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<sst xmlns="http://schemas.openxmlformats.org/spreadsheetml/2006/main" count="3453" uniqueCount="1104">
  <si>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</si>
  <si>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</si>
  <si>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</si>
  <si>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</si>
  <si>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</si>
  <si>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</si>
  <si>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</si>
  <si>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</si>
  <si>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</si>
  <si>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</si>
  <si>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</si>
  <si>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</si>
  <si>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</si>
  <si>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</si>
  <si>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</si>
  <si>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</si>
  <si>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</si>
  <si>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</si>
  <si>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</si>
  <si>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</si>
  <si>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</si>
  <si>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</si>
  <si>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</si>
  <si>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</si>
  <si>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</si>
  <si>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</si>
  <si>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</si>
  <si>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</si>
  <si>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</si>
  <si>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</si>
  <si>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</si>
  <si>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</si>
  <si>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</si>
  <si>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</si>
  <si>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</si>
  <si>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</si>
  <si>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</si>
  <si>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</si>
  <si>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</si>
  <si>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</si>
  <si>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</si>
  <si>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</si>
  <si>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</si>
  <si>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</si>
  <si>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</si>
  <si>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</si>
  <si>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</si>
  <si>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</si>
  <si>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</si>
  <si>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</si>
  <si>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</si>
  <si>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</si>
  <si>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</si>
  <si>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</si>
  <si>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</si>
  <si>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</si>
  <si>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</si>
  <si>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</si>
  <si>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</si>
  <si>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</si>
  <si>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</si>
  <si>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</si>
  <si>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</si>
  <si>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</si>
  <si>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</si>
  <si>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</si>
  <si>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</si>
  <si>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</si>
  <si>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</si>
  <si>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</si>
  <si>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</si>
  <si>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</si>
  <si>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</si>
  <si>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</si>
  <si>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</si>
  <si>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</si>
  <si>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</si>
  <si>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</si>
  <si>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</si>
  <si>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</si>
  <si>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</si>
  <si>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</si>
  <si>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</si>
  <si>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</si>
  <si>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</si>
  <si>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</si>
  <si>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</si>
  <si>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</si>
  <si>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</si>
  <si>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</si>
  <si>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</si>
  <si>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</si>
  <si>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</si>
  <si>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</si>
  <si>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</si>
  <si>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</si>
  <si>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</si>
  <si>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</si>
  <si>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</si>
  <si>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</si>
  <si>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</si>
  <si>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</si>
  <si>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</si>
  <si>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</si>
  <si>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</si>
  <si>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</si>
  <si>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</si>
  <si>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</si>
  <si>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</si>
  <si>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</si>
  <si>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</si>
  <si>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</si>
  <si>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</si>
  <si>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</si>
  <si>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</si>
  <si>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</si>
  <si>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</si>
  <si>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</si>
  <si>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</si>
  <si>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</si>
  <si>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</si>
  <si>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</si>
  <si>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</si>
  <si>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</si>
  <si>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</si>
  <si>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</si>
  <si>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</si>
  <si>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</si>
  <si>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</si>
  <si>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</si>
  <si>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</si>
  <si>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</si>
  <si>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</si>
  <si>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</si>
  <si>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</si>
  <si>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</si>
  <si>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</si>
  <si>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</si>
  <si>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</si>
  <si>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</si>
  <si>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</si>
  <si>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</si>
  <si>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</si>
  <si>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</si>
  <si>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</si>
  <si>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</si>
  <si>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</si>
  <si>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</si>
  <si>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</si>
  <si>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</si>
  <si>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</si>
  <si>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</si>
  <si>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</si>
  <si>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</si>
  <si>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</si>
  <si>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</si>
  <si>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</si>
  <si>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</si>
  <si>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</si>
  <si>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</si>
  <si>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</si>
  <si>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</si>
  <si>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</si>
  <si>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</si>
  <si>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</si>
  <si>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</si>
  <si>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</si>
  <si>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</si>
  <si>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</si>
  <si>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</si>
  <si>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</si>
  <si>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</si>
  <si>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</si>
  <si>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</si>
  <si>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</si>
  <si>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</si>
  <si>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</si>
  <si>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</si>
  <si>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</si>
  <si>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</si>
  <si>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</si>
  <si>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</si>
  <si>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</si>
  <si>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</si>
  <si>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</si>
  <si>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</si>
  <si>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</si>
  <si>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</si>
  <si>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</si>
  <si>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</si>
  <si>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</si>
  <si>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</si>
  <si>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</si>
  <si>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</si>
  <si>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</si>
  <si>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</si>
  <si>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</si>
  <si>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</si>
  <si>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</si>
  <si>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</si>
  <si>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</si>
  <si>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</si>
  <si>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</si>
  <si>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</si>
  <si>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</si>
  <si>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</si>
  <si>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</si>
  <si>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</si>
  <si>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</si>
  <si>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</si>
  <si>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</si>
  <si>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</si>
  <si>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pfripp</t>
  </si>
  <si>
    <t>bqandrews</t>
  </si>
  <si>
    <t>jmkuhn99</t>
  </si>
  <si>
    <t>kiranta30623104</t>
  </si>
  <si>
    <t>rafaelmier</t>
  </si>
  <si>
    <t>nmgallicchio</t>
  </si>
  <si>
    <t>daire2succeed</t>
  </si>
  <si>
    <t>allisonsaia</t>
  </si>
  <si>
    <t>assist_usa</t>
  </si>
  <si>
    <t>nsaspeaker</t>
  </si>
  <si>
    <t>mylesie</t>
  </si>
  <si>
    <t>ckaemmerer</t>
  </si>
  <si>
    <t>thewordninja_bk</t>
  </si>
  <si>
    <t>peak_fin</t>
  </si>
  <si>
    <t>edraygoins</t>
  </si>
  <si>
    <t>jointmath</t>
  </si>
  <si>
    <t>teacherskills</t>
  </si>
  <si>
    <t>marytadros10</t>
  </si>
  <si>
    <t>atlasrtx</t>
  </si>
  <si>
    <t>mindshareutah</t>
  </si>
  <si>
    <t>dicoach</t>
  </si>
  <si>
    <t>tnnpa</t>
  </si>
  <si>
    <t>bean_dnp</t>
  </si>
  <si>
    <t>nbsaerho</t>
  </si>
  <si>
    <t>nerdybff</t>
  </si>
  <si>
    <t>dorieclark</t>
  </si>
  <si>
    <t>danthurmon</t>
  </si>
  <si>
    <t>Mentions</t>
  </si>
  <si>
    <t>Replies to</t>
  </si>
  <si>
    <t>THE Executive Speech Coach Patricia Fripp: Q and A
After my National Speakers Association NSA WEBINAR on presentation skills, with Tom Drews as my moderator, there were questions. Here they are an the answers.
#NSA #NationalSpeakersAssociation 
https://t.co/crbP3SFeCY https://t.co/jBiaVTcJkF</t>
  </si>
  <si>
    <t>Five Reasons to Change Conferences:  This article is published in the December issue of the National Speakers Association magazine “Speaker” https://t.co/78q5QAaHA3 #NSASpeaker https://t.co/jkRKIecSSn</t>
  </si>
  <si>
    <t>RT @dorieclark: Happy to share my keynote address, Monetizing Your Expertise, from Influence 2018, the National Speakers Association annual…</t>
  </si>
  <si>
    <t>RT @NMGallicchio: Virtual Assist USA, as the leading Virtual Assistant company, is proud to announce our sponsorship of the National Speake…</t>
  </si>
  <si>
    <t>Virtual Assist USA, as the leading Virtual Assistant company, is proud to announce our sponsorship of the National Speaker's Association Winter Conference in Orlando, Fl at the Renaissance from February 15-17, 2019. https://t.co/r0nBJRqa1v #NSAM2019 #NSA #virtualassistant</t>
  </si>
  <si>
    <t>Virtual Assist USA is Proud to Announce Sponsorship of the National Speaker's Association Winter Conference! We hope to see you there!  https://t.co/woiPyX2GHY #NSAM2019 #NSA https://t.co/HBTTV0UhVX</t>
  </si>
  <si>
    <t>Learned how to juggle today at the National Speakers Association meeting with officialdanthurmon. Stay tuned for my new skills _xD83D__xDE09_
Dan, a special thank you for an incredible experience! @… https://t.co/5TKmcu3Ext</t>
  </si>
  <si>
    <t>RT @assist_usa: Virtual Assist USA is Proud to Announce Sponsorship of the National Speaker's Association Winter Conference https://t.co/w3…</t>
  </si>
  <si>
    <t>Virtual Assist USA is Proud to Announce Sponsorship of the National Speaker's Association Winter Conference https://t.co/w389R97nxM</t>
  </si>
  <si>
    <t>Thank you to our new partner @assist_usa for joining the team to bring great benefits to our members! https://t.co/BfpkbU7qa8</t>
  </si>
  <si>
    <t>RT @NSAspeaker: Thank you to our new partner @assist_usa for joining the team to bring great benefits to our members! https://t.co/BfpkbU7q…</t>
  </si>
  <si>
    <t>What a great meeting the National Speakers Association-Minnesota Chapter (NSA-MN) had on Friday June 4 with our President of the National Speakers Association, @DanThurmon (center). Dan is pictured here with the members of the #NSAMN who were available to…https://t.co/NCamG4p4yb</t>
  </si>
  <si>
    <t>Authentically Annie Meehan, President of National Speakers Association-Minnesota Chapter (NSA-MN) brings her passion and energy to every speaking engagement. #professionalspeaker #NSA #NSAMN https://t.co/fjc8BFx2gw</t>
  </si>
  <si>
    <t>RT @edraygoins: All of the African American invited speakers at this year's #JMM2019 were invited on behalf of the National Association of…</t>
  </si>
  <si>
    <t>Press Release: Featured in USA Today
Dan Ahmad and Jim Files were recently named Gamechangers® in USA Today by the National Association of Experts, Writers and Speakers® due to their vast contributions... https://t.co/1JTtiHOZWI</t>
  </si>
  <si>
    <t>Press Release: Featured in USA Today
Dan Ahmad and Jim Files were recently named Gamechangers® in USA Today by the National Association of Experts, Writers and Speakers® due to their vast contributions to their field...
https://t.co/1JTtiHOZWI</t>
  </si>
  <si>
    <t>All of the African American invited speakers at this year's #JMM2019 were invited on behalf of the National Association of Mathematicians: https://t.co/md1Iq2Fx4r</t>
  </si>
  <si>
    <t>@MaryTadros10 “The forum will be led by educational experts &amp;amp; speakers from prestigious universities &amp;amp; institutions: Harvard University, Connecticut University, University College London,Institute of Education, UAE Teachers Association National Center for Culture &amp;amp; Arts” #TSFJO</t>
  </si>
  <si>
    <t>RT @TeacherSkills: @MaryTadros10 “The forum will be led by educational experts &amp;amp; speakers from prestigious universities &amp;amp; institutions: Har…</t>
  </si>
  <si>
    <t>Get to know our CEO Bassam Salem, he will be speaking at the upcoming National Association of Home Builders International Builders Show 
https://t.co/XMQNILtnXW</t>
  </si>
  <si>
    <t>RT @AtlasRTX: Get to know our CEO Bassam Salem, he will be speaking at the upcoming National Association of Home Builders International Bui…</t>
  </si>
  <si>
    <t>#VirtualAssistUSA is Proud to Announce Sponsorship of the #NationalSpeaker'sAssociation Winter Conference
 https://t.co/dsW0RSZqNU</t>
  </si>
  <si>
    <t>Attend 2019 TN Nurse Practitioner Association's 4th Annual Conference. Enhance your knowledge with pearls from local and national conference speakers and pre-conference workshops.  Obtain 28+ CE for &amp;lt; $600 while discounts are available.  Registration: https://t.co/mXJBiBKY10 https://t.co/ewS1FKCM7r</t>
  </si>
  <si>
    <t>Attend 2019 TN Nurse Practitioner Association's 4th Annual Conference. Enhance your knowledge with pearls from local and national conference speakers and pre-conference workshops.  Obtain 28+ CE for &amp;lt; $600 while discounts are available.  Registration: https://t.co/5m907GF8ZY https://t.co/svH7g5L3mM</t>
  </si>
  <si>
    <t>Here's a sneak preview of one of the speakers at the 2019 National Convention for NBS-AERho: The National Electronic Media Association! Join us in Philadelphia, March 7th through the 9th! Get more information at https://t.co/1uQCMD4T8A! #nbsphilly19 #nbsaerho https://t.co/w4yXM3RWnK</t>
  </si>
  <si>
    <t>Almost 9 years ago I had this crazy idea of making a living as a speaker, so I joined the National Speakers Association in their Academy because I didn’t qualify for the professional level. And now I’m a Certified Speaking Professional. Pretty cool. #ner… https://t.co/y1z22ESouL https://t.co/wnCXiWAmpL</t>
  </si>
  <si>
    <t>Happy to share my keynote address, Monetizing Your Expertise, from Influence 2018, the National Speakers Association annual conference. @NSASpeaker https://t.co/elIVon9C8T</t>
  </si>
  <si>
    <t>"Create a flywheel, so that every piece of your business is actually spinning off to create new opportunities for you." I was happy to keynote at the National Speakers Association Annual Conference. Here's the video: https://t.co/elIVon9C8T</t>
  </si>
  <si>
    <t>https://www.fripp.com/the-executive-speech-coach-patricia-fripp-q-and-a/</t>
  </si>
  <si>
    <t>https://www.conferencesthatwork.com/index.php/event-design/2018/12/five-reasons-change-conferences/</t>
  </si>
  <si>
    <t>https://www.virtualassistusa.com/single-post/2019/01/02/Virtual-Assist-USA-is-Proud-to-Announce-Sponsorship-of-the-National-Speakers-Association-Winter-Conference</t>
  </si>
  <si>
    <t>https://www.instagram.com/p/BsOKYKxl8_t/?utm_source=ig_twitter_share&amp;igshid=137cxuy96ajpm</t>
  </si>
  <si>
    <t>https://www.prlog.org/12747112-virtual-assist-usa-announces-sponsorship-of-the-national-speakers-association-conference.html</t>
  </si>
  <si>
    <t>https://lnkd.in/edD2EN4</t>
  </si>
  <si>
    <t>https://lnkd.in/eN6uTKA</t>
  </si>
  <si>
    <t>https://peakfinancialfreedomgroup.com/press-release-featured-usa-today/</t>
  </si>
  <si>
    <t>https://www.ams.org/journals/notices/201901/rnoti-p84.pdf</t>
  </si>
  <si>
    <t>http://blog.buildersshow.com/2018/12/meet-our-speakers-series-bassam-salem?utm_content=82223553&amp;utm_medium=social&amp;utm_source=twitter&amp;hss_channel=tw-757372608258060288</t>
  </si>
  <si>
    <t>https://tnnpa.com/</t>
  </si>
  <si>
    <t>http://www.nbs-aerho.org</t>
  </si>
  <si>
    <t>http://www.facebook.com/pages/p/217523724934469</t>
  </si>
  <si>
    <t>https://www.youtube.com/watch?v=K36JMI8ewXA&amp;feature=youtu.be</t>
  </si>
  <si>
    <t>fripp.com</t>
  </si>
  <si>
    <t>conferencesthatwork.com</t>
  </si>
  <si>
    <t>virtualassistusa.com</t>
  </si>
  <si>
    <t>instagram.com</t>
  </si>
  <si>
    <t>prlog.org</t>
  </si>
  <si>
    <t>lnkd.in</t>
  </si>
  <si>
    <t>peakfinancialfreedomgroup.com</t>
  </si>
  <si>
    <t>ams.org</t>
  </si>
  <si>
    <t>buildersshow.com</t>
  </si>
  <si>
    <t>tnnpa.com</t>
  </si>
  <si>
    <t>nbs-aerho.org</t>
  </si>
  <si>
    <t>facebook.com</t>
  </si>
  <si>
    <t>youtube.com</t>
  </si>
  <si>
    <t>nsa nationalspeakersassociation</t>
  </si>
  <si>
    <t>nsam2019 nsa virtualassistant</t>
  </si>
  <si>
    <t>nsam2019 nsa</t>
  </si>
  <si>
    <t>nsamn</t>
  </si>
  <si>
    <t>professionalspeaker nsa nsamn</t>
  </si>
  <si>
    <t>jmm2019</t>
  </si>
  <si>
    <t>tsfjo</t>
  </si>
  <si>
    <t>virtualassistusa nationalspeaker</t>
  </si>
  <si>
    <t>nbsphilly19 nbsaerho</t>
  </si>
  <si>
    <t>ner</t>
  </si>
  <si>
    <t>https://pbs.twimg.com/media/Dvylyq9XQAEz1qs.jpg</t>
  </si>
  <si>
    <t>https://pbs.twimg.com/media/Dvg5FZSUwAAPLgr.jpg</t>
  </si>
  <si>
    <t>https://pbs.twimg.com/media/DwE135HX0AA08zc.jpg</t>
  </si>
  <si>
    <t>https://pbs.twimg.com/media/DwfeCP9WoAEwuPW.jpg</t>
  </si>
  <si>
    <t>https://pbs.twimg.com/media/DwffRxjX0AEpguX.jpg</t>
  </si>
  <si>
    <t>https://pbs.twimg.com/media/DwkBhMYWsAI5xne.jpg</t>
  </si>
  <si>
    <t>https://pbs.twimg.com/media/DwkJlTCW0AEOjyc.jpg</t>
  </si>
  <si>
    <t>http://pbs.twimg.com/profile_images/378800000540531215/e44b300f18cb32db47925f0528e25deb_normal.jpeg</t>
  </si>
  <si>
    <t>http://pbs.twimg.com/profile_images/889353208438571008/JBz8P1BC_normal.jpg</t>
  </si>
  <si>
    <t>http://pbs.twimg.com/profile_images/1057009676309524481/2h_YczFC_normal.jpg</t>
  </si>
  <si>
    <t>http://pbs.twimg.com/profile_images/967142440741122048/0YXnPhNE_normal.jpg</t>
  </si>
  <si>
    <t>http://pbs.twimg.com/profile_images/870041102014959616/52xmme98_normal.jpg</t>
  </si>
  <si>
    <t>http://pbs.twimg.com/profile_images/771560613260603396/PVQeuW_0_normal.jpg</t>
  </si>
  <si>
    <t>http://pbs.twimg.com/profile_images/1068862230756769792/GfYsyU30_normal.jpg</t>
  </si>
  <si>
    <t>http://pbs.twimg.com/profile_images/1051944249380335617/4aTfAoj1_normal.jpg</t>
  </si>
  <si>
    <t>http://pbs.twimg.com/profile_images/179041765/cut_wash_avatar_normal.jpg</t>
  </si>
  <si>
    <t>http://pbs.twimg.com/profile_images/770750607288311808/-mQe7D31_normal.jpg</t>
  </si>
  <si>
    <t>http://pbs.twimg.com/profile_images/378800000344928900/75ac0fe3109fbc9e880b7b2158b34eca_normal.jpeg</t>
  </si>
  <si>
    <t>http://pbs.twimg.com/profile_images/554773901029285888/g6h8G2Nj_normal.png</t>
  </si>
  <si>
    <t>http://pbs.twimg.com/profile_images/627414583364423680/qer0k1mr_normal.jpg</t>
  </si>
  <si>
    <t>http://pbs.twimg.com/profile_images/977196309554765826/UhvEIu0s_normal.jpg</t>
  </si>
  <si>
    <t>http://pbs.twimg.com/profile_images/1069199992924049408/dzC0COQx_normal.jpg</t>
  </si>
  <si>
    <t>http://pbs.twimg.com/profile_images/959840512445485057/criMGsOE_normal.jpg</t>
  </si>
  <si>
    <t>http://pbs.twimg.com/profile_images/803712065420423169/YvBkGd_x_normal.jpg</t>
  </si>
  <si>
    <t>http://pbs.twimg.com/profile_images/689779949528449024/Fx7kQnEW_normal.png</t>
  </si>
  <si>
    <t>http://pbs.twimg.com/profile_images/1015671295089004545/o_7g-UTg_normal.jpg</t>
  </si>
  <si>
    <t>http://pbs.twimg.com/profile_images/601769366468833281/S_hrq0sr_normal.jpg</t>
  </si>
  <si>
    <t>https://twitter.com/#!/pfripp/status/1079920302094733313</t>
  </si>
  <si>
    <t>https://twitter.com/#!/bqandrews/status/1080433785617989633</t>
  </si>
  <si>
    <t>https://twitter.com/#!/jmkuhn99/status/1080858965615898624</t>
  </si>
  <si>
    <t>https://twitter.com/#!/kiranta30623104/status/1080864974833098753</t>
  </si>
  <si>
    <t>https://twitter.com/#!/rafaelmier/status/1080989169445294081</t>
  </si>
  <si>
    <t>https://twitter.com/#!/nmgallicchio/status/1080529880247345152</t>
  </si>
  <si>
    <t>https://twitter.com/#!/nmgallicchio/status/1081204622247620608</t>
  </si>
  <si>
    <t>https://twitter.com/#!/daire2succeed/status/1081243296872255488</t>
  </si>
  <si>
    <t>https://twitter.com/#!/allisonsaia/status/1081311836832780289</t>
  </si>
  <si>
    <t>https://twitter.com/#!/assist_usa/status/1081250218253918209</t>
  </si>
  <si>
    <t>https://twitter.com/#!/nsaspeaker/status/1081621564678762496</t>
  </si>
  <si>
    <t>https://twitter.com/#!/mylesie/status/1081626888030875648</t>
  </si>
  <si>
    <t>https://twitter.com/#!/ckaemmerer/status/1081696680867708928</t>
  </si>
  <si>
    <t>https://twitter.com/#!/ckaemmerer/status/1081706829661515779</t>
  </si>
  <si>
    <t>https://twitter.com/#!/thewordninja_bk/status/1082359480287940608</t>
  </si>
  <si>
    <t>https://twitter.com/#!/peak_fin/status/1082370893677056000</t>
  </si>
  <si>
    <t>https://twitter.com/#!/peak_fin/status/1082371003441913863</t>
  </si>
  <si>
    <t>https://twitter.com/#!/edraygoins/status/1082346136445247488</t>
  </si>
  <si>
    <t>https://twitter.com/#!/jointmath/status/1082458047748943872</t>
  </si>
  <si>
    <t>https://twitter.com/#!/teacherskills/status/1082575865987428352</t>
  </si>
  <si>
    <t>https://twitter.com/#!/marytadros10/status/1082583403055271936</t>
  </si>
  <si>
    <t>https://twitter.com/#!/atlasrtx/status/1082383624757043201</t>
  </si>
  <si>
    <t>https://twitter.com/#!/mindshareutah/status/1082850989793628160</t>
  </si>
  <si>
    <t>https://twitter.com/#!/dicoach/status/1082970563004506112</t>
  </si>
  <si>
    <t>https://twitter.com/#!/tnnpa/status/1083079509367246850</t>
  </si>
  <si>
    <t>https://twitter.com/#!/bean_dnp/status/1083079827949830144</t>
  </si>
  <si>
    <t>https://twitter.com/#!/nbsaerho/status/1083398937392959488</t>
  </si>
  <si>
    <t>https://twitter.com/#!/nerdybff/status/1083407722974986240</t>
  </si>
  <si>
    <t>https://twitter.com/#!/dorieclark/status/1080826122546438144</t>
  </si>
  <si>
    <t>https://twitter.com/#!/dorieclark/status/1083409385488039936</t>
  </si>
  <si>
    <t>1079920302094733313</t>
  </si>
  <si>
    <t>1080433785617989633</t>
  </si>
  <si>
    <t>1080858965615898624</t>
  </si>
  <si>
    <t>1080864974833098753</t>
  </si>
  <si>
    <t>1080989169445294081</t>
  </si>
  <si>
    <t>1080529880247345152</t>
  </si>
  <si>
    <t>1081204622247620608</t>
  </si>
  <si>
    <t>1081243296872255488</t>
  </si>
  <si>
    <t>1081311836832780289</t>
  </si>
  <si>
    <t>1081250218253918209</t>
  </si>
  <si>
    <t>1081621564678762496</t>
  </si>
  <si>
    <t>1081626888030875648</t>
  </si>
  <si>
    <t>1081696680867708928</t>
  </si>
  <si>
    <t>1081706829661515779</t>
  </si>
  <si>
    <t>1082359480287940608</t>
  </si>
  <si>
    <t>1082370893677056000</t>
  </si>
  <si>
    <t>1082371003441913863</t>
  </si>
  <si>
    <t>1082346136445247488</t>
  </si>
  <si>
    <t>1082458047748943872</t>
  </si>
  <si>
    <t>1082575865987428352</t>
  </si>
  <si>
    <t>1082583403055271936</t>
  </si>
  <si>
    <t>1082383624757043201</t>
  </si>
  <si>
    <t>1082850989793628160</t>
  </si>
  <si>
    <t>1082970563004506112</t>
  </si>
  <si>
    <t>1083079509367246850</t>
  </si>
  <si>
    <t>1083079827949830144</t>
  </si>
  <si>
    <t>1083398937392959488</t>
  </si>
  <si>
    <t>1083407722974986240</t>
  </si>
  <si>
    <t>1080826122546438144</t>
  </si>
  <si>
    <t>1083409385488039936</t>
  </si>
  <si>
    <t/>
  </si>
  <si>
    <t>775786300456574976</t>
  </si>
  <si>
    <t>en</t>
  </si>
  <si>
    <t>Hootsuite Inc.</t>
  </si>
  <si>
    <t>Twitter for Android</t>
  </si>
  <si>
    <t>Twitter for iPhone</t>
  </si>
  <si>
    <t>Twitter Web Client</t>
  </si>
  <si>
    <t>Buffer</t>
  </si>
  <si>
    <t>Instagram</t>
  </si>
  <si>
    <t>TweetDeck</t>
  </si>
  <si>
    <t>Twitter for iPad</t>
  </si>
  <si>
    <t>LinkedIn</t>
  </si>
  <si>
    <t>Facebook</t>
  </si>
  <si>
    <t>HubSpot</t>
  </si>
  <si>
    <t>IFTTT</t>
  </si>
  <si>
    <t>Meet Edgar</t>
  </si>
  <si>
    <t>Retweet</t>
  </si>
  <si>
    <t>-93.400969,44.966485 
-93.318318,44.966485 
-93.318318,45.016929 
-93.400969,45.016929</t>
  </si>
  <si>
    <t>United States</t>
  </si>
  <si>
    <t>US</t>
  </si>
  <si>
    <t>Golden Valley, MN</t>
  </si>
  <si>
    <t>e314d126e15cdbfa</t>
  </si>
  <si>
    <t>Golden Valley</t>
  </si>
  <si>
    <t>city</t>
  </si>
  <si>
    <t>https://api.twitter.com/1.1/geo/id/e314d126e15cdbfa.json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</si>
  <si>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</si>
  <si>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</si>
  <si>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</si>
  <si>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</si>
  <si>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</si>
  <si>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</si>
  <si>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</si>
  <si>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</si>
  <si>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</si>
  <si>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</si>
  <si>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</si>
  <si>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</si>
  <si>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</si>
  <si>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</si>
  <si>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</si>
  <si>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</si>
  <si>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</si>
  <si>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</si>
  <si>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</si>
  <si>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</si>
  <si>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</si>
  <si>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Patricia Fripp</t>
  </si>
  <si>
    <t>Beth Quick-Andrews</t>
  </si>
  <si>
    <t>Jeff Kuhn, MBA⚡</t>
  </si>
  <si>
    <t>Dorie Clark</t>
  </si>
  <si>
    <t>Kiran Tamang</t>
  </si>
  <si>
    <t>Nicole Gallicchio</t>
  </si>
  <si>
    <t>Rafael Mier</t>
  </si>
  <si>
    <t>Alissa Daire Nelson</t>
  </si>
  <si>
    <t>Allison Saia</t>
  </si>
  <si>
    <t>Virtual Assist USA</t>
  </si>
  <si>
    <t>National Speakers Association (NSA)</t>
  </si>
  <si>
    <t>myles sweeney</t>
  </si>
  <si>
    <t>Carol Kaemmerer</t>
  </si>
  <si>
    <t>Dan Thurmon</t>
  </si>
  <si>
    <t>Brian Katz</t>
  </si>
  <si>
    <t>Edray Herber Goins</t>
  </si>
  <si>
    <t>Peak Financial</t>
  </si>
  <si>
    <t>2019 Joint Math Meetings</t>
  </si>
  <si>
    <t>Teacher Skills Forum</t>
  </si>
  <si>
    <t>Mary Tadros</t>
  </si>
  <si>
    <t>AtlasRTX</t>
  </si>
  <si>
    <t>Mindshare Ventures</t>
  </si>
  <si>
    <t>Diana Fletcher</t>
  </si>
  <si>
    <t>TNNPA</t>
  </si>
  <si>
    <t>DrIreneBeanDNP</t>
  </si>
  <si>
    <t>NBS AERho</t>
  </si>
  <si>
    <t>Beth Ziesenis</t>
  </si>
  <si>
    <t>TEDx Speaker, Official #PresentationSkills Expert, Executive Speech Coach, Keynote #Speaker, #Sales #Leadership, #FrippVT, #Frippicism</t>
  </si>
  <si>
    <t>I am passionate about helping people to come together, to learn from each other and to grow and evolve in a civilized society</t>
  </si>
  <si>
    <t>#1 Amazon Best-Selling Book: Blue Sky Lightning-How To Survive &amp; Thrive When Life Blindsides You⚡#SuccessTRAIN Visit The Website: https://t.co/37PL2lHUpt</t>
  </si>
  <si>
    <t>Contributor to @harvardbiz; marketing strategist &amp; keynote speaker; @dukefuqua prof; author of Entrepreneurial You, Stand Out &amp; Reinventing You.</t>
  </si>
  <si>
    <t>केन्द्रीय  अध्यक्ष 
तराई पाहाड हिमाल समाज पार्टी । 
सबै जाति सबै भाषि एउटै हामी शन्तति तराई पाहाड हिमाल उठौ गरौ देशको उन्नति । जय राष्ट्र</t>
  </si>
  <si>
    <t>VP of Operations + Initiatives | Assistant Professor | Author | Meteorologist | National Wx Museum Ambassador</t>
  </si>
  <si>
    <t>Industrial Engineer, Columbia MBA, passionate about family, executive coaching, management, human development, drums, guitar, ukulele, bass, reading and travel</t>
  </si>
  <si>
    <t>Host of Maximize Your Strengths Podcast, Business Coach, Adoring Wife and Lucky Mom. Connect w/me fastest on FB! https://t.co/9jGNwth6mX</t>
  </si>
  <si>
    <t>Owner, Your Truth Publishing/Best-selling Author/ Author Coach/Virtual Assistant</t>
  </si>
  <si>
    <t>Do what you do best + outsource the rest. The USA's only Virtual Assistant co. with FT employees, college-educated VAs, flex hours + obsession w/ productivity</t>
  </si>
  <si>
    <t>National Speakers Association is the premier organization for professional speakers.</t>
  </si>
  <si>
    <t>Tweeting: Irish and UK news; Small business, Antiques and collecting Lookaround Publications and Voiceovers.</t>
  </si>
  <si>
    <t>Carol Kaemmerer is a nationally recognized speaker, coach and corporate trainer specializing in personal branding and LinkedIn for executives.</t>
  </si>
  <si>
    <t>Action Packed Keynote Speaker – Living Off Balance On Purpose</t>
  </si>
  <si>
    <t>Word ninja, teacher, singer, cat fancier, queer mathematician, magical creature. Pronouns: whatever</t>
  </si>
  <si>
    <t>A mathematics professor at Pomona College who loves his iPhone as much as Mathematica.</t>
  </si>
  <si>
    <t>We work with Retirees and Soon-To-Be-Retirees to help them eliminate their fear of running out of money.</t>
  </si>
  <si>
    <t>Mark your calendars for the Largest Mathematics Meeting in the World -January 16-19, 2019.</t>
  </si>
  <si>
    <t>The First Regional Teacher Skills Forum in MENA | الملتقى الإقليمي الأول لمهارات المعلمين في الوطن العربي</t>
  </si>
  <si>
    <t>Queen Rania Teacher Academy Academic Advisor, International Baccalaureate Recognition and Development Manager - Middle East</t>
  </si>
  <si>
    <t>@AtlasRTX uses #AI #chatbots alongside your human teams to create real-time experiences that engage and delight #RTX #CX #eventbot #eventtech #proptech #REtech</t>
  </si>
  <si>
    <t>Partnering with &amp; investing in #startup and #restartup companies. We help #entrepreneurs who are busy working IN their business to work ON their business.</t>
  </si>
  <si>
    <t>HappyWriter,Activist, LifeCoach, Amazn InternaBstsellr: https://t.co/lLWiKaiCz4 https://t.co/1djMm8cLgd https://t.co/1r9YCaXbL4 #BEKIND_xD83D__xDE0A_</t>
  </si>
  <si>
    <t>#TNNPA, #nursepractitioner, #drnpbean, #fullpracticeauthority</t>
  </si>
  <si>
    <t>Wife, Mom, Entrepreneur, Founder of TN NPA, Executive Director, PMHNP,, Fellow of American Assoc of NP, Duke-JNJ Fellow, AANP State Award of Excellence</t>
  </si>
  <si>
    <t>The National Broadcasting Society is a student &amp; professional society that encourages/rewards scholarship &amp; accomplishment among students of electronic media.</t>
  </si>
  <si>
    <t>Beth Z is Your Nerdy Best Friend, the chick you call when you want to know if there really *is* an app for that.</t>
  </si>
  <si>
    <t>San Francisco, CA</t>
  </si>
  <si>
    <t>St. Louis</t>
  </si>
  <si>
    <t>Los Angeles, CA</t>
  </si>
  <si>
    <t>NYC</t>
  </si>
  <si>
    <t>New York, USA</t>
  </si>
  <si>
    <t>California, USA</t>
  </si>
  <si>
    <t>Minnesota</t>
  </si>
  <si>
    <t>Hanover, PA</t>
  </si>
  <si>
    <t>Pennsylvania, USA</t>
  </si>
  <si>
    <t>Tempe, AZ</t>
  </si>
  <si>
    <t>Moville Co.Donegal</t>
  </si>
  <si>
    <t>Minneapolis, MN</t>
  </si>
  <si>
    <t>Atlanta</t>
  </si>
  <si>
    <t>40.450728,-86.90014</t>
  </si>
  <si>
    <t>Roseville, CA</t>
  </si>
  <si>
    <t>Baltimore, MD</t>
  </si>
  <si>
    <t>Amman</t>
  </si>
  <si>
    <t>Park City, Utah</t>
  </si>
  <si>
    <t>Utah, USA</t>
  </si>
  <si>
    <t>Pennsylvania</t>
  </si>
  <si>
    <t>Nashville, TN</t>
  </si>
  <si>
    <t>Tennessee, USA</t>
  </si>
  <si>
    <t>San Diego</t>
  </si>
  <si>
    <t>https://t.co/zMXKoZXGHr</t>
  </si>
  <si>
    <t>https://t.co/RA96k3b5dG</t>
  </si>
  <si>
    <t>https://t.co/a11rWJHYEP</t>
  </si>
  <si>
    <t>https://t.co/8hAWIvc8Xm</t>
  </si>
  <si>
    <t>https://t.co/9jGNwsZvvp</t>
  </si>
  <si>
    <t>https://t.co/iJlBjpjqQO</t>
  </si>
  <si>
    <t>https://t.co/WEa5s20JKm</t>
  </si>
  <si>
    <t>http://t.co/QEaz4LZWww</t>
  </si>
  <si>
    <t>http://t.co/gLc4U0OanE</t>
  </si>
  <si>
    <t>https://t.co/WQFyrQtudJ</t>
  </si>
  <si>
    <t>https://t.co/1ijNyVspj0</t>
  </si>
  <si>
    <t>https://t.co/PBEbWPj7iP</t>
  </si>
  <si>
    <t>http://t.co/g78gITkHNR</t>
  </si>
  <si>
    <t>https://t.co/SuqJMLULYD</t>
  </si>
  <si>
    <t>https://t.co/2JAzAn8aY5</t>
  </si>
  <si>
    <t>https://t.co/r5iNZpjwQd</t>
  </si>
  <si>
    <t>https://t.co/ka3wWPEiXO</t>
  </si>
  <si>
    <t>http://t.co/EOMNhaSxK5</t>
  </si>
  <si>
    <t>http://t.co/8WO2MRYf63</t>
  </si>
  <si>
    <t>https://pbs.twimg.com/profile_banners/27900954/1487811595</t>
  </si>
  <si>
    <t>https://pbs.twimg.com/profile_banners/1928841116/1546712055</t>
  </si>
  <si>
    <t>https://pbs.twimg.com/profile_banners/42954206/1491941988</t>
  </si>
  <si>
    <t>https://pbs.twimg.com/profile_banners/887652759880687620/1528458503</t>
  </si>
  <si>
    <t>https://pbs.twimg.com/profile_banners/967139918404308999/1527184618</t>
  </si>
  <si>
    <t>https://pbs.twimg.com/profile_banners/3069032241/1497277623</t>
  </si>
  <si>
    <t>https://pbs.twimg.com/profile_banners/329729016/1473780049</t>
  </si>
  <si>
    <t>https://pbs.twimg.com/profile_banners/1068860525205954560/1543695846</t>
  </si>
  <si>
    <t>https://pbs.twimg.com/profile_banners/18947926/1539638286</t>
  </si>
  <si>
    <t>https://pbs.twimg.com/profile_banners/22036035/1402395454</t>
  </si>
  <si>
    <t>https://pbs.twimg.com/profile_banners/398951513/1477685611</t>
  </si>
  <si>
    <t>https://pbs.twimg.com/profile_banners/32162882/1509032704</t>
  </si>
  <si>
    <t>https://pbs.twimg.com/profile_banners/2975521600/1421103394</t>
  </si>
  <si>
    <t>https://pbs.twimg.com/profile_banners/169210024/1521816192</t>
  </si>
  <si>
    <t>https://pbs.twimg.com/profile_banners/2776016508/1543754149</t>
  </si>
  <si>
    <t>https://pbs.twimg.com/profile_banners/757372608258060288/1503499676</t>
  </si>
  <si>
    <t>https://pbs.twimg.com/profile_banners/4562863643/1453291317</t>
  </si>
  <si>
    <t>https://pbs.twimg.com/profile_banners/21047900/1530121231</t>
  </si>
  <si>
    <t>https://pbs.twimg.com/profile_banners/2914467563/1472876163</t>
  </si>
  <si>
    <t>https://pbs.twimg.com/profile_banners/996588422998511616/1530328435</t>
  </si>
  <si>
    <t>https://pbs.twimg.com/profile_banners/9022732/1398545405</t>
  </si>
  <si>
    <t>http://abs.twimg.com/images/themes/theme5/bg.gif</t>
  </si>
  <si>
    <t>http://abs.twimg.com/images/themes/theme1/bg.png</t>
  </si>
  <si>
    <t>http://abs.twimg.com/images/themes/theme2/bg.gif</t>
  </si>
  <si>
    <t>http://abs.twimg.com/images/themes/theme4/bg.gif</t>
  </si>
  <si>
    <t>http://abs.twimg.com/images/themes/theme13/bg.gif</t>
  </si>
  <si>
    <t>http://abs.twimg.com/images/themes/theme9/bg.gif</t>
  </si>
  <si>
    <t>http://pbs.twimg.com/profile_images/834801441294331909/3XoQN9R2_normal.jpg</t>
  </si>
  <si>
    <t>http://pbs.twimg.com/profile_images/690094193/BETH-BW_normal.jpg</t>
  </si>
  <si>
    <t>http://pbs.twimg.com/profile_images/933022459900526592/f8culc4P_normal.jpg</t>
  </si>
  <si>
    <t>http://pbs.twimg.com/profile_images/834934356917563392/1QgGMusX_normal.jpg</t>
  </si>
  <si>
    <t>http://pbs.twimg.com/profile_images/1025404166917771270/T52uqoXj_normal.jpg</t>
  </si>
  <si>
    <t>http://pbs.twimg.com/profile_images/635852527485911041/jZJamUKn_normal.png</t>
  </si>
  <si>
    <t>http://pbs.twimg.com/profile_images/511297078455070720/P8ZOqJuT_normal.jpeg</t>
  </si>
  <si>
    <t>Open Twitter Page for This Person</t>
  </si>
  <si>
    <t>https://twitter.com/pfripp</t>
  </si>
  <si>
    <t>https://twitter.com/bqandrews</t>
  </si>
  <si>
    <t>https://twitter.com/jmkuhn99</t>
  </si>
  <si>
    <t>https://twitter.com/dorieclark</t>
  </si>
  <si>
    <t>https://twitter.com/kiranta30623104</t>
  </si>
  <si>
    <t>https://twitter.com/nmgallicchio</t>
  </si>
  <si>
    <t>https://twitter.com/rafaelmier</t>
  </si>
  <si>
    <t>https://twitter.com/daire2succeed</t>
  </si>
  <si>
    <t>https://twitter.com/allisonsaia</t>
  </si>
  <si>
    <t>https://twitter.com/assist_usa</t>
  </si>
  <si>
    <t>https://twitter.com/nsaspeaker</t>
  </si>
  <si>
    <t>https://twitter.com/mylesie</t>
  </si>
  <si>
    <t>https://twitter.com/ckaemmerer</t>
  </si>
  <si>
    <t>https://twitter.com/danthurmon</t>
  </si>
  <si>
    <t>https://twitter.com/thewordninja_bk</t>
  </si>
  <si>
    <t>https://twitter.com/edraygoins</t>
  </si>
  <si>
    <t>https://twitter.com/peak_fin</t>
  </si>
  <si>
    <t>https://twitter.com/jointmath</t>
  </si>
  <si>
    <t>https://twitter.com/teacherskills</t>
  </si>
  <si>
    <t>https://twitter.com/marytadros10</t>
  </si>
  <si>
    <t>https://twitter.com/atlasrtx</t>
  </si>
  <si>
    <t>https://twitter.com/mindshareutah</t>
  </si>
  <si>
    <t>https://twitter.com/dicoach</t>
  </si>
  <si>
    <t>https://twitter.com/tnnpa</t>
  </si>
  <si>
    <t>https://twitter.com/bean_dnp</t>
  </si>
  <si>
    <t>https://twitter.com/nbsaerho</t>
  </si>
  <si>
    <t>https://twitter.com/nerdybff</t>
  </si>
  <si>
    <t>pfripp
THE Executive Speech Coach Patricia
Fripp: Q and A After my National
Speakers Association NSA WEBINAR
on presentation skills, with Tom
Drews as my moderator, there were
questions. Here they are an the
answers. #NSA #NationalSpeakersAssociation
https://t.co/crbP3SFeCY https://t.co/jBiaVTcJkF</t>
  </si>
  <si>
    <t>bqandrews
Five Reasons to Change Conferences:
This article is published in the
December issue of the National
Speakers Association magazine “Speaker”
https://t.co/78q5QAaHA3 #NSASpeaker
https://t.co/jkRKIecSSn</t>
  </si>
  <si>
    <t>jmkuhn99
RT @dorieclark: Happy to share
my keynote address, Monetizing
Your Expertise, from Influence
2018, the National Speakers Association
annual…</t>
  </si>
  <si>
    <t>dorieclark
"Create a flywheel, so that every
piece of your business is actually
spinning off to create new opportunities
for you." I was happy to keynote
at the National Speakers Association
Annual Conference. Here's the video:
https://t.co/elIVon9C8T</t>
  </si>
  <si>
    <t>kiranta30623104
RT @NMGallicchio: Virtual Assist
USA, as the leading Virtual Assistant
company, is proud to announce our
sponsorship of the National Speake…</t>
  </si>
  <si>
    <t>nmgallicchio
Virtual Assist USA is Proud to
Announce Sponsorship of the National
Speaker's Association Winter Conference!
We hope to see you there! https://t.co/woiPyX2GHY
#NSAM2019 #NSA https://t.co/HBTTV0UhVX</t>
  </si>
  <si>
    <t>rafaelmier
RT @dorieclark: Happy to share
my keynote address, Monetizing
Your Expertise, from Influence
2018, the National Speakers Association
annual…</t>
  </si>
  <si>
    <t>daire2succeed
Learned how to juggle today at
the National Speakers Association
meeting with officialdanthurmon.
Stay tuned for my new skills _xD83D__xDE09_
Dan, a special thank you for an
incredible experience! @… https://t.co/5TKmcu3Ext</t>
  </si>
  <si>
    <t>allisonsaia
RT @assist_usa: Virtual Assist
USA is Proud to Announce Sponsorship
of the National Speaker's Association
Winter Conference https://t.co/w3…</t>
  </si>
  <si>
    <t>assist_usa
Virtual Assist USA is Proud to
Announce Sponsorship of the National
Speaker's Association Winter Conference
https://t.co/w389R97nxM</t>
  </si>
  <si>
    <t>nsaspeaker
Thank you to our new partner @assist_usa
for joining the team to bring great
benefits to our members! https://t.co/BfpkbU7qa8</t>
  </si>
  <si>
    <t>mylesie
RT @NSAspeaker: Thank you to our
new partner @assist_usa for joining
the team to bring great benefits
to our members! https://t.co/BfpkbU7q…</t>
  </si>
  <si>
    <t>ckaemmerer
Authentically Annie Meehan, President
of National Speakers Association-Minnesota
Chapter (NSA-MN) brings her passion
and energy to every speaking engagement.
#professionalspeaker #NSA #NSAMN
https://t.co/fjc8BFx2gw</t>
  </si>
  <si>
    <t xml:space="preserve">danthurmon
</t>
  </si>
  <si>
    <t>thewordninja_bk
RT @edraygoins: All of the African
American invited speakers at this
year's #JMM2019 were invited on
behalf of the National Association
of…</t>
  </si>
  <si>
    <t>edraygoins
All of the African American invited
speakers at this year's #JMM2019
were invited on behalf of the National
Association of Mathematicians:
https://t.co/md1Iq2Fx4r</t>
  </si>
  <si>
    <t>peak_fin
Press Release: Featured in USA
Today Dan Ahmad and Jim Files were
recently named Gamechangers® in
USA Today by the National Association
of Experts, Writers and Speakers®
due to their vast contributions
to their field... https://t.co/1JTtiHOZWI</t>
  </si>
  <si>
    <t>jointmath
RT @edraygoins: All of the African
American invited speakers at this
year's #JMM2019 were invited on
behalf of the National Association
of…</t>
  </si>
  <si>
    <t>teacherskills
@MaryTadros10 “The forum will be
led by educational experts &amp;amp;
speakers from prestigious universities
&amp;amp; institutions: Harvard University,
Connecticut University, University
College London,Institute of Education,
UAE Teachers Association National
Center for Culture &amp;amp; Arts”
#TSFJO</t>
  </si>
  <si>
    <t>marytadros10
RT @TeacherSkills: @MaryTadros10
“The forum will be led by educational
experts &amp;amp; speakers from prestigious
universities &amp;amp; institutions:
Har…</t>
  </si>
  <si>
    <t>atlasrtx
Get to know our CEO Bassam Salem,
he will be speaking at the upcoming
National Association of Home Builders
International Builders Show https://t.co/XMQNILtnXW</t>
  </si>
  <si>
    <t>mindshareutah
RT @AtlasRTX: Get to know our CEO
Bassam Salem, he will be speaking
at the upcoming National Association
of Home Builders International
Bui…</t>
  </si>
  <si>
    <t>dicoach
#VirtualAssistUSA is Proud to Announce
Sponsorship of the #NationalSpeaker'sAssociation
Winter Conference https://t.co/dsW0RSZqNU</t>
  </si>
  <si>
    <t>tnnpa
Attend 2019 TN Nurse Practitioner
Association's 4th Annual Conference.
Enhance your knowledge with pearls
from local and national conference
speakers and pre-conference workshops.
Obtain 28+ CE for &amp;lt; $600 while
discounts are available. Registration:
https://t.co/mXJBiBKY10 https://t.co/ewS1FKCM7r</t>
  </si>
  <si>
    <t>bean_dnp
Attend 2019 TN Nurse Practitioner
Association's 4th Annual Conference.
Enhance your knowledge with pearls
from local and national conference
speakers and pre-conference workshops.
Obtain 28+ CE for &amp;lt; $600 while
discounts are available. Registration:
https://t.co/5m907GF8ZY https://t.co/svH7g5L3mM</t>
  </si>
  <si>
    <t>nbsaerho
Here's a sneak preview of one of
the speakers at the 2019 National
Convention for NBS-AERho: The National
Electronic Media Association! Join
us in Philadelphia, March 7th through
the 9th! Get more information at
https://t.co/1uQCMD4T8A! #nbsphilly19
#nbsaerho https://t.co/w4yXM3RWnK</t>
  </si>
  <si>
    <t>nerdybff
Almost 9 years ago I had this crazy
idea of making a living as a speaker,
so I joined the National Speakers
Association in their Academy because
I didn’t qualify for the professional
level. And now I’m a Certified
Speaking Professional. Pretty cool.
#ner… https://t.co/y1z22ESouL https://t.co/wnCXiWAmpL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</si>
  <si>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</si>
  <si>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</si>
  <si>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</si>
  <si>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</si>
  <si>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</si>
  <si>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</si>
  <si>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</si>
  <si>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</si>
  <si>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</si>
  <si>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</si>
  <si>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</si>
  <si>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</si>
  <si>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</si>
  <si>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</si>
  <si>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</si>
  <si>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</si>
  <si>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</si>
  <si>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</si>
  <si>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</si>
  <si>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</si>
  <si>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</si>
  <si>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</si>
  <si>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</si>
  <si>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</si>
  <si>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</si>
  <si>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</si>
  <si>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</si>
  <si>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</si>
  <si>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</si>
  <si>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</si>
  <si>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</si>
  <si>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</si>
  <si>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</si>
  <si>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</si>
  <si>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</si>
  <si>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</si>
  <si>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</si>
  <si>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</si>
  <si>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</si>
  <si>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</si>
  <si>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</si>
  <si>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</si>
  <si>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</si>
  <si>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</si>
  <si>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</si>
  <si>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</si>
  <si>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</si>
  <si>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</si>
  <si>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</si>
  <si>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</si>
  <si>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</si>
  <si>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</si>
  <si>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</si>
  <si>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</si>
  <si>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</si>
  <si>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</si>
  <si>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</si>
  <si>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</si>
  <si>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</si>
  <si>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</si>
  <si>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</si>
  <si>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</si>
  <si>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Modularity</t>
  </si>
  <si>
    <t>NodeXL Version</t>
  </si>
  <si>
    <t>1.0.1.407</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</si>
  <si>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</si>
  <si>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</si>
  <si>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</si>
  <si>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</si>
  <si>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</si>
  <si>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</si>
  <si>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</si>
  <si>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</si>
  <si>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</si>
  <si>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</si>
  <si>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</si>
  <si>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</si>
  <si>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</si>
  <si>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</si>
  <si>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</si>
  <si>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</si>
  <si>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</si>
  <si>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</si>
  <si>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</si>
  <si>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https://peakfinancialfreedomgroup.com/press-release-featured-usa-today/ https://tnnpa.com/ https://www.fripp.com/the-executive-speech-coach-patricia-fripp-q-and-a/ https://www.conferencesthatwork.com/index.php/event-design/2018/12/five-reasons-change-conferences/ https://www.instagram.com/p/BsOKYKxl8_t/?utm_source=ig_twitter_share&amp;igshid=137cxuy96ajpm https://www.virtualassistusa.com/single-post/2019/01/02/Virtual-Assist-USA-is-Proud-to-Announce-Sponsorship-of-the-National-Speakers-Association-Winter-Conference http://www.nbs-aerho.org http://www.facebook.com/pages/p/217523724934469</t>
  </si>
  <si>
    <t>https://www.prlog.org/12747112-virtual-assist-usa-announces-sponsorship-of-the-national-speakers-association-conference.html https://www.virtualassistusa.com/single-post/2019/01/02/Virtual-Assist-USA-is-Proud-to-Announce-Sponsorship-of-the-National-Speakers-Association-Winter-Conference</t>
  </si>
  <si>
    <t>https://lnkd.in/edD2EN4 https://lnkd.in/eN6uTKA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</si>
  <si>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</si>
  <si>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</si>
  <si>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</si>
  <si>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</si>
  <si>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</si>
  <si>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</si>
  <si>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</si>
  <si>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</si>
  <si>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</si>
  <si>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</si>
  <si>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peakfinancialfreedomgroup.com tnnpa.com fripp.com conferencesthatwork.com instagram.com virtualassistusa.com nbs-aerho.org facebook.com</t>
  </si>
  <si>
    <t>prlog.org virtualassistusa.com</t>
  </si>
  <si>
    <t>Top Hashtags in Tweet in Entire Graph</t>
  </si>
  <si>
    <t>nsa</t>
  </si>
  <si>
    <t>nsam2019</t>
  </si>
  <si>
    <t>nbsphilly19</t>
  </si>
  <si>
    <t>virtualassistusa</t>
  </si>
  <si>
    <t>nationalspeaker</t>
  </si>
  <si>
    <t>Top Hashtags in Tweet in G1</t>
  </si>
  <si>
    <t>nationalspeakersassociation</t>
  </si>
  <si>
    <t>Top Hashtags in Tweet in G2</t>
  </si>
  <si>
    <t>Top Hashtags in Tweet in G3</t>
  </si>
  <si>
    <t>Top Hashtags in Tweet in G4</t>
  </si>
  <si>
    <t>Top Hashtags in Tweet in G5</t>
  </si>
  <si>
    <t>Top Hashtags in Tweet in G6</t>
  </si>
  <si>
    <t>Top Hashtags in Tweet in G7</t>
  </si>
  <si>
    <t>professionalspeaker</t>
  </si>
  <si>
    <t>Top Hashtags in Tweet in G8</t>
  </si>
  <si>
    <t>virtualassistant</t>
  </si>
  <si>
    <t>Top Hashtags in Tweet</t>
  </si>
  <si>
    <t>nsa nationalspeakersassociation nsaspeaker virtualassistusa nationalspeaker nbsphilly19 nbsaerho ner</t>
  </si>
  <si>
    <t>nsamn professionalspeaker nsa</t>
  </si>
  <si>
    <t>Top Words in Tweet in Entire Graph</t>
  </si>
  <si>
    <t>Words in Sentiment List#1: Positive</t>
  </si>
  <si>
    <t>Words in Sentiment List#2: Negative</t>
  </si>
  <si>
    <t>Words in Sentiment List#3: Angry/Violent</t>
  </si>
  <si>
    <t>Non-categorized Words</t>
  </si>
  <si>
    <t>Total Words</t>
  </si>
  <si>
    <t>national</t>
  </si>
  <si>
    <t>association</t>
  </si>
  <si>
    <t>speakers</t>
  </si>
  <si>
    <t>conference</t>
  </si>
  <si>
    <t>usa</t>
  </si>
  <si>
    <t>Top Words in Tweet in G1</t>
  </si>
  <si>
    <t>today</t>
  </si>
  <si>
    <t>dan</t>
  </si>
  <si>
    <t>2019</t>
  </si>
  <si>
    <t>skills</t>
  </si>
  <si>
    <t>Top Words in Tweet in G2</t>
  </si>
  <si>
    <t>thank</t>
  </si>
  <si>
    <t>new</t>
  </si>
  <si>
    <t>partner</t>
  </si>
  <si>
    <t>joining</t>
  </si>
  <si>
    <t>team</t>
  </si>
  <si>
    <t>bring</t>
  </si>
  <si>
    <t>great</t>
  </si>
  <si>
    <t>benefits</t>
  </si>
  <si>
    <t>members</t>
  </si>
  <si>
    <t>Top Words in Tweet in G3</t>
  </si>
  <si>
    <t>invited</t>
  </si>
  <si>
    <t>african</t>
  </si>
  <si>
    <t>american</t>
  </si>
  <si>
    <t>year's</t>
  </si>
  <si>
    <t>behalf</t>
  </si>
  <si>
    <t>Top Words in Tweet in G4</t>
  </si>
  <si>
    <t>happy</t>
  </si>
  <si>
    <t>keynote</t>
  </si>
  <si>
    <t>annual</t>
  </si>
  <si>
    <t>share</t>
  </si>
  <si>
    <t>address</t>
  </si>
  <si>
    <t>monetizing</t>
  </si>
  <si>
    <t>expertise</t>
  </si>
  <si>
    <t>Top Words in Tweet in G5</t>
  </si>
  <si>
    <t>builders</t>
  </si>
  <si>
    <t>know</t>
  </si>
  <si>
    <t>ceo</t>
  </si>
  <si>
    <t>bassam</t>
  </si>
  <si>
    <t>salem</t>
  </si>
  <si>
    <t>speaking</t>
  </si>
  <si>
    <t>upcoming</t>
  </si>
  <si>
    <t>home</t>
  </si>
  <si>
    <t>Top Words in Tweet in G6</t>
  </si>
  <si>
    <t>university</t>
  </si>
  <si>
    <t>forum</t>
  </si>
  <si>
    <t>led</t>
  </si>
  <si>
    <t>educational</t>
  </si>
  <si>
    <t>experts</t>
  </si>
  <si>
    <t>prestigious</t>
  </si>
  <si>
    <t>universities</t>
  </si>
  <si>
    <t>institutions</t>
  </si>
  <si>
    <t>Top Words in Tweet in G7</t>
  </si>
  <si>
    <t>minnesota</t>
  </si>
  <si>
    <t>chapter</t>
  </si>
  <si>
    <t>mn</t>
  </si>
  <si>
    <t>president</t>
  </si>
  <si>
    <t>Top Words in Tweet in G8</t>
  </si>
  <si>
    <t>virtual</t>
  </si>
  <si>
    <t>assist</t>
  </si>
  <si>
    <t>proud</t>
  </si>
  <si>
    <t>announce</t>
  </si>
  <si>
    <t>sponsorship</t>
  </si>
  <si>
    <t>speaker's</t>
  </si>
  <si>
    <t>winter</t>
  </si>
  <si>
    <t>Top Words in Tweet</t>
  </si>
  <si>
    <t>national speakers association conference today usa dan 2019 nsa skills</t>
  </si>
  <si>
    <t>assist_usa thank new partner joining team bring great benefits members</t>
  </si>
  <si>
    <t>invited african american speakers year's jmm2019 behalf national association edraygoins</t>
  </si>
  <si>
    <t>happy keynote national speakers association annual share address monetizing expertise</t>
  </si>
  <si>
    <t>builders know ceo bassam salem speaking upcoming national association home</t>
  </si>
  <si>
    <t>university marytadros10 forum led educational experts speakers prestigious universities institutions</t>
  </si>
  <si>
    <t>national speakers association nsa minnesota chapter mn president nsamn</t>
  </si>
  <si>
    <t>virtual assist usa proud announce sponsorship national speaker's association winter</t>
  </si>
  <si>
    <t>Top Word Pairs in Tweet in Entire Graph</t>
  </si>
  <si>
    <t>national,speakers</t>
  </si>
  <si>
    <t>speakers,association</t>
  </si>
  <si>
    <t>national,association</t>
  </si>
  <si>
    <t>proud,announce</t>
  </si>
  <si>
    <t>announce,sponsorship</t>
  </si>
  <si>
    <t>winter,conference</t>
  </si>
  <si>
    <t>virtual,assist</t>
  </si>
  <si>
    <t>assist,usa</t>
  </si>
  <si>
    <t>sponsorship,national</t>
  </si>
  <si>
    <t>annual,conference</t>
  </si>
  <si>
    <t>Top Word Pairs in Tweet in G1</t>
  </si>
  <si>
    <t>usa,today</t>
  </si>
  <si>
    <t>today,national</t>
  </si>
  <si>
    <t>press,release</t>
  </si>
  <si>
    <t>release,featured</t>
  </si>
  <si>
    <t>featured,usa</t>
  </si>
  <si>
    <t>today,dan</t>
  </si>
  <si>
    <t>dan,ahmad</t>
  </si>
  <si>
    <t>ahmad,jim</t>
  </si>
  <si>
    <t>Top Word Pairs in Tweet in G2</t>
  </si>
  <si>
    <t>thank,new</t>
  </si>
  <si>
    <t>new,partner</t>
  </si>
  <si>
    <t>partner,assist_usa</t>
  </si>
  <si>
    <t>assist_usa,joining</t>
  </si>
  <si>
    <t>joining,team</t>
  </si>
  <si>
    <t>team,bring</t>
  </si>
  <si>
    <t>bring,great</t>
  </si>
  <si>
    <t>great,benefits</t>
  </si>
  <si>
    <t>benefits,members</t>
  </si>
  <si>
    <t>Top Word Pairs in Tweet in G3</t>
  </si>
  <si>
    <t>african,american</t>
  </si>
  <si>
    <t>american,invited</t>
  </si>
  <si>
    <t>invited,speakers</t>
  </si>
  <si>
    <t>speakers,year's</t>
  </si>
  <si>
    <t>year's,jmm2019</t>
  </si>
  <si>
    <t>jmm2019,invited</t>
  </si>
  <si>
    <t>invited,behalf</t>
  </si>
  <si>
    <t>behalf,national</t>
  </si>
  <si>
    <t>edraygoins,african</t>
  </si>
  <si>
    <t>Top Word Pairs in Tweet in G4</t>
  </si>
  <si>
    <t>association,annual</t>
  </si>
  <si>
    <t>happy,share</t>
  </si>
  <si>
    <t>share,keynote</t>
  </si>
  <si>
    <t>keynote,address</t>
  </si>
  <si>
    <t>address,monetizing</t>
  </si>
  <si>
    <t>monetizing,expertise</t>
  </si>
  <si>
    <t>expertise,influence</t>
  </si>
  <si>
    <t>influence,2018</t>
  </si>
  <si>
    <t>Top Word Pairs in Tweet in G5</t>
  </si>
  <si>
    <t>know,ceo</t>
  </si>
  <si>
    <t>ceo,bassam</t>
  </si>
  <si>
    <t>bassam,salem</t>
  </si>
  <si>
    <t>salem,speaking</t>
  </si>
  <si>
    <t>speaking,upcoming</t>
  </si>
  <si>
    <t>upcoming,national</t>
  </si>
  <si>
    <t>association,home</t>
  </si>
  <si>
    <t>home,builders</t>
  </si>
  <si>
    <t>builders,international</t>
  </si>
  <si>
    <t>Top Word Pairs in Tweet in G6</t>
  </si>
  <si>
    <t>marytadros10,forum</t>
  </si>
  <si>
    <t>forum,led</t>
  </si>
  <si>
    <t>led,educational</t>
  </si>
  <si>
    <t>educational,experts</t>
  </si>
  <si>
    <t>experts,speakers</t>
  </si>
  <si>
    <t>speakers,prestigious</t>
  </si>
  <si>
    <t>prestigious,universities</t>
  </si>
  <si>
    <t>universities,institutions</t>
  </si>
  <si>
    <t>Top Word Pairs in Tweet in G7</t>
  </si>
  <si>
    <t>association,minnesota</t>
  </si>
  <si>
    <t>minnesota,chapter</t>
  </si>
  <si>
    <t>chapter,nsa</t>
  </si>
  <si>
    <t>nsa,mn</t>
  </si>
  <si>
    <t>president,national</t>
  </si>
  <si>
    <t>Top Word Pairs in Tweet in G8</t>
  </si>
  <si>
    <t>national,speaker's</t>
  </si>
  <si>
    <t>speaker's,association</t>
  </si>
  <si>
    <t>association,winter</t>
  </si>
  <si>
    <t>nsam2019,nsa</t>
  </si>
  <si>
    <t>Top Word Pairs in Tweet</t>
  </si>
  <si>
    <t>national,speakers  speakers,association  usa,today  today,national  press,release  release,featured  featured,usa  today,dan  dan,ahmad  ahmad,jim</t>
  </si>
  <si>
    <t>thank,new  new,partner  partner,assist_usa  assist_usa,joining  joining,team  team,bring  bring,great  great,benefits  benefits,members  virtual,assist</t>
  </si>
  <si>
    <t>african,american  american,invited  invited,speakers  speakers,year's  year's,jmm2019  jmm2019,invited  invited,behalf  behalf,national  national,association  edraygoins,african</t>
  </si>
  <si>
    <t>national,speakers  speakers,association  association,annual  happy,share  share,keynote  keynote,address  address,monetizing  monetizing,expertise  expertise,influence  influence,2018</t>
  </si>
  <si>
    <t>know,ceo  ceo,bassam  bassam,salem  salem,speaking  speaking,upcoming  upcoming,national  national,association  association,home  home,builders  builders,international</t>
  </si>
  <si>
    <t>marytadros10,forum  forum,led  led,educational  educational,experts  experts,speakers  speakers,prestigious  prestigious,universities  universities,institutions</t>
  </si>
  <si>
    <t>national,speakers  speakers,association  association,minnesota  minnesota,chapter  chapter,nsa  nsa,mn  president,national</t>
  </si>
  <si>
    <t>virtual,assist  assist,usa  proud,announce  announce,sponsorship  sponsorship,national  national,speaker's  speaker's,association  association,winter  winter,conference  nsam2019,nsa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</si>
  <si>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</si>
  <si>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</si>
  <si>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</si>
  <si>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</si>
  <si>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</si>
  <si>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</si>
  <si>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</si>
  <si>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</si>
  <si>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</si>
  <si>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</si>
  <si>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</si>
  <si>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</si>
  <si>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</si>
  <si>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</si>
  <si>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</si>
  <si>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</si>
  <si>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</si>
  <si>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</si>
  <si>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</si>
  <si>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</si>
  <si>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assist_usa nsaspeaker</t>
  </si>
  <si>
    <t>dorieclark nsaspeaker</t>
  </si>
  <si>
    <t>teacherskills marytadros10</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</si>
  <si>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</si>
  <si>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</si>
  <si>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</si>
  <si>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</si>
  <si>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</si>
  <si>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</si>
  <si>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</si>
  <si>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</si>
  <si>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</si>
  <si>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</si>
  <si>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dicoach pfripp nerdybff nbsaerho bqandrews tnnpa daire2succeed bean_dnp peak_fin</t>
  </si>
  <si>
    <t>mylesie nsaspeaker allisonsaia assist_usa</t>
  </si>
  <si>
    <t>jointmath thewordninja_bk edraygoins</t>
  </si>
  <si>
    <t>jmkuhn99 dorieclark rafaelmier</t>
  </si>
  <si>
    <t>atlasrtx mindshareutah</t>
  </si>
  <si>
    <t>ckaemmerer danthurmon</t>
  </si>
  <si>
    <t>kiranta30623104 nmgallicchio</t>
  </si>
  <si>
    <t>Top URLs in Tweet by Count</t>
  </si>
  <si>
    <t>Top URLs in Tweet by Salience</t>
  </si>
  <si>
    <t>Top Domains in Tweet by Count</t>
  </si>
  <si>
    <t>Top Domains in Tweet by Salience</t>
  </si>
  <si>
    <t>Top Hashtags in Tweet by Count</t>
  </si>
  <si>
    <t>Top Hashtags in Tweet by Salience</t>
  </si>
  <si>
    <t>virtualassistant nsam2019 nsa</t>
  </si>
  <si>
    <t>Top Words in Tweet by Count</t>
  </si>
  <si>
    <t>nsa executive speech coach patricia fripp q webinar presentation skills</t>
  </si>
  <si>
    <t>five reasons change conferences article published december issue magazine speaker</t>
  </si>
  <si>
    <t>dorieclark happy share keynote address monetizing expertise influence 2018 annual</t>
  </si>
  <si>
    <t>happy keynote annual conference create share address monetizing expertise influence</t>
  </si>
  <si>
    <t>virtual nmgallicchio assist usa leading assistant company proud announce sponsorship</t>
  </si>
  <si>
    <t>virtual assist usa proud announce sponsorship speaker's winter conference nsam2019</t>
  </si>
  <si>
    <t>learned juggle today meeting officialdanthurmon stay tuned new skills dan</t>
  </si>
  <si>
    <t>assist_usa virtual assist usa proud announce sponsorship speaker's winter conference</t>
  </si>
  <si>
    <t>virtual assist usa proud announce sponsorship speaker's winter conference</t>
  </si>
  <si>
    <t>thank new partner assist_usa joining team bring great benefits members</t>
  </si>
  <si>
    <t>nsaspeaker thank new partner assist_usa joining team bring great benefits</t>
  </si>
  <si>
    <t>nsa minnesota chapter mn president nsamn great meeting friday june</t>
  </si>
  <si>
    <t>invited edraygoins african american year's jmm2019 behalf</t>
  </si>
  <si>
    <t>invited african american year's jmm2019 behalf mathematicians</t>
  </si>
  <si>
    <t>usa today press release featured dan ahmad jim files recently</t>
  </si>
  <si>
    <t>university marytadros10 forum led educational experts prestigious universities institutions harvard</t>
  </si>
  <si>
    <t>teacherskills marytadros10 forum led educational experts prestigious universities institutions har</t>
  </si>
  <si>
    <t>builders know ceo bassam salem speaking upcoming home international show</t>
  </si>
  <si>
    <t>atlasrtx know ceo bassam salem speaking upcoming home builders international</t>
  </si>
  <si>
    <t>virtualassistusa proud announce sponsorship nationalspeaker'sassociation winter conference</t>
  </si>
  <si>
    <t>conference attend 2019 tn nurse practitioner association's 4th annual enhance</t>
  </si>
  <si>
    <t>here's sneak preview one 2019 convention nbs aerho electronic media</t>
  </si>
  <si>
    <t>professional 9 years ago crazy idea making living speaker joined</t>
  </si>
  <si>
    <t>Top Words in Tweet by Salience</t>
  </si>
  <si>
    <t>create share address monetizing expertise influence 2018 nsaspeaker flywheel piece</t>
  </si>
  <si>
    <t>hope see leading assistant company orlando fl renaissance february 15</t>
  </si>
  <si>
    <t>great meeting friday june 4 danthurmon center dan pictured here</t>
  </si>
  <si>
    <t>field usa today press release featured dan ahmad jim files</t>
  </si>
  <si>
    <t>Top Word Pairs in Tweet by Count</t>
  </si>
  <si>
    <t>executive,speech  speech,coach  coach,patricia  patricia,fripp  fripp,q  q,national  national,speakers  speakers,association  association,nsa  nsa,webinar</t>
  </si>
  <si>
    <t>five,reasons  reasons,change  change,conferences  conferences,article  article,published  published,december  december,issue  issue,national  national,speakers  speakers,association</t>
  </si>
  <si>
    <t>dorieclark,happy  happy,share  share,keynote  keynote,address  address,monetizing  monetizing,expertise  expertise,influence  influence,2018  2018,national  national,speakers</t>
  </si>
  <si>
    <t>national,speakers  speakers,association  association,annual  annual,conference  happy,share  share,keynote  keynote,address  address,monetizing  monetizing,expertise  expertise,influence</t>
  </si>
  <si>
    <t>nmgallicchio,virtual  virtual,assist  assist,usa  usa,leading  leading,virtual  virtual,assistant  assistant,company  company,proud  proud,announce  announce,sponsorship</t>
  </si>
  <si>
    <t>learned,juggle  juggle,today  today,national  national,speakers  speakers,association  association,meeting  meeting,officialdanthurmon  officialdanthurmon,stay  stay,tuned  tuned,new</t>
  </si>
  <si>
    <t>assist_usa,virtual  virtual,assist  assist,usa  usa,proud  proud,announce  announce,sponsorship  sponsorship,national  national,speaker's  speaker's,association  association,winter</t>
  </si>
  <si>
    <t>virtual,assist  assist,usa  usa,proud  proud,announce  announce,sponsorship  sponsorship,national  national,speaker's  speaker's,association  association,winter  winter,conference</t>
  </si>
  <si>
    <t>thank,new  new,partner  partner,assist_usa  assist_usa,joining  joining,team  team,bring  bring,great  great,benefits  benefits,members</t>
  </si>
  <si>
    <t>nsaspeaker,thank  thank,new  new,partner  partner,assist_usa  assist_usa,joining  joining,team  team,bring  bring,great  great,benefits  benefits,members</t>
  </si>
  <si>
    <t>national,speakers  speakers,association  association,minnesota  minnesota,chapter  chapter,nsa  nsa,mn  president,national  great,meeting  meeting,national  mn,friday</t>
  </si>
  <si>
    <t>edraygoins,african  african,american  american,invited  invited,speakers  speakers,year's  year's,jmm2019  jmm2019,invited  invited,behalf  behalf,national  national,association</t>
  </si>
  <si>
    <t>african,american  american,invited  invited,speakers  speakers,year's  year's,jmm2019  jmm2019,invited  invited,behalf  behalf,national  national,association  association,mathematicians</t>
  </si>
  <si>
    <t>usa,today  press,release  release,featured  featured,usa  today,dan  dan,ahmad  ahmad,jim  jim,files  files,recently  recently,named</t>
  </si>
  <si>
    <t>marytadros10,forum  forum,led  led,educational  educational,experts  experts,speakers  speakers,prestigious  prestigious,universities  universities,institutions  institutions,harvard  harvard,university</t>
  </si>
  <si>
    <t>teacherskills,marytadros10  marytadros10,forum  forum,led  led,educational  educational,experts  experts,speakers  speakers,prestigious  prestigious,universities  universities,institutions  institutions,har</t>
  </si>
  <si>
    <t>atlasrtx,know  know,ceo  ceo,bassam  bassam,salem  salem,speaking  speaking,upcoming  upcoming,national  national,association  association,home  home,builders</t>
  </si>
  <si>
    <t>virtualassistusa,proud  proud,announce  announce,sponsorship  sponsorship,nationalspeaker'sassociation  nationalspeaker'sassociation,winter  winter,conference</t>
  </si>
  <si>
    <t>attend,2019  2019,tn  tn,nurse  nurse,practitioner  practitioner,association's  association's,4th  4th,annual  annual,conference  conference,enhance  enhance,knowledge</t>
  </si>
  <si>
    <t>here's,sneak  sneak,preview  preview,one  one,speakers  speakers,2019  2019,national  national,convention  convention,nbs  nbs,aerho  aerho,national</t>
  </si>
  <si>
    <t>9,years  years,ago  ago,crazy  crazy,idea  idea,making  making,living  living,speaker  speaker,joined  joined,national  national,speakers</t>
  </si>
  <si>
    <t>Top Word Pairs in Tweet by Salience</t>
  </si>
  <si>
    <t>happy,share  share,keynote  keynote,address  address,monetizing  monetizing,expertise  expertise,influence  influence,2018  2018,national  conference,nsaspeaker  create,flywheel</t>
  </si>
  <si>
    <t>usa,proud  conference,hope  hope,see  see,nsam2019  usa,leading  leading,virtual  virtual,assistant  assistant,company  company,proud  conference,orlando</t>
  </si>
  <si>
    <t>great,meeting  meeting,national  mn,friday  friday,june  june,4  4,president  association,danthurmon  danthurmon,center  center,dan  dan,pictured</t>
  </si>
  <si>
    <t>contributions,field  usa,today  press,release  release,featured  featured,usa  today,dan  dan,ahmad  ahmad,jim  jim,files  files,recently</t>
  </si>
  <si>
    <t>Word</t>
  </si>
  <si>
    <t>available</t>
  </si>
  <si>
    <t>influence</t>
  </si>
  <si>
    <t>2018</t>
  </si>
  <si>
    <t>speaker</t>
  </si>
  <si>
    <t>t</t>
  </si>
  <si>
    <t>professional</t>
  </si>
  <si>
    <t>here's</t>
  </si>
  <si>
    <t>attend</t>
  </si>
  <si>
    <t>tn</t>
  </si>
  <si>
    <t>nurse</t>
  </si>
  <si>
    <t>practitioner</t>
  </si>
  <si>
    <t>association's</t>
  </si>
  <si>
    <t>4th</t>
  </si>
  <si>
    <t>enhance</t>
  </si>
  <si>
    <t>knowledge</t>
  </si>
  <si>
    <t>pearls</t>
  </si>
  <si>
    <t>local</t>
  </si>
  <si>
    <t>pre</t>
  </si>
  <si>
    <t>workshops</t>
  </si>
  <si>
    <t>obtain</t>
  </si>
  <si>
    <t>28</t>
  </si>
  <si>
    <t>ce</t>
  </si>
  <si>
    <t>lt</t>
  </si>
  <si>
    <t>600</t>
  </si>
  <si>
    <t>discounts</t>
  </si>
  <si>
    <t>registration</t>
  </si>
  <si>
    <t>international</t>
  </si>
  <si>
    <t>center</t>
  </si>
  <si>
    <t>press</t>
  </si>
  <si>
    <t>release</t>
  </si>
  <si>
    <t>featured</t>
  </si>
  <si>
    <t>ahmad</t>
  </si>
  <si>
    <t>jim</t>
  </si>
  <si>
    <t>files</t>
  </si>
  <si>
    <t>recently</t>
  </si>
  <si>
    <t>named</t>
  </si>
  <si>
    <t>gamechangers</t>
  </si>
  <si>
    <t>writers</t>
  </si>
  <si>
    <t>due</t>
  </si>
  <si>
    <t>vast</t>
  </si>
  <si>
    <t>contributions</t>
  </si>
  <si>
    <t>meeting</t>
  </si>
  <si>
    <t>here</t>
  </si>
  <si>
    <t>leading</t>
  </si>
  <si>
    <t>assistant</t>
  </si>
  <si>
    <t>company</t>
  </si>
  <si>
    <t>create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</si>
  <si>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</si>
  <si>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</si>
  <si>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</si>
  <si>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</si>
  <si>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</si>
  <si>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</si>
  <si>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</si>
  <si>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</si>
  <si>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</si>
  <si>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</si>
  <si>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</si>
  <si>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</si>
  <si>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</si>
  <si>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</si>
  <si>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</si>
  <si>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</si>
  <si>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</si>
  <si>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</si>
  <si>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</si>
  <si>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</si>
  <si>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</si>
  <si>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</si>
  <si>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</si>
  <si>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</si>
  <si>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</si>
  <si>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</si>
  <si>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</si>
  <si>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</si>
  <si>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</si>
  <si>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Red</t>
  </si>
  <si>
    <t>G1: national speakers association conference today usa dan 2019 nsa skills</t>
  </si>
  <si>
    <t>G2: assist_usa thank new partner joining team bring great benefits members</t>
  </si>
  <si>
    <t>G3: invited african american speakers year's jmm2019 behalf national association edraygoins</t>
  </si>
  <si>
    <t>G4: happy keynote national speakers association annual share address monetizing expertise</t>
  </si>
  <si>
    <t>G5: builders know ceo bassam salem speaking upcoming national association home</t>
  </si>
  <si>
    <t>G6: university marytadros10 forum led educational experts speakers prestigious universities institutions</t>
  </si>
  <si>
    <t>G7: national speakers association nsa minnesota chapter mn president nsamn</t>
  </si>
  <si>
    <t>G8: virtual assist usa proud announce sponsorship national speaker's association winter</t>
  </si>
  <si>
    <t>Autofill Workbook Results</t>
  </si>
  <si>
    <t>Edge Weight▓1▓2▓0▓True▓Green▓Red▓▓Edge Weight▓1▓1▓0▓3▓10▓False▓Edge Weight▓1▓2▓0▓32▓6▓False▓▓0▓0▓0▓True▓Black▓Black▓▓Followers▓35▓13623▓0▓162▓1000▓False▓Followers▓35▓40997▓0▓100▓70▓False▓▓0▓0▓0▓0▓0▓False▓▓0▓0▓0▓0▓0▓False</t>
  </si>
  <si>
    <t>Subgraph</t>
  </si>
  <si>
    <t>GraphSource░TwitterSearch▓GraphTerm░National Speakers Association▓ImportDescription░The graph represents a network of 27 Twitter users whose recent tweets contained "National Speakers Association", or who were replied to or mentioned in those tweets, taken from a data set limited to a maximum of 18,000 tweets.  The network was obtained from Twitter on Thursday, 10 January 2019 at 19:08 UTC.
The tweets in the network were tweeted over the 9-day, 15-hour, 4-minute period from Tuesday, 01 January 2019 at 02:00 UTC to Thursday, 10 January 2019 at 17:05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</si>
</sst>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9">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8"/>
      <tableStyleElement type="headerRow" dxfId="397"/>
    </tableStyle>
    <tableStyle name="NodeXL Table" pivot="0" count="1">
      <tableStyleElement type="headerRow" dxfId="3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638876"/>
        <c:axId val="17878973"/>
      </c:barChart>
      <c:catAx>
        <c:axId val="616388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878973"/>
        <c:crosses val="autoZero"/>
        <c:auto val="1"/>
        <c:lblOffset val="100"/>
        <c:noMultiLvlLbl val="0"/>
      </c:catAx>
      <c:valAx>
        <c:axId val="17878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8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693030"/>
        <c:axId val="38910679"/>
      </c:barChart>
      <c:catAx>
        <c:axId val="266930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910679"/>
        <c:crosses val="autoZero"/>
        <c:auto val="1"/>
        <c:lblOffset val="100"/>
        <c:noMultiLvlLbl val="0"/>
      </c:catAx>
      <c:valAx>
        <c:axId val="38910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93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4651792"/>
        <c:axId val="64757265"/>
      </c:barChart>
      <c:catAx>
        <c:axId val="146517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757265"/>
        <c:crosses val="autoZero"/>
        <c:auto val="1"/>
        <c:lblOffset val="100"/>
        <c:noMultiLvlLbl val="0"/>
      </c:catAx>
      <c:valAx>
        <c:axId val="64757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51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944474"/>
        <c:axId val="10847083"/>
      </c:barChart>
      <c:catAx>
        <c:axId val="459444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847083"/>
        <c:crosses val="autoZero"/>
        <c:auto val="1"/>
        <c:lblOffset val="100"/>
        <c:noMultiLvlLbl val="0"/>
      </c:catAx>
      <c:valAx>
        <c:axId val="10847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44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514884"/>
        <c:axId val="6198501"/>
      </c:barChart>
      <c:catAx>
        <c:axId val="305148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98501"/>
        <c:crosses val="autoZero"/>
        <c:auto val="1"/>
        <c:lblOffset val="100"/>
        <c:noMultiLvlLbl val="0"/>
      </c:catAx>
      <c:valAx>
        <c:axId val="6198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14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786510"/>
        <c:axId val="32316543"/>
      </c:barChart>
      <c:catAx>
        <c:axId val="557865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316543"/>
        <c:crosses val="autoZero"/>
        <c:auto val="1"/>
        <c:lblOffset val="100"/>
        <c:noMultiLvlLbl val="0"/>
      </c:catAx>
      <c:valAx>
        <c:axId val="32316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6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413432"/>
        <c:axId val="394297"/>
      </c:barChart>
      <c:catAx>
        <c:axId val="224134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297"/>
        <c:crosses val="autoZero"/>
        <c:auto val="1"/>
        <c:lblOffset val="100"/>
        <c:noMultiLvlLbl val="0"/>
      </c:catAx>
      <c:valAx>
        <c:axId val="394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13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48674"/>
        <c:axId val="31938067"/>
      </c:barChart>
      <c:catAx>
        <c:axId val="35486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938067"/>
        <c:crosses val="autoZero"/>
        <c:auto val="1"/>
        <c:lblOffset val="100"/>
        <c:noMultiLvlLbl val="0"/>
      </c:catAx>
      <c:valAx>
        <c:axId val="31938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8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007148"/>
        <c:axId val="36846605"/>
      </c:barChart>
      <c:catAx>
        <c:axId val="19007148"/>
        <c:scaling>
          <c:orientation val="minMax"/>
        </c:scaling>
        <c:axPos val="b"/>
        <c:delete val="1"/>
        <c:majorTickMark val="out"/>
        <c:minorTickMark val="none"/>
        <c:tickLblPos val="none"/>
        <c:crossAx val="36846605"/>
        <c:crosses val="autoZero"/>
        <c:auto val="1"/>
        <c:lblOffset val="100"/>
        <c:noMultiLvlLbl val="0"/>
      </c:catAx>
      <c:valAx>
        <c:axId val="36846605"/>
        <c:scaling>
          <c:orientation val="minMax"/>
        </c:scaling>
        <c:axPos val="l"/>
        <c:delete val="1"/>
        <c:majorTickMark val="out"/>
        <c:minorTickMark val="none"/>
        <c:tickLblPos val="none"/>
        <c:crossAx val="190071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pfrip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qandrew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mkuhn99"/>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orieclar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iranta3062310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nmgallicchi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rafaelmi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daire2succee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llisonsai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assist_us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nsaspeak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ylesi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kaemmer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danthurm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thewordninja_b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edraygoin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peak_f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ointmat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teacherskill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arytadros1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tlasrtx"/>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indshareuta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dicoa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nnp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ean_dn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nbsaerh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nerdybf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3" totalsRowShown="0" headerRowDxfId="395" dataDxfId="394">
  <autoFilter ref="A2:BL33"/>
  <tableColumns count="64">
    <tableColumn id="1" name="Vertex 1" dataDxfId="393"/>
    <tableColumn id="2" name="Vertex 2" dataDxfId="392"/>
    <tableColumn id="3" name="Color" dataDxfId="391"/>
    <tableColumn id="4" name="Width" dataDxfId="390"/>
    <tableColumn id="11" name="Style" dataDxfId="389"/>
    <tableColumn id="5" name="Opacity" dataDxfId="388"/>
    <tableColumn id="6" name="Visibility" dataDxfId="387"/>
    <tableColumn id="10" name="Label" dataDxfId="386"/>
    <tableColumn id="12" name="Label Text Color" dataDxfId="385"/>
    <tableColumn id="13" name="Label Font Size" dataDxfId="384"/>
    <tableColumn id="14" name="Reciprocated?" dataDxfId="29"/>
    <tableColumn id="7" name="ID" dataDxfId="383"/>
    <tableColumn id="9" name="Dynamic Filter" dataDxfId="382"/>
    <tableColumn id="8" name="Add Your Own Columns Here" dataDxfId="381"/>
    <tableColumn id="15" name="Relationship" dataDxfId="380"/>
    <tableColumn id="16" name="Relationship Date (UTC)" dataDxfId="379"/>
    <tableColumn id="17" name="Tweet" dataDxfId="378"/>
    <tableColumn id="18" name="URLs in Tweet" dataDxfId="377"/>
    <tableColumn id="19" name="Domains in Tweet" dataDxfId="376"/>
    <tableColumn id="20" name="Hashtags in Tweet" dataDxfId="375"/>
    <tableColumn id="21" name="Media in Tweet" dataDxfId="374"/>
    <tableColumn id="22" name="Tweet Image File" dataDxfId="373"/>
    <tableColumn id="23" name="Tweet Date (UTC)" dataDxfId="372"/>
    <tableColumn id="24" name="Twitter Page for Tweet" dataDxfId="371"/>
    <tableColumn id="25" name="Latitude" dataDxfId="370"/>
    <tableColumn id="26" name="Longitude" dataDxfId="369"/>
    <tableColumn id="27" name="Imported ID" dataDxfId="368"/>
    <tableColumn id="28" name="In-Reply-To Tweet ID" dataDxfId="367"/>
    <tableColumn id="29" name="Favorited" dataDxfId="366"/>
    <tableColumn id="30" name="Favorite Count" dataDxfId="365"/>
    <tableColumn id="31" name="In-Reply-To User ID" dataDxfId="364"/>
    <tableColumn id="32" name="Is Quote Status" dataDxfId="363"/>
    <tableColumn id="33" name="Language" dataDxfId="362"/>
    <tableColumn id="34" name="Possibly Sensitive" dataDxfId="361"/>
    <tableColumn id="35" name="Quoted Status ID" dataDxfId="360"/>
    <tableColumn id="36" name="Retweeted" dataDxfId="359"/>
    <tableColumn id="37" name="Retweet Count" dataDxfId="358"/>
    <tableColumn id="38" name="Retweet ID" dataDxfId="357"/>
    <tableColumn id="39" name="Source" dataDxfId="356"/>
    <tableColumn id="40" name="Truncated" dataDxfId="355"/>
    <tableColumn id="41" name="Unified Twitter ID" dataDxfId="354"/>
    <tableColumn id="42" name="Imported Tweet Type" dataDxfId="353"/>
    <tableColumn id="43" name="Added By Extended Analysis" dataDxfId="352"/>
    <tableColumn id="44" name="Corrected By Extended Analysis" dataDxfId="351"/>
    <tableColumn id="45" name="Place Bounding Box" dataDxfId="350"/>
    <tableColumn id="46" name="Place Country" dataDxfId="349"/>
    <tableColumn id="47" name="Place Country Code" dataDxfId="348"/>
    <tableColumn id="48" name="Place Full Name" dataDxfId="347"/>
    <tableColumn id="49" name="Place ID" dataDxfId="346"/>
    <tableColumn id="50" name="Place Name" dataDxfId="345"/>
    <tableColumn id="51" name="Place Type" dataDxfId="344"/>
    <tableColumn id="52" name="Place URL" dataDxfId="343"/>
    <tableColumn id="53" name="Edge Weight"/>
    <tableColumn id="54" name="Vertex 1 Group" dataDxfId="266">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265" dataDxfId="264">
  <autoFilter ref="A2:C11"/>
  <tableColumns count="3">
    <tableColumn id="1" name="Group 1" dataDxfId="263"/>
    <tableColumn id="2" name="Group 2" dataDxfId="262"/>
    <tableColumn id="3" name="Edges" dataDxfId="26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258" dataDxfId="257">
  <autoFilter ref="A1:R11"/>
  <tableColumns count="18">
    <tableColumn id="1" name="Top URLs in Tweet in Entire Graph" dataDxfId="256"/>
    <tableColumn id="2" name="Entire Graph Count" dataDxfId="255"/>
    <tableColumn id="3" name="Top URLs in Tweet in G1" dataDxfId="254"/>
    <tableColumn id="4" name="G1 Count" dataDxfId="253"/>
    <tableColumn id="5" name="Top URLs in Tweet in G2" dataDxfId="252"/>
    <tableColumn id="6" name="G2 Count" dataDxfId="251"/>
    <tableColumn id="7" name="Top URLs in Tweet in G3" dataDxfId="250"/>
    <tableColumn id="8" name="G3 Count" dataDxfId="249"/>
    <tableColumn id="9" name="Top URLs in Tweet in G4" dataDxfId="248"/>
    <tableColumn id="10" name="G4 Count" dataDxfId="247"/>
    <tableColumn id="11" name="Top URLs in Tweet in G5" dataDxfId="246"/>
    <tableColumn id="12" name="G5 Count" dataDxfId="245"/>
    <tableColumn id="13" name="Top URLs in Tweet in G6" dataDxfId="244"/>
    <tableColumn id="14" name="G6 Count" dataDxfId="243"/>
    <tableColumn id="15" name="Top URLs in Tweet in G7" dataDxfId="242"/>
    <tableColumn id="16" name="G7 Count" dataDxfId="241"/>
    <tableColumn id="17" name="Top URLs in Tweet in G8" dataDxfId="240"/>
    <tableColumn id="18" name="G8 Count" dataDxfId="23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4" totalsRowShown="0" headerRowDxfId="238" dataDxfId="237">
  <autoFilter ref="A14:R24"/>
  <tableColumns count="18">
    <tableColumn id="1" name="Top Domains in Tweet in Entire Graph" dataDxfId="236"/>
    <tableColumn id="2" name="Entire Graph Count" dataDxfId="235"/>
    <tableColumn id="3" name="Top Domains in Tweet in G1" dataDxfId="234"/>
    <tableColumn id="4" name="G1 Count" dataDxfId="233"/>
    <tableColumn id="5" name="Top Domains in Tweet in G2" dataDxfId="232"/>
    <tableColumn id="6" name="G2 Count" dataDxfId="231"/>
    <tableColumn id="7" name="Top Domains in Tweet in G3" dataDxfId="230"/>
    <tableColumn id="8" name="G3 Count" dataDxfId="229"/>
    <tableColumn id="9" name="Top Domains in Tweet in G4" dataDxfId="228"/>
    <tableColumn id="10" name="G4 Count" dataDxfId="227"/>
    <tableColumn id="11" name="Top Domains in Tweet in G5" dataDxfId="226"/>
    <tableColumn id="12" name="G5 Count" dataDxfId="225"/>
    <tableColumn id="13" name="Top Domains in Tweet in G6" dataDxfId="224"/>
    <tableColumn id="14" name="G6 Count" dataDxfId="223"/>
    <tableColumn id="15" name="Top Domains in Tweet in G7" dataDxfId="222"/>
    <tableColumn id="16" name="G7 Count" dataDxfId="221"/>
    <tableColumn id="17" name="Top Domains in Tweet in G8" dataDxfId="220"/>
    <tableColumn id="18" name="G8 Count" dataDxfId="219"/>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R37" totalsRowShown="0" headerRowDxfId="218" dataDxfId="217">
  <autoFilter ref="A27:R37"/>
  <tableColumns count="18">
    <tableColumn id="1" name="Top Hashtags in Tweet in Entire Graph" dataDxfId="216"/>
    <tableColumn id="2" name="Entire Graph Count" dataDxfId="215"/>
    <tableColumn id="3" name="Top Hashtags in Tweet in G1" dataDxfId="214"/>
    <tableColumn id="4" name="G1 Count" dataDxfId="213"/>
    <tableColumn id="5" name="Top Hashtags in Tweet in G2" dataDxfId="212"/>
    <tableColumn id="6" name="G2 Count" dataDxfId="211"/>
    <tableColumn id="7" name="Top Hashtags in Tweet in G3" dataDxfId="210"/>
    <tableColumn id="8" name="G3 Count" dataDxfId="209"/>
    <tableColumn id="9" name="Top Hashtags in Tweet in G4" dataDxfId="208"/>
    <tableColumn id="10" name="G4 Count" dataDxfId="207"/>
    <tableColumn id="11" name="Top Hashtags in Tweet in G5" dataDxfId="206"/>
    <tableColumn id="12" name="G5 Count" dataDxfId="205"/>
    <tableColumn id="13" name="Top Hashtags in Tweet in G6" dataDxfId="204"/>
    <tableColumn id="14" name="G6 Count" dataDxfId="203"/>
    <tableColumn id="15" name="Top Hashtags in Tweet in G7" dataDxfId="202"/>
    <tableColumn id="16" name="G7 Count" dataDxfId="201"/>
    <tableColumn id="17" name="Top Hashtags in Tweet in G8" dataDxfId="200"/>
    <tableColumn id="18" name="G8 Count" dataDxfId="19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R50" totalsRowShown="0" headerRowDxfId="197" dataDxfId="196">
  <autoFilter ref="A40:R50"/>
  <tableColumns count="18">
    <tableColumn id="1" name="Top Words in Tweet in Entire Graph" dataDxfId="195"/>
    <tableColumn id="2" name="Entire Graph Count" dataDxfId="194"/>
    <tableColumn id="3" name="Top Words in Tweet in G1" dataDxfId="193"/>
    <tableColumn id="4" name="G1 Count" dataDxfId="192"/>
    <tableColumn id="5" name="Top Words in Tweet in G2" dataDxfId="191"/>
    <tableColumn id="6" name="G2 Count" dataDxfId="190"/>
    <tableColumn id="7" name="Top Words in Tweet in G3" dataDxfId="189"/>
    <tableColumn id="8" name="G3 Count" dataDxfId="188"/>
    <tableColumn id="9" name="Top Words in Tweet in G4" dataDxfId="187"/>
    <tableColumn id="10" name="G4 Count" dataDxfId="186"/>
    <tableColumn id="11" name="Top Words in Tweet in G5" dataDxfId="185"/>
    <tableColumn id="12" name="G5 Count" dataDxfId="184"/>
    <tableColumn id="13" name="Top Words in Tweet in G6" dataDxfId="183"/>
    <tableColumn id="14" name="G6 Count" dataDxfId="182"/>
    <tableColumn id="15" name="Top Words in Tweet in G7" dataDxfId="181"/>
    <tableColumn id="16" name="G7 Count" dataDxfId="180"/>
    <tableColumn id="17" name="Top Words in Tweet in G8" dataDxfId="179"/>
    <tableColumn id="18" name="G8 Count" dataDxfId="17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R63" totalsRowShown="0" headerRowDxfId="176" dataDxfId="175">
  <autoFilter ref="A53:R63"/>
  <tableColumns count="18">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R67" totalsRowShown="0" headerRowDxfId="155" dataDxfId="154">
  <autoFilter ref="A66:R67"/>
  <tableColumns count="18">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R79" totalsRowShown="0" headerRowDxfId="152" dataDxfId="151">
  <autoFilter ref="A70:R79"/>
  <tableColumns count="18">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8"/>
    <tableColumn id="17" name="Top Mentioned in G8" dataDxfId="117"/>
    <tableColumn id="18" name="G8 Count" dataDxfId="11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R92" totalsRowShown="0" headerRowDxfId="113" dataDxfId="112">
  <autoFilter ref="A82:R92"/>
  <tableColumns count="18">
    <tableColumn id="1" name="Top Tweeters in Entire Graph" dataDxfId="111"/>
    <tableColumn id="2" name="Entire Graph Count" dataDxfId="110"/>
    <tableColumn id="3" name="Top Tweeters in G1" dataDxfId="109"/>
    <tableColumn id="4" name="G1 Count" dataDxfId="108"/>
    <tableColumn id="5" name="Top Tweeters in G2" dataDxfId="107"/>
    <tableColumn id="6" name="G2 Count" dataDxfId="106"/>
    <tableColumn id="7" name="Top Tweeters in G3" dataDxfId="105"/>
    <tableColumn id="8" name="G3 Count" dataDxfId="104"/>
    <tableColumn id="9" name="Top Tweeters in G4" dataDxfId="103"/>
    <tableColumn id="10" name="G4 Count" dataDxfId="102"/>
    <tableColumn id="11" name="Top Tweeters in G5" dataDxfId="101"/>
    <tableColumn id="12" name="G5 Count" dataDxfId="100"/>
    <tableColumn id="13" name="Top Tweeters in G6" dataDxfId="99"/>
    <tableColumn id="14" name="G6 Count" dataDxfId="98"/>
    <tableColumn id="15" name="Top Tweeters in G7" dataDxfId="97"/>
    <tableColumn id="16" name="G7 Count" dataDxfId="96"/>
    <tableColumn id="17" name="Top Tweeters in G8" dataDxfId="95"/>
    <tableColumn id="18" name="G8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42" dataDxfId="341">
  <autoFilter ref="A2:BT29"/>
  <tableColumns count="72">
    <tableColumn id="1" name="Vertex" dataDxfId="340"/>
    <tableColumn id="72" name="Subgraph"/>
    <tableColumn id="2" name="Color" dataDxfId="339"/>
    <tableColumn id="5" name="Shape" dataDxfId="338"/>
    <tableColumn id="6" name="Size" dataDxfId="337"/>
    <tableColumn id="4" name="Opacity" dataDxfId="336"/>
    <tableColumn id="7" name="Image File" dataDxfId="335"/>
    <tableColumn id="3" name="Visibility" dataDxfId="334"/>
    <tableColumn id="10" name="Label" dataDxfId="333"/>
    <tableColumn id="16" name="Label Fill Color" dataDxfId="332"/>
    <tableColumn id="9" name="Label Position" dataDxfId="331"/>
    <tableColumn id="8" name="Tooltip" dataDxfId="330"/>
    <tableColumn id="18" name="Layout Order" dataDxfId="329"/>
    <tableColumn id="13" name="X" dataDxfId="328"/>
    <tableColumn id="14" name="Y" dataDxfId="327"/>
    <tableColumn id="12" name="Locked?" dataDxfId="326"/>
    <tableColumn id="19" name="Polar R" dataDxfId="325"/>
    <tableColumn id="20" name="Polar Angle" dataDxfId="324"/>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23"/>
    <tableColumn id="28" name="Dynamic Filter" dataDxfId="322"/>
    <tableColumn id="17" name="Add Your Own Columns Here" dataDxfId="321"/>
    <tableColumn id="30" name="Name" dataDxfId="320"/>
    <tableColumn id="31" name="Followed" dataDxfId="319"/>
    <tableColumn id="32" name="Followers" dataDxfId="318"/>
    <tableColumn id="33" name="Tweets" dataDxfId="317"/>
    <tableColumn id="34" name="Favorites" dataDxfId="316"/>
    <tableColumn id="35" name="Time Zone UTC Offset (Seconds)" dataDxfId="315"/>
    <tableColumn id="36" name="Description" dataDxfId="314"/>
    <tableColumn id="37" name="Location" dataDxfId="313"/>
    <tableColumn id="38" name="Web" dataDxfId="312"/>
    <tableColumn id="39" name="Time Zone" dataDxfId="311"/>
    <tableColumn id="40" name="Joined Twitter Date (UTC)" dataDxfId="310"/>
    <tableColumn id="41" name="Profile Banner Url" dataDxfId="309"/>
    <tableColumn id="42" name="Default Profile" dataDxfId="308"/>
    <tableColumn id="43" name="Default Profile Image" dataDxfId="307"/>
    <tableColumn id="44" name="Geo Enabled" dataDxfId="306"/>
    <tableColumn id="45" name="Language" dataDxfId="305"/>
    <tableColumn id="46" name="Listed Count" dataDxfId="304"/>
    <tableColumn id="47" name="Profile Background Image Url" dataDxfId="303"/>
    <tableColumn id="48" name="Verified" dataDxfId="302"/>
    <tableColumn id="49" name="Custom Menu Item Text" dataDxfId="301"/>
    <tableColumn id="50" name="Custom Menu Item Action" dataDxfId="300"/>
    <tableColumn id="51" name="Tweeted Search Term?" dataDxfId="267"/>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258" totalsRowShown="0" headerRowDxfId="82" dataDxfId="81">
  <autoFilter ref="A1:G258"/>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45" totalsRowShown="0" headerRowDxfId="73" dataDxfId="72">
  <autoFilter ref="A1:L24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299">
  <autoFilter ref="A2:AO10"/>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98"/>
    <tableColumn id="27" name="Top Hashtags in Tweet" dataDxfId="177"/>
    <tableColumn id="28" name="Top Words in Tweet" dataDxfId="156"/>
    <tableColumn id="29" name="Top Word Pairs in Tweet" dataDxfId="115"/>
    <tableColumn id="30" name="Top Replied-To in Tweet" dataDxfId="114"/>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296" dataDxfId="295">
  <autoFilter ref="A1:C2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60"/>
    <tableColumn id="2" name="Value" dataDxfId="25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ripp.com/the-executive-speech-coach-patricia-fripp-q-and-a/" TargetMode="External" /><Relationship Id="rId2" Type="http://schemas.openxmlformats.org/officeDocument/2006/relationships/hyperlink" Target="https://www.conferencesthatwork.com/index.php/event-design/2018/12/five-reasons-change-conferences/" TargetMode="External" /><Relationship Id="rId3" Type="http://schemas.openxmlformats.org/officeDocument/2006/relationships/hyperlink" Target="https://www.virtualassistusa.com/single-post/2019/01/02/Virtual-Assist-USA-is-Proud-to-Announce-Sponsorship-of-the-National-Speakers-Association-Winter-Conference" TargetMode="External" /><Relationship Id="rId4" Type="http://schemas.openxmlformats.org/officeDocument/2006/relationships/hyperlink" Target="https://www.virtualassistusa.com/single-post/2019/01/02/Virtual-Assist-USA-is-Proud-to-Announce-Sponsorship-of-the-National-Speakers-Association-Winter-Conference" TargetMode="External" /><Relationship Id="rId5" Type="http://schemas.openxmlformats.org/officeDocument/2006/relationships/hyperlink" Target="https://www.instagram.com/p/BsOKYKxl8_t/?utm_source=ig_twitter_share&amp;igshid=137cxuy96ajpm" TargetMode="External" /><Relationship Id="rId6" Type="http://schemas.openxmlformats.org/officeDocument/2006/relationships/hyperlink" Target="https://www.virtualassistusa.com/single-post/2019/01/02/Virtual-Assist-USA-is-Proud-to-Announce-Sponsorship-of-the-National-Speakers-Association-Winter-Conference" TargetMode="External" /><Relationship Id="rId7" Type="http://schemas.openxmlformats.org/officeDocument/2006/relationships/hyperlink" Target="https://www.prlog.org/12747112-virtual-assist-usa-announces-sponsorship-of-the-national-speakers-association-conference.html" TargetMode="External" /><Relationship Id="rId8" Type="http://schemas.openxmlformats.org/officeDocument/2006/relationships/hyperlink" Target="https://lnkd.in/edD2EN4" TargetMode="External" /><Relationship Id="rId9" Type="http://schemas.openxmlformats.org/officeDocument/2006/relationships/hyperlink" Target="https://lnkd.in/eN6uTKA" TargetMode="External" /><Relationship Id="rId10" Type="http://schemas.openxmlformats.org/officeDocument/2006/relationships/hyperlink" Target="https://peakfinancialfreedomgroup.com/press-release-featured-usa-today/" TargetMode="External" /><Relationship Id="rId11" Type="http://schemas.openxmlformats.org/officeDocument/2006/relationships/hyperlink" Target="https://peakfinancialfreedomgroup.com/press-release-featured-usa-today/" TargetMode="External" /><Relationship Id="rId12" Type="http://schemas.openxmlformats.org/officeDocument/2006/relationships/hyperlink" Target="https://www.ams.org/journals/notices/201901/rnoti-p84.pdf" TargetMode="External" /><Relationship Id="rId13" Type="http://schemas.openxmlformats.org/officeDocument/2006/relationships/hyperlink" Target="http://blog.buildersshow.com/2018/12/meet-our-speakers-series-bassam-salem?utm_content=82223553&amp;utm_medium=social&amp;utm_source=twitter&amp;hss_channel=tw-757372608258060288" TargetMode="External" /><Relationship Id="rId14" Type="http://schemas.openxmlformats.org/officeDocument/2006/relationships/hyperlink" Target="https://www.virtualassistusa.com/single-post/2019/01/02/Virtual-Assist-USA-is-Proud-to-Announce-Sponsorship-of-the-National-Speakers-Association-Winter-Conference" TargetMode="External" /><Relationship Id="rId15" Type="http://schemas.openxmlformats.org/officeDocument/2006/relationships/hyperlink" Target="https://tnnpa.com/" TargetMode="External" /><Relationship Id="rId16" Type="http://schemas.openxmlformats.org/officeDocument/2006/relationships/hyperlink" Target="https://tnnpa.com/" TargetMode="External" /><Relationship Id="rId17" Type="http://schemas.openxmlformats.org/officeDocument/2006/relationships/hyperlink" Target="http://www.nbs-aerho.org/" TargetMode="External" /><Relationship Id="rId18" Type="http://schemas.openxmlformats.org/officeDocument/2006/relationships/hyperlink" Target="http://www.facebook.com/pages/p/217523724934469" TargetMode="External" /><Relationship Id="rId19" Type="http://schemas.openxmlformats.org/officeDocument/2006/relationships/hyperlink" Target="https://www.youtube.com/watch?v=K36JMI8ewXA&amp;feature=youtu.be" TargetMode="External" /><Relationship Id="rId20" Type="http://schemas.openxmlformats.org/officeDocument/2006/relationships/hyperlink" Target="https://www.youtube.com/watch?v=K36JMI8ewXA&amp;feature=youtu.be" TargetMode="External" /><Relationship Id="rId21" Type="http://schemas.openxmlformats.org/officeDocument/2006/relationships/hyperlink" Target="https://pbs.twimg.com/media/Dvylyq9XQAEz1qs.jpg" TargetMode="External" /><Relationship Id="rId22" Type="http://schemas.openxmlformats.org/officeDocument/2006/relationships/hyperlink" Target="https://pbs.twimg.com/media/Dvg5FZSUwAAPLgr.jpg" TargetMode="External" /><Relationship Id="rId23" Type="http://schemas.openxmlformats.org/officeDocument/2006/relationships/hyperlink" Target="https://pbs.twimg.com/media/DwE135HX0AA08zc.jpg" TargetMode="External" /><Relationship Id="rId24" Type="http://schemas.openxmlformats.org/officeDocument/2006/relationships/hyperlink" Target="https://pbs.twimg.com/media/DwfeCP9WoAEwuPW.jpg" TargetMode="External" /><Relationship Id="rId25" Type="http://schemas.openxmlformats.org/officeDocument/2006/relationships/hyperlink" Target="https://pbs.twimg.com/media/DwffRxjX0AEpguX.jpg" TargetMode="External" /><Relationship Id="rId26" Type="http://schemas.openxmlformats.org/officeDocument/2006/relationships/hyperlink" Target="https://pbs.twimg.com/media/DwkBhMYWsAI5xne.jpg" TargetMode="External" /><Relationship Id="rId27" Type="http://schemas.openxmlformats.org/officeDocument/2006/relationships/hyperlink" Target="https://pbs.twimg.com/media/DwkJlTCW0AEOjyc.jpg" TargetMode="External" /><Relationship Id="rId28" Type="http://schemas.openxmlformats.org/officeDocument/2006/relationships/hyperlink" Target="https://pbs.twimg.com/media/Dvylyq9XQAEz1qs.jpg" TargetMode="External" /><Relationship Id="rId29" Type="http://schemas.openxmlformats.org/officeDocument/2006/relationships/hyperlink" Target="https://pbs.twimg.com/media/Dvg5FZSUwAAPLgr.jpg" TargetMode="External" /><Relationship Id="rId30" Type="http://schemas.openxmlformats.org/officeDocument/2006/relationships/hyperlink" Target="http://pbs.twimg.com/profile_images/378800000540531215/e44b300f18cb32db47925f0528e25deb_normal.jpeg" TargetMode="External" /><Relationship Id="rId31" Type="http://schemas.openxmlformats.org/officeDocument/2006/relationships/hyperlink" Target="http://pbs.twimg.com/profile_images/889353208438571008/JBz8P1BC_normal.jpg" TargetMode="External" /><Relationship Id="rId32" Type="http://schemas.openxmlformats.org/officeDocument/2006/relationships/hyperlink" Target="http://pbs.twimg.com/profile_images/1057009676309524481/2h_YczFC_normal.jpg" TargetMode="External" /><Relationship Id="rId33" Type="http://schemas.openxmlformats.org/officeDocument/2006/relationships/hyperlink" Target="http://pbs.twimg.com/profile_images/967142440741122048/0YXnPhNE_normal.jpg" TargetMode="External" /><Relationship Id="rId34" Type="http://schemas.openxmlformats.org/officeDocument/2006/relationships/hyperlink" Target="https://pbs.twimg.com/media/DwE135HX0AA08zc.jpg" TargetMode="External" /><Relationship Id="rId35" Type="http://schemas.openxmlformats.org/officeDocument/2006/relationships/hyperlink" Target="http://pbs.twimg.com/profile_images/870041102014959616/52xmme98_normal.jpg" TargetMode="External" /><Relationship Id="rId36" Type="http://schemas.openxmlformats.org/officeDocument/2006/relationships/hyperlink" Target="http://pbs.twimg.com/profile_images/771560613260603396/PVQeuW_0_normal.jpg" TargetMode="External" /><Relationship Id="rId37" Type="http://schemas.openxmlformats.org/officeDocument/2006/relationships/hyperlink" Target="http://pbs.twimg.com/profile_images/1068862230756769792/GfYsyU30_normal.jpg" TargetMode="External" /><Relationship Id="rId38" Type="http://schemas.openxmlformats.org/officeDocument/2006/relationships/hyperlink" Target="http://pbs.twimg.com/profile_images/1051944249380335617/4aTfAoj1_normal.jpg" TargetMode="External" /><Relationship Id="rId39" Type="http://schemas.openxmlformats.org/officeDocument/2006/relationships/hyperlink" Target="http://pbs.twimg.com/profile_images/179041765/cut_wash_avatar_normal.jpg" TargetMode="External" /><Relationship Id="rId40" Type="http://schemas.openxmlformats.org/officeDocument/2006/relationships/hyperlink" Target="http://pbs.twimg.com/profile_images/179041765/cut_wash_avatar_normal.jpg" TargetMode="External" /><Relationship Id="rId41" Type="http://schemas.openxmlformats.org/officeDocument/2006/relationships/hyperlink" Target="http://pbs.twimg.com/profile_images/770750607288311808/-mQe7D31_normal.jpg" TargetMode="External" /><Relationship Id="rId42" Type="http://schemas.openxmlformats.org/officeDocument/2006/relationships/hyperlink" Target="http://pbs.twimg.com/profile_images/770750607288311808/-mQe7D31_normal.jpg" TargetMode="External" /><Relationship Id="rId43" Type="http://schemas.openxmlformats.org/officeDocument/2006/relationships/hyperlink" Target="http://pbs.twimg.com/profile_images/378800000344928900/75ac0fe3109fbc9e880b7b2158b34eca_normal.jpeg" TargetMode="External" /><Relationship Id="rId44" Type="http://schemas.openxmlformats.org/officeDocument/2006/relationships/hyperlink" Target="http://pbs.twimg.com/profile_images/554773901029285888/g6h8G2Nj_normal.png" TargetMode="External" /><Relationship Id="rId45" Type="http://schemas.openxmlformats.org/officeDocument/2006/relationships/hyperlink" Target="http://pbs.twimg.com/profile_images/554773901029285888/g6h8G2Nj_normal.png" TargetMode="External" /><Relationship Id="rId46" Type="http://schemas.openxmlformats.org/officeDocument/2006/relationships/hyperlink" Target="http://pbs.twimg.com/profile_images/627414583364423680/qer0k1mr_normal.jpg" TargetMode="External" /><Relationship Id="rId47" Type="http://schemas.openxmlformats.org/officeDocument/2006/relationships/hyperlink" Target="http://pbs.twimg.com/profile_images/977196309554765826/UhvEIu0s_normal.jpg" TargetMode="External" /><Relationship Id="rId48" Type="http://schemas.openxmlformats.org/officeDocument/2006/relationships/hyperlink" Target="http://pbs.twimg.com/profile_images/1069199992924049408/dzC0COQx_normal.jpg" TargetMode="External" /><Relationship Id="rId49" Type="http://schemas.openxmlformats.org/officeDocument/2006/relationships/hyperlink" Target="http://pbs.twimg.com/profile_images/959840512445485057/criMGsOE_normal.jpg" TargetMode="External" /><Relationship Id="rId50" Type="http://schemas.openxmlformats.org/officeDocument/2006/relationships/hyperlink" Target="http://pbs.twimg.com/profile_images/803712065420423169/YvBkGd_x_normal.jpg" TargetMode="External" /><Relationship Id="rId51" Type="http://schemas.openxmlformats.org/officeDocument/2006/relationships/hyperlink" Target="http://pbs.twimg.com/profile_images/689779949528449024/Fx7kQnEW_normal.png" TargetMode="External" /><Relationship Id="rId52" Type="http://schemas.openxmlformats.org/officeDocument/2006/relationships/hyperlink" Target="http://pbs.twimg.com/profile_images/1015671295089004545/o_7g-UTg_normal.jpg" TargetMode="External" /><Relationship Id="rId53" Type="http://schemas.openxmlformats.org/officeDocument/2006/relationships/hyperlink" Target="https://pbs.twimg.com/media/DwfeCP9WoAEwuPW.jpg" TargetMode="External" /><Relationship Id="rId54" Type="http://schemas.openxmlformats.org/officeDocument/2006/relationships/hyperlink" Target="https://pbs.twimg.com/media/DwffRxjX0AEpguX.jpg" TargetMode="External" /><Relationship Id="rId55" Type="http://schemas.openxmlformats.org/officeDocument/2006/relationships/hyperlink" Target="https://pbs.twimg.com/media/DwkBhMYWsAI5xne.jpg" TargetMode="External" /><Relationship Id="rId56" Type="http://schemas.openxmlformats.org/officeDocument/2006/relationships/hyperlink" Target="https://pbs.twimg.com/media/DwkJlTCW0AEOjyc.jpg" TargetMode="External" /><Relationship Id="rId57" Type="http://schemas.openxmlformats.org/officeDocument/2006/relationships/hyperlink" Target="http://pbs.twimg.com/profile_images/601769366468833281/S_hrq0sr_normal.jpg" TargetMode="External" /><Relationship Id="rId58" Type="http://schemas.openxmlformats.org/officeDocument/2006/relationships/hyperlink" Target="http://pbs.twimg.com/profile_images/601769366468833281/S_hrq0sr_normal.jpg" TargetMode="External" /><Relationship Id="rId59" Type="http://schemas.openxmlformats.org/officeDocument/2006/relationships/hyperlink" Target="https://twitter.com/#!/pfripp/status/1079920302094733313" TargetMode="External" /><Relationship Id="rId60" Type="http://schemas.openxmlformats.org/officeDocument/2006/relationships/hyperlink" Target="https://twitter.com/#!/bqandrews/status/1080433785617989633" TargetMode="External" /><Relationship Id="rId61" Type="http://schemas.openxmlformats.org/officeDocument/2006/relationships/hyperlink" Target="https://twitter.com/#!/jmkuhn99/status/1080858965615898624" TargetMode="External" /><Relationship Id="rId62" Type="http://schemas.openxmlformats.org/officeDocument/2006/relationships/hyperlink" Target="https://twitter.com/#!/kiranta30623104/status/1080864974833098753" TargetMode="External" /><Relationship Id="rId63" Type="http://schemas.openxmlformats.org/officeDocument/2006/relationships/hyperlink" Target="https://twitter.com/#!/rafaelmier/status/1080989169445294081" TargetMode="External" /><Relationship Id="rId64" Type="http://schemas.openxmlformats.org/officeDocument/2006/relationships/hyperlink" Target="https://twitter.com/#!/nmgallicchio/status/1080529880247345152" TargetMode="External" /><Relationship Id="rId65" Type="http://schemas.openxmlformats.org/officeDocument/2006/relationships/hyperlink" Target="https://twitter.com/#!/nmgallicchio/status/1081204622247620608" TargetMode="External" /><Relationship Id="rId66" Type="http://schemas.openxmlformats.org/officeDocument/2006/relationships/hyperlink" Target="https://twitter.com/#!/daire2succeed/status/1081243296872255488" TargetMode="External" /><Relationship Id="rId67" Type="http://schemas.openxmlformats.org/officeDocument/2006/relationships/hyperlink" Target="https://twitter.com/#!/allisonsaia/status/1081311836832780289" TargetMode="External" /><Relationship Id="rId68" Type="http://schemas.openxmlformats.org/officeDocument/2006/relationships/hyperlink" Target="https://twitter.com/#!/assist_usa/status/1081250218253918209" TargetMode="External" /><Relationship Id="rId69" Type="http://schemas.openxmlformats.org/officeDocument/2006/relationships/hyperlink" Target="https://twitter.com/#!/nsaspeaker/status/1081621564678762496" TargetMode="External" /><Relationship Id="rId70" Type="http://schemas.openxmlformats.org/officeDocument/2006/relationships/hyperlink" Target="https://twitter.com/#!/mylesie/status/1081626888030875648" TargetMode="External" /><Relationship Id="rId71" Type="http://schemas.openxmlformats.org/officeDocument/2006/relationships/hyperlink" Target="https://twitter.com/#!/mylesie/status/1081626888030875648" TargetMode="External" /><Relationship Id="rId72" Type="http://schemas.openxmlformats.org/officeDocument/2006/relationships/hyperlink" Target="https://twitter.com/#!/ckaemmerer/status/1081696680867708928" TargetMode="External" /><Relationship Id="rId73" Type="http://schemas.openxmlformats.org/officeDocument/2006/relationships/hyperlink" Target="https://twitter.com/#!/ckaemmerer/status/1081706829661515779" TargetMode="External" /><Relationship Id="rId74" Type="http://schemas.openxmlformats.org/officeDocument/2006/relationships/hyperlink" Target="https://twitter.com/#!/thewordninja_bk/status/1082359480287940608" TargetMode="External" /><Relationship Id="rId75" Type="http://schemas.openxmlformats.org/officeDocument/2006/relationships/hyperlink" Target="https://twitter.com/#!/peak_fin/status/1082370893677056000" TargetMode="External" /><Relationship Id="rId76" Type="http://schemas.openxmlformats.org/officeDocument/2006/relationships/hyperlink" Target="https://twitter.com/#!/peak_fin/status/1082371003441913863" TargetMode="External" /><Relationship Id="rId77" Type="http://schemas.openxmlformats.org/officeDocument/2006/relationships/hyperlink" Target="https://twitter.com/#!/edraygoins/status/1082346136445247488" TargetMode="External" /><Relationship Id="rId78" Type="http://schemas.openxmlformats.org/officeDocument/2006/relationships/hyperlink" Target="https://twitter.com/#!/jointmath/status/1082458047748943872" TargetMode="External" /><Relationship Id="rId79" Type="http://schemas.openxmlformats.org/officeDocument/2006/relationships/hyperlink" Target="https://twitter.com/#!/teacherskills/status/1082575865987428352" TargetMode="External" /><Relationship Id="rId80" Type="http://schemas.openxmlformats.org/officeDocument/2006/relationships/hyperlink" Target="https://twitter.com/#!/marytadros10/status/1082583403055271936" TargetMode="External" /><Relationship Id="rId81" Type="http://schemas.openxmlformats.org/officeDocument/2006/relationships/hyperlink" Target="https://twitter.com/#!/atlasrtx/status/1082383624757043201" TargetMode="External" /><Relationship Id="rId82" Type="http://schemas.openxmlformats.org/officeDocument/2006/relationships/hyperlink" Target="https://twitter.com/#!/mindshareutah/status/1082850989793628160" TargetMode="External" /><Relationship Id="rId83" Type="http://schemas.openxmlformats.org/officeDocument/2006/relationships/hyperlink" Target="https://twitter.com/#!/dicoach/status/1082970563004506112" TargetMode="External" /><Relationship Id="rId84" Type="http://schemas.openxmlformats.org/officeDocument/2006/relationships/hyperlink" Target="https://twitter.com/#!/tnnpa/status/1083079509367246850" TargetMode="External" /><Relationship Id="rId85" Type="http://schemas.openxmlformats.org/officeDocument/2006/relationships/hyperlink" Target="https://twitter.com/#!/bean_dnp/status/1083079827949830144" TargetMode="External" /><Relationship Id="rId86" Type="http://schemas.openxmlformats.org/officeDocument/2006/relationships/hyperlink" Target="https://twitter.com/#!/nbsaerho/status/1083398937392959488" TargetMode="External" /><Relationship Id="rId87" Type="http://schemas.openxmlformats.org/officeDocument/2006/relationships/hyperlink" Target="https://twitter.com/#!/nerdybff/status/1083407722974986240" TargetMode="External" /><Relationship Id="rId88" Type="http://schemas.openxmlformats.org/officeDocument/2006/relationships/hyperlink" Target="https://twitter.com/#!/dorieclark/status/1080826122546438144" TargetMode="External" /><Relationship Id="rId89" Type="http://schemas.openxmlformats.org/officeDocument/2006/relationships/hyperlink" Target="https://twitter.com/#!/dorieclark/status/1083409385488039936" TargetMode="External" /><Relationship Id="rId90" Type="http://schemas.openxmlformats.org/officeDocument/2006/relationships/hyperlink" Target="https://api.twitter.com/1.1/geo/id/e314d126e15cdbfa.json" TargetMode="External" /><Relationship Id="rId91" Type="http://schemas.openxmlformats.org/officeDocument/2006/relationships/comments" Target="../comments1.xml" /><Relationship Id="rId92" Type="http://schemas.openxmlformats.org/officeDocument/2006/relationships/vmlDrawing" Target="../drawings/vmlDrawing1.vml" /><Relationship Id="rId93" Type="http://schemas.openxmlformats.org/officeDocument/2006/relationships/table" Target="../tables/table1.xml" /><Relationship Id="rId9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MXKoZXGHr" TargetMode="External" /><Relationship Id="rId2" Type="http://schemas.openxmlformats.org/officeDocument/2006/relationships/hyperlink" Target="https://t.co/RA96k3b5dG" TargetMode="External" /><Relationship Id="rId3" Type="http://schemas.openxmlformats.org/officeDocument/2006/relationships/hyperlink" Target="https://t.co/a11rWJHYEP" TargetMode="External" /><Relationship Id="rId4" Type="http://schemas.openxmlformats.org/officeDocument/2006/relationships/hyperlink" Target="https://t.co/8hAWIvc8Xm" TargetMode="External" /><Relationship Id="rId5" Type="http://schemas.openxmlformats.org/officeDocument/2006/relationships/hyperlink" Target="https://t.co/9jGNwsZvvp" TargetMode="External" /><Relationship Id="rId6" Type="http://schemas.openxmlformats.org/officeDocument/2006/relationships/hyperlink" Target="https://t.co/iJlBjpjqQO" TargetMode="External" /><Relationship Id="rId7" Type="http://schemas.openxmlformats.org/officeDocument/2006/relationships/hyperlink" Target="https://t.co/WEa5s20JKm" TargetMode="External" /><Relationship Id="rId8" Type="http://schemas.openxmlformats.org/officeDocument/2006/relationships/hyperlink" Target="http://t.co/QEaz4LZWww" TargetMode="External" /><Relationship Id="rId9" Type="http://schemas.openxmlformats.org/officeDocument/2006/relationships/hyperlink" Target="http://t.co/gLc4U0OanE" TargetMode="External" /><Relationship Id="rId10" Type="http://schemas.openxmlformats.org/officeDocument/2006/relationships/hyperlink" Target="https://t.co/WQFyrQtudJ" TargetMode="External" /><Relationship Id="rId11" Type="http://schemas.openxmlformats.org/officeDocument/2006/relationships/hyperlink" Target="https://t.co/1ijNyVspj0" TargetMode="External" /><Relationship Id="rId12" Type="http://schemas.openxmlformats.org/officeDocument/2006/relationships/hyperlink" Target="https://t.co/PBEbWPj7iP" TargetMode="External" /><Relationship Id="rId13" Type="http://schemas.openxmlformats.org/officeDocument/2006/relationships/hyperlink" Target="http://t.co/g78gITkHNR" TargetMode="External" /><Relationship Id="rId14" Type="http://schemas.openxmlformats.org/officeDocument/2006/relationships/hyperlink" Target="https://t.co/SuqJMLULYD" TargetMode="External" /><Relationship Id="rId15" Type="http://schemas.openxmlformats.org/officeDocument/2006/relationships/hyperlink" Target="https://t.co/2JAzAn8aY5" TargetMode="External" /><Relationship Id="rId16" Type="http://schemas.openxmlformats.org/officeDocument/2006/relationships/hyperlink" Target="https://t.co/r5iNZpjwQd" TargetMode="External" /><Relationship Id="rId17" Type="http://schemas.openxmlformats.org/officeDocument/2006/relationships/hyperlink" Target="https://t.co/ka3wWPEiXO" TargetMode="External" /><Relationship Id="rId18" Type="http://schemas.openxmlformats.org/officeDocument/2006/relationships/hyperlink" Target="http://t.co/EOMNhaSxK5" TargetMode="External" /><Relationship Id="rId19" Type="http://schemas.openxmlformats.org/officeDocument/2006/relationships/hyperlink" Target="http://t.co/8WO2MRYf63" TargetMode="External" /><Relationship Id="rId20" Type="http://schemas.openxmlformats.org/officeDocument/2006/relationships/hyperlink" Target="https://pbs.twimg.com/profile_banners/27900954/1487811595" TargetMode="External" /><Relationship Id="rId21" Type="http://schemas.openxmlformats.org/officeDocument/2006/relationships/hyperlink" Target="https://pbs.twimg.com/profile_banners/1928841116/1546712055" TargetMode="External" /><Relationship Id="rId22" Type="http://schemas.openxmlformats.org/officeDocument/2006/relationships/hyperlink" Target="https://pbs.twimg.com/profile_banners/42954206/1491941988" TargetMode="External" /><Relationship Id="rId23" Type="http://schemas.openxmlformats.org/officeDocument/2006/relationships/hyperlink" Target="https://pbs.twimg.com/profile_banners/887652759880687620/1528458503" TargetMode="External" /><Relationship Id="rId24" Type="http://schemas.openxmlformats.org/officeDocument/2006/relationships/hyperlink" Target="https://pbs.twimg.com/profile_banners/967139918404308999/1527184618" TargetMode="External" /><Relationship Id="rId25" Type="http://schemas.openxmlformats.org/officeDocument/2006/relationships/hyperlink" Target="https://pbs.twimg.com/profile_banners/3069032241/1497277623" TargetMode="External" /><Relationship Id="rId26" Type="http://schemas.openxmlformats.org/officeDocument/2006/relationships/hyperlink" Target="https://pbs.twimg.com/profile_banners/329729016/1473780049" TargetMode="External" /><Relationship Id="rId27" Type="http://schemas.openxmlformats.org/officeDocument/2006/relationships/hyperlink" Target="https://pbs.twimg.com/profile_banners/1068860525205954560/1543695846" TargetMode="External" /><Relationship Id="rId28" Type="http://schemas.openxmlformats.org/officeDocument/2006/relationships/hyperlink" Target="https://pbs.twimg.com/profile_banners/18947926/1539638286" TargetMode="External" /><Relationship Id="rId29" Type="http://schemas.openxmlformats.org/officeDocument/2006/relationships/hyperlink" Target="https://pbs.twimg.com/profile_banners/22036035/1402395454" TargetMode="External" /><Relationship Id="rId30" Type="http://schemas.openxmlformats.org/officeDocument/2006/relationships/hyperlink" Target="https://pbs.twimg.com/profile_banners/398951513/1477685611" TargetMode="External" /><Relationship Id="rId31" Type="http://schemas.openxmlformats.org/officeDocument/2006/relationships/hyperlink" Target="https://pbs.twimg.com/profile_banners/32162882/1509032704" TargetMode="External" /><Relationship Id="rId32" Type="http://schemas.openxmlformats.org/officeDocument/2006/relationships/hyperlink" Target="https://pbs.twimg.com/profile_banners/2975521600/1421103394" TargetMode="External" /><Relationship Id="rId33" Type="http://schemas.openxmlformats.org/officeDocument/2006/relationships/hyperlink" Target="https://pbs.twimg.com/profile_banners/169210024/1521816192" TargetMode="External" /><Relationship Id="rId34" Type="http://schemas.openxmlformats.org/officeDocument/2006/relationships/hyperlink" Target="https://pbs.twimg.com/profile_banners/2776016508/1543754149" TargetMode="External" /><Relationship Id="rId35" Type="http://schemas.openxmlformats.org/officeDocument/2006/relationships/hyperlink" Target="https://pbs.twimg.com/profile_banners/757372608258060288/1503499676" TargetMode="External" /><Relationship Id="rId36" Type="http://schemas.openxmlformats.org/officeDocument/2006/relationships/hyperlink" Target="https://pbs.twimg.com/profile_banners/4562863643/1453291317" TargetMode="External" /><Relationship Id="rId37" Type="http://schemas.openxmlformats.org/officeDocument/2006/relationships/hyperlink" Target="https://pbs.twimg.com/profile_banners/21047900/1530121231" TargetMode="External" /><Relationship Id="rId38" Type="http://schemas.openxmlformats.org/officeDocument/2006/relationships/hyperlink" Target="https://pbs.twimg.com/profile_banners/2914467563/1472876163" TargetMode="External" /><Relationship Id="rId39" Type="http://schemas.openxmlformats.org/officeDocument/2006/relationships/hyperlink" Target="https://pbs.twimg.com/profile_banners/996588422998511616/1530328435" TargetMode="External" /><Relationship Id="rId40" Type="http://schemas.openxmlformats.org/officeDocument/2006/relationships/hyperlink" Target="https://pbs.twimg.com/profile_banners/9022732/1398545405" TargetMode="External" /><Relationship Id="rId41" Type="http://schemas.openxmlformats.org/officeDocument/2006/relationships/hyperlink" Target="http://abs.twimg.com/images/themes/theme5/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2/bg.gif"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4/bg.gif" TargetMode="External" /><Relationship Id="rId48" Type="http://schemas.openxmlformats.org/officeDocument/2006/relationships/hyperlink" Target="http://abs.twimg.com/images/themes/theme13/bg.gif" TargetMode="External" /><Relationship Id="rId49" Type="http://schemas.openxmlformats.org/officeDocument/2006/relationships/hyperlink" Target="http://abs.twimg.com/images/themes/theme4/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3/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9/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pbs.twimg.com/profile_images/834801441294331909/3XoQN9R2_normal.jpg" TargetMode="External" /><Relationship Id="rId63" Type="http://schemas.openxmlformats.org/officeDocument/2006/relationships/hyperlink" Target="http://pbs.twimg.com/profile_images/690094193/BETH-BW_normal.jpg" TargetMode="External" /><Relationship Id="rId64" Type="http://schemas.openxmlformats.org/officeDocument/2006/relationships/hyperlink" Target="http://pbs.twimg.com/profile_images/378800000540531215/e44b300f18cb32db47925f0528e25deb_normal.jpeg" TargetMode="External" /><Relationship Id="rId65" Type="http://schemas.openxmlformats.org/officeDocument/2006/relationships/hyperlink" Target="http://pbs.twimg.com/profile_images/601769366468833281/S_hrq0sr_normal.jpg" TargetMode="External" /><Relationship Id="rId66" Type="http://schemas.openxmlformats.org/officeDocument/2006/relationships/hyperlink" Target="http://pbs.twimg.com/profile_images/889353208438571008/JBz8P1BC_normal.jpg" TargetMode="External" /><Relationship Id="rId67" Type="http://schemas.openxmlformats.org/officeDocument/2006/relationships/hyperlink" Target="http://pbs.twimg.com/profile_images/967142440741122048/0YXnPhNE_normal.jpg" TargetMode="External" /><Relationship Id="rId68" Type="http://schemas.openxmlformats.org/officeDocument/2006/relationships/hyperlink" Target="http://pbs.twimg.com/profile_images/1057009676309524481/2h_YczFC_normal.jpg" TargetMode="External" /><Relationship Id="rId69" Type="http://schemas.openxmlformats.org/officeDocument/2006/relationships/hyperlink" Target="http://pbs.twimg.com/profile_images/870041102014959616/52xmme98_normal.jpg" TargetMode="External" /><Relationship Id="rId70" Type="http://schemas.openxmlformats.org/officeDocument/2006/relationships/hyperlink" Target="http://pbs.twimg.com/profile_images/771560613260603396/PVQeuW_0_normal.jpg" TargetMode="External" /><Relationship Id="rId71" Type="http://schemas.openxmlformats.org/officeDocument/2006/relationships/hyperlink" Target="http://pbs.twimg.com/profile_images/1068862230756769792/GfYsyU30_normal.jpg" TargetMode="External" /><Relationship Id="rId72" Type="http://schemas.openxmlformats.org/officeDocument/2006/relationships/hyperlink" Target="http://pbs.twimg.com/profile_images/1051944249380335617/4aTfAoj1_normal.jpg" TargetMode="External" /><Relationship Id="rId73" Type="http://schemas.openxmlformats.org/officeDocument/2006/relationships/hyperlink" Target="http://pbs.twimg.com/profile_images/179041765/cut_wash_avatar_normal.jpg" TargetMode="External" /><Relationship Id="rId74" Type="http://schemas.openxmlformats.org/officeDocument/2006/relationships/hyperlink" Target="http://pbs.twimg.com/profile_images/770750607288311808/-mQe7D31_normal.jpg" TargetMode="External" /><Relationship Id="rId75" Type="http://schemas.openxmlformats.org/officeDocument/2006/relationships/hyperlink" Target="http://pbs.twimg.com/profile_images/933022459900526592/f8culc4P_normal.jpg" TargetMode="External" /><Relationship Id="rId76" Type="http://schemas.openxmlformats.org/officeDocument/2006/relationships/hyperlink" Target="http://pbs.twimg.com/profile_images/378800000344928900/75ac0fe3109fbc9e880b7b2158b34eca_normal.jpeg" TargetMode="External" /><Relationship Id="rId77" Type="http://schemas.openxmlformats.org/officeDocument/2006/relationships/hyperlink" Target="http://pbs.twimg.com/profile_images/627414583364423680/qer0k1mr_normal.jpg" TargetMode="External" /><Relationship Id="rId78" Type="http://schemas.openxmlformats.org/officeDocument/2006/relationships/hyperlink" Target="http://pbs.twimg.com/profile_images/554773901029285888/g6h8G2Nj_normal.png" TargetMode="External" /><Relationship Id="rId79" Type="http://schemas.openxmlformats.org/officeDocument/2006/relationships/hyperlink" Target="http://pbs.twimg.com/profile_images/977196309554765826/UhvEIu0s_normal.jpg" TargetMode="External" /><Relationship Id="rId80" Type="http://schemas.openxmlformats.org/officeDocument/2006/relationships/hyperlink" Target="http://pbs.twimg.com/profile_images/1069199992924049408/dzC0COQx_normal.jpg" TargetMode="External" /><Relationship Id="rId81" Type="http://schemas.openxmlformats.org/officeDocument/2006/relationships/hyperlink" Target="http://pbs.twimg.com/profile_images/959840512445485057/criMGsOE_normal.jpg" TargetMode="External" /><Relationship Id="rId82" Type="http://schemas.openxmlformats.org/officeDocument/2006/relationships/hyperlink" Target="http://pbs.twimg.com/profile_images/803712065420423169/YvBkGd_x_normal.jpg" TargetMode="External" /><Relationship Id="rId83" Type="http://schemas.openxmlformats.org/officeDocument/2006/relationships/hyperlink" Target="http://pbs.twimg.com/profile_images/689779949528449024/Fx7kQnEW_normal.png" TargetMode="External" /><Relationship Id="rId84" Type="http://schemas.openxmlformats.org/officeDocument/2006/relationships/hyperlink" Target="http://pbs.twimg.com/profile_images/1015671295089004545/o_7g-UTg_normal.jpg" TargetMode="External" /><Relationship Id="rId85" Type="http://schemas.openxmlformats.org/officeDocument/2006/relationships/hyperlink" Target="http://pbs.twimg.com/profile_images/834934356917563392/1QgGMusX_normal.jpg" TargetMode="External" /><Relationship Id="rId86" Type="http://schemas.openxmlformats.org/officeDocument/2006/relationships/hyperlink" Target="http://pbs.twimg.com/profile_images/1025404166917771270/T52uqoXj_normal.jpg" TargetMode="External" /><Relationship Id="rId87" Type="http://schemas.openxmlformats.org/officeDocument/2006/relationships/hyperlink" Target="http://pbs.twimg.com/profile_images/635852527485911041/jZJamUKn_normal.png" TargetMode="External" /><Relationship Id="rId88" Type="http://schemas.openxmlformats.org/officeDocument/2006/relationships/hyperlink" Target="http://pbs.twimg.com/profile_images/511297078455070720/P8ZOqJuT_normal.jpeg" TargetMode="External" /><Relationship Id="rId89" Type="http://schemas.openxmlformats.org/officeDocument/2006/relationships/hyperlink" Target="https://twitter.com/pfripp" TargetMode="External" /><Relationship Id="rId90" Type="http://schemas.openxmlformats.org/officeDocument/2006/relationships/hyperlink" Target="https://twitter.com/bqandrews" TargetMode="External" /><Relationship Id="rId91" Type="http://schemas.openxmlformats.org/officeDocument/2006/relationships/hyperlink" Target="https://twitter.com/jmkuhn99" TargetMode="External" /><Relationship Id="rId92" Type="http://schemas.openxmlformats.org/officeDocument/2006/relationships/hyperlink" Target="https://twitter.com/dorieclark" TargetMode="External" /><Relationship Id="rId93" Type="http://schemas.openxmlformats.org/officeDocument/2006/relationships/hyperlink" Target="https://twitter.com/kiranta30623104" TargetMode="External" /><Relationship Id="rId94" Type="http://schemas.openxmlformats.org/officeDocument/2006/relationships/hyperlink" Target="https://twitter.com/nmgallicchio" TargetMode="External" /><Relationship Id="rId95" Type="http://schemas.openxmlformats.org/officeDocument/2006/relationships/hyperlink" Target="https://twitter.com/rafaelmier" TargetMode="External" /><Relationship Id="rId96" Type="http://schemas.openxmlformats.org/officeDocument/2006/relationships/hyperlink" Target="https://twitter.com/daire2succeed" TargetMode="External" /><Relationship Id="rId97" Type="http://schemas.openxmlformats.org/officeDocument/2006/relationships/hyperlink" Target="https://twitter.com/allisonsaia" TargetMode="External" /><Relationship Id="rId98" Type="http://schemas.openxmlformats.org/officeDocument/2006/relationships/hyperlink" Target="https://twitter.com/assist_usa" TargetMode="External" /><Relationship Id="rId99" Type="http://schemas.openxmlformats.org/officeDocument/2006/relationships/hyperlink" Target="https://twitter.com/nsaspeaker" TargetMode="External" /><Relationship Id="rId100" Type="http://schemas.openxmlformats.org/officeDocument/2006/relationships/hyperlink" Target="https://twitter.com/mylesie" TargetMode="External" /><Relationship Id="rId101" Type="http://schemas.openxmlformats.org/officeDocument/2006/relationships/hyperlink" Target="https://twitter.com/ckaemmerer" TargetMode="External" /><Relationship Id="rId102" Type="http://schemas.openxmlformats.org/officeDocument/2006/relationships/hyperlink" Target="https://twitter.com/danthurmon" TargetMode="External" /><Relationship Id="rId103" Type="http://schemas.openxmlformats.org/officeDocument/2006/relationships/hyperlink" Target="https://twitter.com/thewordninja_bk" TargetMode="External" /><Relationship Id="rId104" Type="http://schemas.openxmlformats.org/officeDocument/2006/relationships/hyperlink" Target="https://twitter.com/edraygoins" TargetMode="External" /><Relationship Id="rId105" Type="http://schemas.openxmlformats.org/officeDocument/2006/relationships/hyperlink" Target="https://twitter.com/peak_fin" TargetMode="External" /><Relationship Id="rId106" Type="http://schemas.openxmlformats.org/officeDocument/2006/relationships/hyperlink" Target="https://twitter.com/jointmath" TargetMode="External" /><Relationship Id="rId107" Type="http://schemas.openxmlformats.org/officeDocument/2006/relationships/hyperlink" Target="https://twitter.com/teacherskills" TargetMode="External" /><Relationship Id="rId108" Type="http://schemas.openxmlformats.org/officeDocument/2006/relationships/hyperlink" Target="https://twitter.com/marytadros10" TargetMode="External" /><Relationship Id="rId109" Type="http://schemas.openxmlformats.org/officeDocument/2006/relationships/hyperlink" Target="https://twitter.com/atlasrtx" TargetMode="External" /><Relationship Id="rId110" Type="http://schemas.openxmlformats.org/officeDocument/2006/relationships/hyperlink" Target="https://twitter.com/mindshareutah" TargetMode="External" /><Relationship Id="rId111" Type="http://schemas.openxmlformats.org/officeDocument/2006/relationships/hyperlink" Target="https://twitter.com/dicoach" TargetMode="External" /><Relationship Id="rId112" Type="http://schemas.openxmlformats.org/officeDocument/2006/relationships/hyperlink" Target="https://twitter.com/tnnpa" TargetMode="External" /><Relationship Id="rId113" Type="http://schemas.openxmlformats.org/officeDocument/2006/relationships/hyperlink" Target="https://twitter.com/bean_dnp" TargetMode="External" /><Relationship Id="rId114" Type="http://schemas.openxmlformats.org/officeDocument/2006/relationships/hyperlink" Target="https://twitter.com/nbsaerho" TargetMode="External" /><Relationship Id="rId115" Type="http://schemas.openxmlformats.org/officeDocument/2006/relationships/hyperlink" Target="https://twitter.com/nerdybff" TargetMode="External" /><Relationship Id="rId116" Type="http://schemas.openxmlformats.org/officeDocument/2006/relationships/comments" Target="../comments2.xml" /><Relationship Id="rId117" Type="http://schemas.openxmlformats.org/officeDocument/2006/relationships/vmlDrawing" Target="../drawings/vmlDrawing2.vml" /><Relationship Id="rId118" Type="http://schemas.openxmlformats.org/officeDocument/2006/relationships/table" Target="../tables/table2.xml" /><Relationship Id="rId119" Type="http://schemas.openxmlformats.org/officeDocument/2006/relationships/drawing" Target="../drawings/drawing1.xml" /><Relationship Id="rId1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virtualassistusa.com/single-post/2019/01/02/Virtual-Assist-USA-is-Proud-to-Announce-Sponsorship-of-the-National-Speakers-Association-Winter-Conference" TargetMode="External" /><Relationship Id="rId2" Type="http://schemas.openxmlformats.org/officeDocument/2006/relationships/hyperlink" Target="https://tnnpa.com/" TargetMode="External" /><Relationship Id="rId3" Type="http://schemas.openxmlformats.org/officeDocument/2006/relationships/hyperlink" Target="https://peakfinancialfreedomgroup.com/press-release-featured-usa-today/" TargetMode="External" /><Relationship Id="rId4" Type="http://schemas.openxmlformats.org/officeDocument/2006/relationships/hyperlink" Target="https://www.youtube.com/watch?v=K36JMI8ewXA&amp;feature=youtu.be" TargetMode="External" /><Relationship Id="rId5" Type="http://schemas.openxmlformats.org/officeDocument/2006/relationships/hyperlink" Target="http://www.facebook.com/pages/p/217523724934469" TargetMode="External" /><Relationship Id="rId6" Type="http://schemas.openxmlformats.org/officeDocument/2006/relationships/hyperlink" Target="http://www.nbs-aerho.org/" TargetMode="External" /><Relationship Id="rId7" Type="http://schemas.openxmlformats.org/officeDocument/2006/relationships/hyperlink" Target="http://blog.buildersshow.com/2018/12/meet-our-speakers-series-bassam-salem?utm_content=82223553&amp;utm_medium=social&amp;utm_source=twitter&amp;hss_channel=tw-757372608258060288" TargetMode="External" /><Relationship Id="rId8" Type="http://schemas.openxmlformats.org/officeDocument/2006/relationships/hyperlink" Target="https://www.ams.org/journals/notices/201901/rnoti-p84.pdf" TargetMode="External" /><Relationship Id="rId9" Type="http://schemas.openxmlformats.org/officeDocument/2006/relationships/hyperlink" Target="https://lnkd.in/edD2EN4" TargetMode="External" /><Relationship Id="rId10" Type="http://schemas.openxmlformats.org/officeDocument/2006/relationships/hyperlink" Target="https://lnkd.in/eN6uTKA" TargetMode="External" /><Relationship Id="rId11" Type="http://schemas.openxmlformats.org/officeDocument/2006/relationships/hyperlink" Target="https://peakfinancialfreedomgroup.com/press-release-featured-usa-today/" TargetMode="External" /><Relationship Id="rId12" Type="http://schemas.openxmlformats.org/officeDocument/2006/relationships/hyperlink" Target="https://tnnpa.com/" TargetMode="External" /><Relationship Id="rId13" Type="http://schemas.openxmlformats.org/officeDocument/2006/relationships/hyperlink" Target="https://www.fripp.com/the-executive-speech-coach-patricia-fripp-q-and-a/" TargetMode="External" /><Relationship Id="rId14" Type="http://schemas.openxmlformats.org/officeDocument/2006/relationships/hyperlink" Target="https://www.conferencesthatwork.com/index.php/event-design/2018/12/five-reasons-change-conferences/" TargetMode="External" /><Relationship Id="rId15" Type="http://schemas.openxmlformats.org/officeDocument/2006/relationships/hyperlink" Target="https://www.instagram.com/p/BsOKYKxl8_t/?utm_source=ig_twitter_share&amp;igshid=137cxuy96ajpm" TargetMode="External" /><Relationship Id="rId16" Type="http://schemas.openxmlformats.org/officeDocument/2006/relationships/hyperlink" Target="https://www.virtualassistusa.com/single-post/2019/01/02/Virtual-Assist-USA-is-Proud-to-Announce-Sponsorship-of-the-National-Speakers-Association-Winter-Conference" TargetMode="External" /><Relationship Id="rId17" Type="http://schemas.openxmlformats.org/officeDocument/2006/relationships/hyperlink" Target="http://www.nbs-aerho.org/" TargetMode="External" /><Relationship Id="rId18" Type="http://schemas.openxmlformats.org/officeDocument/2006/relationships/hyperlink" Target="http://www.facebook.com/pages/p/217523724934469" TargetMode="External" /><Relationship Id="rId19" Type="http://schemas.openxmlformats.org/officeDocument/2006/relationships/hyperlink" Target="https://www.prlog.org/12747112-virtual-assist-usa-announces-sponsorship-of-the-national-speakers-association-conference.html" TargetMode="External" /><Relationship Id="rId20" Type="http://schemas.openxmlformats.org/officeDocument/2006/relationships/hyperlink" Target="https://www.virtualassistusa.com/single-post/2019/01/02/Virtual-Assist-USA-is-Proud-to-Announce-Sponsorship-of-the-National-Speakers-Association-Winter-Conference" TargetMode="External" /><Relationship Id="rId21" Type="http://schemas.openxmlformats.org/officeDocument/2006/relationships/hyperlink" Target="https://www.ams.org/journals/notices/201901/rnoti-p84.pdf" TargetMode="External" /><Relationship Id="rId22" Type="http://schemas.openxmlformats.org/officeDocument/2006/relationships/hyperlink" Target="https://www.youtube.com/watch?v=K36JMI8ewXA&amp;feature=youtu.be" TargetMode="External" /><Relationship Id="rId23" Type="http://schemas.openxmlformats.org/officeDocument/2006/relationships/hyperlink" Target="http://blog.buildersshow.com/2018/12/meet-our-speakers-series-bassam-salem?utm_content=82223553&amp;utm_medium=social&amp;utm_source=twitter&amp;hss_channel=tw-757372608258060288" TargetMode="External" /><Relationship Id="rId24" Type="http://schemas.openxmlformats.org/officeDocument/2006/relationships/hyperlink" Target="https://lnkd.in/edD2EN4" TargetMode="External" /><Relationship Id="rId25" Type="http://schemas.openxmlformats.org/officeDocument/2006/relationships/hyperlink" Target="https://lnkd.in/eN6uTKA" TargetMode="External" /><Relationship Id="rId26" Type="http://schemas.openxmlformats.org/officeDocument/2006/relationships/hyperlink" Target="https://www.virtualassistusa.com/single-post/2019/01/02/Virtual-Assist-USA-is-Proud-to-Announce-Sponsorship-of-the-National-Speakers-Association-Winter-Conference" TargetMode="Externa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 Id="rId3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662</v>
      </c>
      <c r="BB2" s="13" t="s">
        <v>680</v>
      </c>
      <c r="BC2" s="13" t="s">
        <v>681</v>
      </c>
      <c r="BD2" s="67" t="s">
        <v>1077</v>
      </c>
      <c r="BE2" s="67" t="s">
        <v>1078</v>
      </c>
      <c r="BF2" s="67" t="s">
        <v>1079</v>
      </c>
      <c r="BG2" s="67" t="s">
        <v>1080</v>
      </c>
      <c r="BH2" s="67" t="s">
        <v>1081</v>
      </c>
      <c r="BI2" s="67" t="s">
        <v>1082</v>
      </c>
      <c r="BJ2" s="67" t="s">
        <v>1083</v>
      </c>
      <c r="BK2" s="67" t="s">
        <v>1084</v>
      </c>
      <c r="BL2" s="67" t="s">
        <v>1085</v>
      </c>
    </row>
    <row r="3" spans="1:64" ht="15" customHeight="1">
      <c r="A3" s="84" t="s">
        <v>212</v>
      </c>
      <c r="B3" s="84" t="s">
        <v>212</v>
      </c>
      <c r="C3" s="53" t="s">
        <v>1090</v>
      </c>
      <c r="D3" s="54">
        <v>3</v>
      </c>
      <c r="E3" s="65" t="s">
        <v>132</v>
      </c>
      <c r="F3" s="55">
        <v>32</v>
      </c>
      <c r="G3" s="53"/>
      <c r="H3" s="57"/>
      <c r="I3" s="56"/>
      <c r="J3" s="56"/>
      <c r="K3" s="36" t="s">
        <v>65</v>
      </c>
      <c r="L3" s="62">
        <v>3</v>
      </c>
      <c r="M3" s="62"/>
      <c r="N3" s="63"/>
      <c r="O3" s="85" t="s">
        <v>176</v>
      </c>
      <c r="P3" s="87">
        <v>43466.08377314815</v>
      </c>
      <c r="Q3" s="85" t="s">
        <v>241</v>
      </c>
      <c r="R3" s="89" t="s">
        <v>269</v>
      </c>
      <c r="S3" s="85" t="s">
        <v>283</v>
      </c>
      <c r="T3" s="85" t="s">
        <v>296</v>
      </c>
      <c r="U3" s="89" t="s">
        <v>306</v>
      </c>
      <c r="V3" s="89" t="s">
        <v>306</v>
      </c>
      <c r="W3" s="87">
        <v>43466.08377314815</v>
      </c>
      <c r="X3" s="89" t="s">
        <v>333</v>
      </c>
      <c r="Y3" s="85"/>
      <c r="Z3" s="85"/>
      <c r="AA3" s="91" t="s">
        <v>363</v>
      </c>
      <c r="AB3" s="85"/>
      <c r="AC3" s="85" t="b">
        <v>0</v>
      </c>
      <c r="AD3" s="85">
        <v>0</v>
      </c>
      <c r="AE3" s="91" t="s">
        <v>393</v>
      </c>
      <c r="AF3" s="85" t="b">
        <v>0</v>
      </c>
      <c r="AG3" s="85" t="s">
        <v>395</v>
      </c>
      <c r="AH3" s="85"/>
      <c r="AI3" s="91" t="s">
        <v>393</v>
      </c>
      <c r="AJ3" s="85" t="b">
        <v>0</v>
      </c>
      <c r="AK3" s="85">
        <v>0</v>
      </c>
      <c r="AL3" s="91" t="s">
        <v>393</v>
      </c>
      <c r="AM3" s="85" t="s">
        <v>396</v>
      </c>
      <c r="AN3" s="85" t="b">
        <v>0</v>
      </c>
      <c r="AO3" s="91" t="s">
        <v>363</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36</v>
      </c>
      <c r="BK3" s="52">
        <v>100</v>
      </c>
      <c r="BL3" s="51">
        <v>36</v>
      </c>
    </row>
    <row r="4" spans="1:64" ht="15" customHeight="1">
      <c r="A4" s="84" t="s">
        <v>213</v>
      </c>
      <c r="B4" s="84" t="s">
        <v>213</v>
      </c>
      <c r="C4" s="53" t="s">
        <v>1090</v>
      </c>
      <c r="D4" s="54">
        <v>3</v>
      </c>
      <c r="E4" s="65" t="s">
        <v>132</v>
      </c>
      <c r="F4" s="55">
        <v>32</v>
      </c>
      <c r="G4" s="53"/>
      <c r="H4" s="57"/>
      <c r="I4" s="56"/>
      <c r="J4" s="56"/>
      <c r="K4" s="36" t="s">
        <v>65</v>
      </c>
      <c r="L4" s="83">
        <v>4</v>
      </c>
      <c r="M4" s="83"/>
      <c r="N4" s="63"/>
      <c r="O4" s="86" t="s">
        <v>176</v>
      </c>
      <c r="P4" s="88">
        <v>43467.50071759259</v>
      </c>
      <c r="Q4" s="86" t="s">
        <v>242</v>
      </c>
      <c r="R4" s="90" t="s">
        <v>270</v>
      </c>
      <c r="S4" s="86" t="s">
        <v>284</v>
      </c>
      <c r="T4" s="86" t="s">
        <v>221</v>
      </c>
      <c r="U4" s="90" t="s">
        <v>307</v>
      </c>
      <c r="V4" s="90" t="s">
        <v>307</v>
      </c>
      <c r="W4" s="88">
        <v>43467.50071759259</v>
      </c>
      <c r="X4" s="90" t="s">
        <v>334</v>
      </c>
      <c r="Y4" s="86"/>
      <c r="Z4" s="86"/>
      <c r="AA4" s="92" t="s">
        <v>364</v>
      </c>
      <c r="AB4" s="86"/>
      <c r="AC4" s="86" t="b">
        <v>0</v>
      </c>
      <c r="AD4" s="86">
        <v>1</v>
      </c>
      <c r="AE4" s="92" t="s">
        <v>393</v>
      </c>
      <c r="AF4" s="86" t="b">
        <v>0</v>
      </c>
      <c r="AG4" s="86" t="s">
        <v>395</v>
      </c>
      <c r="AH4" s="86"/>
      <c r="AI4" s="92" t="s">
        <v>393</v>
      </c>
      <c r="AJ4" s="86" t="b">
        <v>0</v>
      </c>
      <c r="AK4" s="86">
        <v>0</v>
      </c>
      <c r="AL4" s="92" t="s">
        <v>393</v>
      </c>
      <c r="AM4" s="86" t="s">
        <v>396</v>
      </c>
      <c r="AN4" s="86" t="b">
        <v>0</v>
      </c>
      <c r="AO4" s="92" t="s">
        <v>364</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1</v>
      </c>
      <c r="BG4" s="52">
        <v>4.761904761904762</v>
      </c>
      <c r="BH4" s="51">
        <v>0</v>
      </c>
      <c r="BI4" s="52">
        <v>0</v>
      </c>
      <c r="BJ4" s="51">
        <v>20</v>
      </c>
      <c r="BK4" s="52">
        <v>95.23809523809524</v>
      </c>
      <c r="BL4" s="51">
        <v>21</v>
      </c>
    </row>
    <row r="5" spans="1:64" ht="15">
      <c r="A5" s="84" t="s">
        <v>214</v>
      </c>
      <c r="B5" s="84" t="s">
        <v>237</v>
      </c>
      <c r="C5" s="53" t="s">
        <v>1090</v>
      </c>
      <c r="D5" s="54">
        <v>3</v>
      </c>
      <c r="E5" s="65" t="s">
        <v>132</v>
      </c>
      <c r="F5" s="55">
        <v>32</v>
      </c>
      <c r="G5" s="53"/>
      <c r="H5" s="57"/>
      <c r="I5" s="56"/>
      <c r="J5" s="56"/>
      <c r="K5" s="36" t="s">
        <v>65</v>
      </c>
      <c r="L5" s="83">
        <v>5</v>
      </c>
      <c r="M5" s="83"/>
      <c r="N5" s="63"/>
      <c r="O5" s="86" t="s">
        <v>239</v>
      </c>
      <c r="P5" s="88">
        <v>43468.673993055556</v>
      </c>
      <c r="Q5" s="86" t="s">
        <v>243</v>
      </c>
      <c r="R5" s="86"/>
      <c r="S5" s="86"/>
      <c r="T5" s="86"/>
      <c r="U5" s="86"/>
      <c r="V5" s="90" t="s">
        <v>313</v>
      </c>
      <c r="W5" s="88">
        <v>43468.673993055556</v>
      </c>
      <c r="X5" s="90" t="s">
        <v>335</v>
      </c>
      <c r="Y5" s="86"/>
      <c r="Z5" s="86"/>
      <c r="AA5" s="92" t="s">
        <v>365</v>
      </c>
      <c r="AB5" s="86"/>
      <c r="AC5" s="86" t="b">
        <v>0</v>
      </c>
      <c r="AD5" s="86">
        <v>0</v>
      </c>
      <c r="AE5" s="92" t="s">
        <v>393</v>
      </c>
      <c r="AF5" s="86" t="b">
        <v>0</v>
      </c>
      <c r="AG5" s="86" t="s">
        <v>395</v>
      </c>
      <c r="AH5" s="86"/>
      <c r="AI5" s="92" t="s">
        <v>393</v>
      </c>
      <c r="AJ5" s="86" t="b">
        <v>0</v>
      </c>
      <c r="AK5" s="86">
        <v>2</v>
      </c>
      <c r="AL5" s="92" t="s">
        <v>391</v>
      </c>
      <c r="AM5" s="86" t="s">
        <v>397</v>
      </c>
      <c r="AN5" s="86" t="b">
        <v>0</v>
      </c>
      <c r="AO5" s="92" t="s">
        <v>391</v>
      </c>
      <c r="AP5" s="86" t="s">
        <v>176</v>
      </c>
      <c r="AQ5" s="86">
        <v>0</v>
      </c>
      <c r="AR5" s="86">
        <v>0</v>
      </c>
      <c r="AS5" s="86"/>
      <c r="AT5" s="86"/>
      <c r="AU5" s="86"/>
      <c r="AV5" s="86"/>
      <c r="AW5" s="86"/>
      <c r="AX5" s="86"/>
      <c r="AY5" s="86"/>
      <c r="AZ5" s="86"/>
      <c r="BA5">
        <v>1</v>
      </c>
      <c r="BB5" s="85" t="str">
        <f>REPLACE(INDEX(GroupVertices[Group],MATCH(Edges[[#This Row],[Vertex 1]],GroupVertices[Vertex],0)),1,1,"")</f>
        <v>4</v>
      </c>
      <c r="BC5" s="85" t="str">
        <f>REPLACE(INDEX(GroupVertices[Group],MATCH(Edges[[#This Row],[Vertex 2]],GroupVertices[Vertex],0)),1,1,"")</f>
        <v>4</v>
      </c>
      <c r="BD5" s="51">
        <v>1</v>
      </c>
      <c r="BE5" s="52">
        <v>5.2631578947368425</v>
      </c>
      <c r="BF5" s="51">
        <v>0</v>
      </c>
      <c r="BG5" s="52">
        <v>0</v>
      </c>
      <c r="BH5" s="51">
        <v>0</v>
      </c>
      <c r="BI5" s="52">
        <v>0</v>
      </c>
      <c r="BJ5" s="51">
        <v>18</v>
      </c>
      <c r="BK5" s="52">
        <v>94.73684210526316</v>
      </c>
      <c r="BL5" s="51">
        <v>19</v>
      </c>
    </row>
    <row r="6" spans="1:64" ht="15">
      <c r="A6" s="84" t="s">
        <v>215</v>
      </c>
      <c r="B6" s="84" t="s">
        <v>217</v>
      </c>
      <c r="C6" s="53" t="s">
        <v>1090</v>
      </c>
      <c r="D6" s="54">
        <v>3</v>
      </c>
      <c r="E6" s="65" t="s">
        <v>132</v>
      </c>
      <c r="F6" s="55">
        <v>32</v>
      </c>
      <c r="G6" s="53"/>
      <c r="H6" s="57"/>
      <c r="I6" s="56"/>
      <c r="J6" s="56"/>
      <c r="K6" s="36" t="s">
        <v>65</v>
      </c>
      <c r="L6" s="83">
        <v>6</v>
      </c>
      <c r="M6" s="83"/>
      <c r="N6" s="63"/>
      <c r="O6" s="86" t="s">
        <v>239</v>
      </c>
      <c r="P6" s="88">
        <v>43468.6905787037</v>
      </c>
      <c r="Q6" s="86" t="s">
        <v>244</v>
      </c>
      <c r="R6" s="86"/>
      <c r="S6" s="86"/>
      <c r="T6" s="86"/>
      <c r="U6" s="86"/>
      <c r="V6" s="90" t="s">
        <v>314</v>
      </c>
      <c r="W6" s="88">
        <v>43468.6905787037</v>
      </c>
      <c r="X6" s="90" t="s">
        <v>336</v>
      </c>
      <c r="Y6" s="86"/>
      <c r="Z6" s="86"/>
      <c r="AA6" s="92" t="s">
        <v>366</v>
      </c>
      <c r="AB6" s="86"/>
      <c r="AC6" s="86" t="b">
        <v>0</v>
      </c>
      <c r="AD6" s="86">
        <v>0</v>
      </c>
      <c r="AE6" s="92" t="s">
        <v>393</v>
      </c>
      <c r="AF6" s="86" t="b">
        <v>0</v>
      </c>
      <c r="AG6" s="86" t="s">
        <v>395</v>
      </c>
      <c r="AH6" s="86"/>
      <c r="AI6" s="92" t="s">
        <v>393</v>
      </c>
      <c r="AJ6" s="86" t="b">
        <v>0</v>
      </c>
      <c r="AK6" s="86">
        <v>1</v>
      </c>
      <c r="AL6" s="92" t="s">
        <v>368</v>
      </c>
      <c r="AM6" s="86" t="s">
        <v>397</v>
      </c>
      <c r="AN6" s="86" t="b">
        <v>0</v>
      </c>
      <c r="AO6" s="92" t="s">
        <v>368</v>
      </c>
      <c r="AP6" s="86" t="s">
        <v>176</v>
      </c>
      <c r="AQ6" s="86">
        <v>0</v>
      </c>
      <c r="AR6" s="86">
        <v>0</v>
      </c>
      <c r="AS6" s="86"/>
      <c r="AT6" s="86"/>
      <c r="AU6" s="86"/>
      <c r="AV6" s="86"/>
      <c r="AW6" s="86"/>
      <c r="AX6" s="86"/>
      <c r="AY6" s="86"/>
      <c r="AZ6" s="86"/>
      <c r="BA6">
        <v>1</v>
      </c>
      <c r="BB6" s="85" t="str">
        <f>REPLACE(INDEX(GroupVertices[Group],MATCH(Edges[[#This Row],[Vertex 1]],GroupVertices[Vertex],0)),1,1,"")</f>
        <v>8</v>
      </c>
      <c r="BC6" s="85" t="str">
        <f>REPLACE(INDEX(GroupVertices[Group],MATCH(Edges[[#This Row],[Vertex 2]],GroupVertices[Vertex],0)),1,1,"")</f>
        <v>8</v>
      </c>
      <c r="BD6" s="51">
        <v>2</v>
      </c>
      <c r="BE6" s="52">
        <v>9.523809523809524</v>
      </c>
      <c r="BF6" s="51">
        <v>0</v>
      </c>
      <c r="BG6" s="52">
        <v>0</v>
      </c>
      <c r="BH6" s="51">
        <v>0</v>
      </c>
      <c r="BI6" s="52">
        <v>0</v>
      </c>
      <c r="BJ6" s="51">
        <v>19</v>
      </c>
      <c r="BK6" s="52">
        <v>90.47619047619048</v>
      </c>
      <c r="BL6" s="51">
        <v>21</v>
      </c>
    </row>
    <row r="7" spans="1:64" ht="15">
      <c r="A7" s="84" t="s">
        <v>216</v>
      </c>
      <c r="B7" s="84" t="s">
        <v>237</v>
      </c>
      <c r="C7" s="53" t="s">
        <v>1090</v>
      </c>
      <c r="D7" s="54">
        <v>3</v>
      </c>
      <c r="E7" s="65" t="s">
        <v>132</v>
      </c>
      <c r="F7" s="55">
        <v>32</v>
      </c>
      <c r="G7" s="53"/>
      <c r="H7" s="57"/>
      <c r="I7" s="56"/>
      <c r="J7" s="56"/>
      <c r="K7" s="36" t="s">
        <v>65</v>
      </c>
      <c r="L7" s="83">
        <v>7</v>
      </c>
      <c r="M7" s="83"/>
      <c r="N7" s="63"/>
      <c r="O7" s="86" t="s">
        <v>239</v>
      </c>
      <c r="P7" s="88">
        <v>43469.03328703704</v>
      </c>
      <c r="Q7" s="86" t="s">
        <v>243</v>
      </c>
      <c r="R7" s="86"/>
      <c r="S7" s="86"/>
      <c r="T7" s="86"/>
      <c r="U7" s="86"/>
      <c r="V7" s="90" t="s">
        <v>315</v>
      </c>
      <c r="W7" s="88">
        <v>43469.03328703704</v>
      </c>
      <c r="X7" s="90" t="s">
        <v>337</v>
      </c>
      <c r="Y7" s="86"/>
      <c r="Z7" s="86"/>
      <c r="AA7" s="92" t="s">
        <v>367</v>
      </c>
      <c r="AB7" s="86"/>
      <c r="AC7" s="86" t="b">
        <v>0</v>
      </c>
      <c r="AD7" s="86">
        <v>0</v>
      </c>
      <c r="AE7" s="92" t="s">
        <v>393</v>
      </c>
      <c r="AF7" s="86" t="b">
        <v>0</v>
      </c>
      <c r="AG7" s="86" t="s">
        <v>395</v>
      </c>
      <c r="AH7" s="86"/>
      <c r="AI7" s="92" t="s">
        <v>393</v>
      </c>
      <c r="AJ7" s="86" t="b">
        <v>0</v>
      </c>
      <c r="AK7" s="86">
        <v>2</v>
      </c>
      <c r="AL7" s="92" t="s">
        <v>391</v>
      </c>
      <c r="AM7" s="86" t="s">
        <v>398</v>
      </c>
      <c r="AN7" s="86" t="b">
        <v>0</v>
      </c>
      <c r="AO7" s="92" t="s">
        <v>391</v>
      </c>
      <c r="AP7" s="86" t="s">
        <v>176</v>
      </c>
      <c r="AQ7" s="86">
        <v>0</v>
      </c>
      <c r="AR7" s="86">
        <v>0</v>
      </c>
      <c r="AS7" s="86"/>
      <c r="AT7" s="86"/>
      <c r="AU7" s="86"/>
      <c r="AV7" s="86"/>
      <c r="AW7" s="86"/>
      <c r="AX7" s="86"/>
      <c r="AY7" s="86"/>
      <c r="AZ7" s="86"/>
      <c r="BA7">
        <v>1</v>
      </c>
      <c r="BB7" s="85" t="str">
        <f>REPLACE(INDEX(GroupVertices[Group],MATCH(Edges[[#This Row],[Vertex 1]],GroupVertices[Vertex],0)),1,1,"")</f>
        <v>4</v>
      </c>
      <c r="BC7" s="85" t="str">
        <f>REPLACE(INDEX(GroupVertices[Group],MATCH(Edges[[#This Row],[Vertex 2]],GroupVertices[Vertex],0)),1,1,"")</f>
        <v>4</v>
      </c>
      <c r="BD7" s="51">
        <v>1</v>
      </c>
      <c r="BE7" s="52">
        <v>5.2631578947368425</v>
      </c>
      <c r="BF7" s="51">
        <v>0</v>
      </c>
      <c r="BG7" s="52">
        <v>0</v>
      </c>
      <c r="BH7" s="51">
        <v>0</v>
      </c>
      <c r="BI7" s="52">
        <v>0</v>
      </c>
      <c r="BJ7" s="51">
        <v>18</v>
      </c>
      <c r="BK7" s="52">
        <v>94.73684210526316</v>
      </c>
      <c r="BL7" s="51">
        <v>19</v>
      </c>
    </row>
    <row r="8" spans="1:64" ht="30">
      <c r="A8" s="84" t="s">
        <v>217</v>
      </c>
      <c r="B8" s="84" t="s">
        <v>217</v>
      </c>
      <c r="C8" s="53" t="s">
        <v>1091</v>
      </c>
      <c r="D8" s="54">
        <v>3</v>
      </c>
      <c r="E8" s="65" t="s">
        <v>136</v>
      </c>
      <c r="F8" s="55">
        <v>6</v>
      </c>
      <c r="G8" s="53"/>
      <c r="H8" s="57"/>
      <c r="I8" s="56"/>
      <c r="J8" s="56"/>
      <c r="K8" s="36" t="s">
        <v>65</v>
      </c>
      <c r="L8" s="83">
        <v>8</v>
      </c>
      <c r="M8" s="83"/>
      <c r="N8" s="63"/>
      <c r="O8" s="86" t="s">
        <v>176</v>
      </c>
      <c r="P8" s="88">
        <v>43467.7658912037</v>
      </c>
      <c r="Q8" s="86" t="s">
        <v>245</v>
      </c>
      <c r="R8" s="90" t="s">
        <v>271</v>
      </c>
      <c r="S8" s="86" t="s">
        <v>285</v>
      </c>
      <c r="T8" s="86" t="s">
        <v>297</v>
      </c>
      <c r="U8" s="86"/>
      <c r="V8" s="90" t="s">
        <v>316</v>
      </c>
      <c r="W8" s="88">
        <v>43467.7658912037</v>
      </c>
      <c r="X8" s="90" t="s">
        <v>338</v>
      </c>
      <c r="Y8" s="86"/>
      <c r="Z8" s="86"/>
      <c r="AA8" s="92" t="s">
        <v>368</v>
      </c>
      <c r="AB8" s="86"/>
      <c r="AC8" s="86" t="b">
        <v>0</v>
      </c>
      <c r="AD8" s="86">
        <v>1</v>
      </c>
      <c r="AE8" s="92" t="s">
        <v>393</v>
      </c>
      <c r="AF8" s="86" t="b">
        <v>0</v>
      </c>
      <c r="AG8" s="86" t="s">
        <v>395</v>
      </c>
      <c r="AH8" s="86"/>
      <c r="AI8" s="92" t="s">
        <v>393</v>
      </c>
      <c r="AJ8" s="86" t="b">
        <v>0</v>
      </c>
      <c r="AK8" s="86">
        <v>1</v>
      </c>
      <c r="AL8" s="92" t="s">
        <v>393</v>
      </c>
      <c r="AM8" s="86" t="s">
        <v>399</v>
      </c>
      <c r="AN8" s="86" t="b">
        <v>0</v>
      </c>
      <c r="AO8" s="92" t="s">
        <v>368</v>
      </c>
      <c r="AP8" s="86" t="s">
        <v>176</v>
      </c>
      <c r="AQ8" s="86">
        <v>0</v>
      </c>
      <c r="AR8" s="86">
        <v>0</v>
      </c>
      <c r="AS8" s="86"/>
      <c r="AT8" s="86"/>
      <c r="AU8" s="86"/>
      <c r="AV8" s="86"/>
      <c r="AW8" s="86"/>
      <c r="AX8" s="86"/>
      <c r="AY8" s="86"/>
      <c r="AZ8" s="86"/>
      <c r="BA8">
        <v>2</v>
      </c>
      <c r="BB8" s="85" t="str">
        <f>REPLACE(INDEX(GroupVertices[Group],MATCH(Edges[[#This Row],[Vertex 1]],GroupVertices[Vertex],0)),1,1,"")</f>
        <v>8</v>
      </c>
      <c r="BC8" s="85" t="str">
        <f>REPLACE(INDEX(GroupVertices[Group],MATCH(Edges[[#This Row],[Vertex 2]],GroupVertices[Vertex],0)),1,1,"")</f>
        <v>8</v>
      </c>
      <c r="BD8" s="51">
        <v>3</v>
      </c>
      <c r="BE8" s="52">
        <v>8.333333333333334</v>
      </c>
      <c r="BF8" s="51">
        <v>0</v>
      </c>
      <c r="BG8" s="52">
        <v>0</v>
      </c>
      <c r="BH8" s="51">
        <v>0</v>
      </c>
      <c r="BI8" s="52">
        <v>0</v>
      </c>
      <c r="BJ8" s="51">
        <v>33</v>
      </c>
      <c r="BK8" s="52">
        <v>91.66666666666667</v>
      </c>
      <c r="BL8" s="51">
        <v>36</v>
      </c>
    </row>
    <row r="9" spans="1:64" ht="30">
      <c r="A9" s="84" t="s">
        <v>217</v>
      </c>
      <c r="B9" s="84" t="s">
        <v>217</v>
      </c>
      <c r="C9" s="53" t="s">
        <v>1091</v>
      </c>
      <c r="D9" s="54">
        <v>3</v>
      </c>
      <c r="E9" s="65" t="s">
        <v>136</v>
      </c>
      <c r="F9" s="55">
        <v>6</v>
      </c>
      <c r="G9" s="53"/>
      <c r="H9" s="57"/>
      <c r="I9" s="56"/>
      <c r="J9" s="56"/>
      <c r="K9" s="36" t="s">
        <v>65</v>
      </c>
      <c r="L9" s="83">
        <v>9</v>
      </c>
      <c r="M9" s="83"/>
      <c r="N9" s="63"/>
      <c r="O9" s="86" t="s">
        <v>176</v>
      </c>
      <c r="P9" s="88">
        <v>43469.62782407407</v>
      </c>
      <c r="Q9" s="86" t="s">
        <v>246</v>
      </c>
      <c r="R9" s="90" t="s">
        <v>271</v>
      </c>
      <c r="S9" s="86" t="s">
        <v>285</v>
      </c>
      <c r="T9" s="86" t="s">
        <v>298</v>
      </c>
      <c r="U9" s="90" t="s">
        <v>308</v>
      </c>
      <c r="V9" s="90" t="s">
        <v>308</v>
      </c>
      <c r="W9" s="88">
        <v>43469.62782407407</v>
      </c>
      <c r="X9" s="90" t="s">
        <v>339</v>
      </c>
      <c r="Y9" s="86"/>
      <c r="Z9" s="86"/>
      <c r="AA9" s="92" t="s">
        <v>369</v>
      </c>
      <c r="AB9" s="86"/>
      <c r="AC9" s="86" t="b">
        <v>0</v>
      </c>
      <c r="AD9" s="86">
        <v>2</v>
      </c>
      <c r="AE9" s="92" t="s">
        <v>393</v>
      </c>
      <c r="AF9" s="86" t="b">
        <v>0</v>
      </c>
      <c r="AG9" s="86" t="s">
        <v>395</v>
      </c>
      <c r="AH9" s="86"/>
      <c r="AI9" s="92" t="s">
        <v>393</v>
      </c>
      <c r="AJ9" s="86" t="b">
        <v>0</v>
      </c>
      <c r="AK9" s="86">
        <v>0</v>
      </c>
      <c r="AL9" s="92" t="s">
        <v>393</v>
      </c>
      <c r="AM9" s="86" t="s">
        <v>400</v>
      </c>
      <c r="AN9" s="86" t="b">
        <v>0</v>
      </c>
      <c r="AO9" s="92" t="s">
        <v>369</v>
      </c>
      <c r="AP9" s="86" t="s">
        <v>176</v>
      </c>
      <c r="AQ9" s="86">
        <v>0</v>
      </c>
      <c r="AR9" s="86">
        <v>0</v>
      </c>
      <c r="AS9" s="86"/>
      <c r="AT9" s="86"/>
      <c r="AU9" s="86"/>
      <c r="AV9" s="86"/>
      <c r="AW9" s="86"/>
      <c r="AX9" s="86"/>
      <c r="AY9" s="86"/>
      <c r="AZ9" s="86"/>
      <c r="BA9">
        <v>2</v>
      </c>
      <c r="BB9" s="85" t="str">
        <f>REPLACE(INDEX(GroupVertices[Group],MATCH(Edges[[#This Row],[Vertex 1]],GroupVertices[Vertex],0)),1,1,"")</f>
        <v>8</v>
      </c>
      <c r="BC9" s="85" t="str">
        <f>REPLACE(INDEX(GroupVertices[Group],MATCH(Edges[[#This Row],[Vertex 2]],GroupVertices[Vertex],0)),1,1,"")</f>
        <v>8</v>
      </c>
      <c r="BD9" s="51">
        <v>1</v>
      </c>
      <c r="BE9" s="52">
        <v>4.3478260869565215</v>
      </c>
      <c r="BF9" s="51">
        <v>0</v>
      </c>
      <c r="BG9" s="52">
        <v>0</v>
      </c>
      <c r="BH9" s="51">
        <v>0</v>
      </c>
      <c r="BI9" s="52">
        <v>0</v>
      </c>
      <c r="BJ9" s="51">
        <v>22</v>
      </c>
      <c r="BK9" s="52">
        <v>95.65217391304348</v>
      </c>
      <c r="BL9" s="51">
        <v>23</v>
      </c>
    </row>
    <row r="10" spans="1:64" ht="15">
      <c r="A10" s="84" t="s">
        <v>218</v>
      </c>
      <c r="B10" s="84" t="s">
        <v>218</v>
      </c>
      <c r="C10" s="53" t="s">
        <v>1090</v>
      </c>
      <c r="D10" s="54">
        <v>3</v>
      </c>
      <c r="E10" s="65" t="s">
        <v>132</v>
      </c>
      <c r="F10" s="55">
        <v>32</v>
      </c>
      <c r="G10" s="53"/>
      <c r="H10" s="57"/>
      <c r="I10" s="56"/>
      <c r="J10" s="56"/>
      <c r="K10" s="36" t="s">
        <v>65</v>
      </c>
      <c r="L10" s="83">
        <v>10</v>
      </c>
      <c r="M10" s="83"/>
      <c r="N10" s="63"/>
      <c r="O10" s="86" t="s">
        <v>176</v>
      </c>
      <c r="P10" s="88">
        <v>43469.73454861111</v>
      </c>
      <c r="Q10" s="86" t="s">
        <v>247</v>
      </c>
      <c r="R10" s="90" t="s">
        <v>272</v>
      </c>
      <c r="S10" s="86" t="s">
        <v>286</v>
      </c>
      <c r="T10" s="86"/>
      <c r="U10" s="86"/>
      <c r="V10" s="90" t="s">
        <v>317</v>
      </c>
      <c r="W10" s="88">
        <v>43469.73454861111</v>
      </c>
      <c r="X10" s="90" t="s">
        <v>340</v>
      </c>
      <c r="Y10" s="86">
        <v>44.97138629</v>
      </c>
      <c r="Z10" s="86">
        <v>-93.3486323</v>
      </c>
      <c r="AA10" s="92" t="s">
        <v>370</v>
      </c>
      <c r="AB10" s="86"/>
      <c r="AC10" s="86" t="b">
        <v>0</v>
      </c>
      <c r="AD10" s="86">
        <v>0</v>
      </c>
      <c r="AE10" s="92" t="s">
        <v>393</v>
      </c>
      <c r="AF10" s="86" t="b">
        <v>0</v>
      </c>
      <c r="AG10" s="86" t="s">
        <v>395</v>
      </c>
      <c r="AH10" s="86"/>
      <c r="AI10" s="92" t="s">
        <v>393</v>
      </c>
      <c r="AJ10" s="86" t="b">
        <v>0</v>
      </c>
      <c r="AK10" s="86">
        <v>0</v>
      </c>
      <c r="AL10" s="92" t="s">
        <v>393</v>
      </c>
      <c r="AM10" s="86" t="s">
        <v>401</v>
      </c>
      <c r="AN10" s="86" t="b">
        <v>0</v>
      </c>
      <c r="AO10" s="92" t="s">
        <v>370</v>
      </c>
      <c r="AP10" s="86" t="s">
        <v>176</v>
      </c>
      <c r="AQ10" s="86">
        <v>0</v>
      </c>
      <c r="AR10" s="86">
        <v>0</v>
      </c>
      <c r="AS10" s="86" t="s">
        <v>410</v>
      </c>
      <c r="AT10" s="86" t="s">
        <v>411</v>
      </c>
      <c r="AU10" s="86" t="s">
        <v>412</v>
      </c>
      <c r="AV10" s="86" t="s">
        <v>413</v>
      </c>
      <c r="AW10" s="86" t="s">
        <v>414</v>
      </c>
      <c r="AX10" s="86" t="s">
        <v>415</v>
      </c>
      <c r="AY10" s="86" t="s">
        <v>416</v>
      </c>
      <c r="AZ10" s="90" t="s">
        <v>417</v>
      </c>
      <c r="BA10">
        <v>1</v>
      </c>
      <c r="BB10" s="85" t="str">
        <f>REPLACE(INDEX(GroupVertices[Group],MATCH(Edges[[#This Row],[Vertex 1]],GroupVertices[Vertex],0)),1,1,"")</f>
        <v>1</v>
      </c>
      <c r="BC10" s="85" t="str">
        <f>REPLACE(INDEX(GroupVertices[Group],MATCH(Edges[[#This Row],[Vertex 2]],GroupVertices[Vertex],0)),1,1,"")</f>
        <v>1</v>
      </c>
      <c r="BD10" s="51">
        <v>2</v>
      </c>
      <c r="BE10" s="52">
        <v>7.142857142857143</v>
      </c>
      <c r="BF10" s="51">
        <v>0</v>
      </c>
      <c r="BG10" s="52">
        <v>0</v>
      </c>
      <c r="BH10" s="51">
        <v>0</v>
      </c>
      <c r="BI10" s="52">
        <v>0</v>
      </c>
      <c r="BJ10" s="51">
        <v>26</v>
      </c>
      <c r="BK10" s="52">
        <v>92.85714285714286</v>
      </c>
      <c r="BL10" s="51">
        <v>28</v>
      </c>
    </row>
    <row r="11" spans="1:64" ht="15">
      <c r="A11" s="84" t="s">
        <v>219</v>
      </c>
      <c r="B11" s="84" t="s">
        <v>220</v>
      </c>
      <c r="C11" s="53" t="s">
        <v>1090</v>
      </c>
      <c r="D11" s="54">
        <v>3</v>
      </c>
      <c r="E11" s="65" t="s">
        <v>132</v>
      </c>
      <c r="F11" s="55">
        <v>32</v>
      </c>
      <c r="G11" s="53"/>
      <c r="H11" s="57"/>
      <c r="I11" s="56"/>
      <c r="J11" s="56"/>
      <c r="K11" s="36" t="s">
        <v>65</v>
      </c>
      <c r="L11" s="83">
        <v>11</v>
      </c>
      <c r="M11" s="83"/>
      <c r="N11" s="63"/>
      <c r="O11" s="86" t="s">
        <v>239</v>
      </c>
      <c r="P11" s="88">
        <v>43469.923680555556</v>
      </c>
      <c r="Q11" s="86" t="s">
        <v>248</v>
      </c>
      <c r="R11" s="86"/>
      <c r="S11" s="86"/>
      <c r="T11" s="86"/>
      <c r="U11" s="86"/>
      <c r="V11" s="90" t="s">
        <v>318</v>
      </c>
      <c r="W11" s="88">
        <v>43469.923680555556</v>
      </c>
      <c r="X11" s="90" t="s">
        <v>341</v>
      </c>
      <c r="Y11" s="86"/>
      <c r="Z11" s="86"/>
      <c r="AA11" s="92" t="s">
        <v>371</v>
      </c>
      <c r="AB11" s="86"/>
      <c r="AC11" s="86" t="b">
        <v>0</v>
      </c>
      <c r="AD11" s="86">
        <v>0</v>
      </c>
      <c r="AE11" s="92" t="s">
        <v>393</v>
      </c>
      <c r="AF11" s="86" t="b">
        <v>0</v>
      </c>
      <c r="AG11" s="86" t="s">
        <v>395</v>
      </c>
      <c r="AH11" s="86"/>
      <c r="AI11" s="92" t="s">
        <v>393</v>
      </c>
      <c r="AJ11" s="86" t="b">
        <v>0</v>
      </c>
      <c r="AK11" s="86">
        <v>1</v>
      </c>
      <c r="AL11" s="92" t="s">
        <v>372</v>
      </c>
      <c r="AM11" s="86" t="s">
        <v>397</v>
      </c>
      <c r="AN11" s="86" t="b">
        <v>0</v>
      </c>
      <c r="AO11" s="92" t="s">
        <v>372</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1</v>
      </c>
      <c r="BE11" s="52">
        <v>5.882352941176471</v>
      </c>
      <c r="BF11" s="51">
        <v>0</v>
      </c>
      <c r="BG11" s="52">
        <v>0</v>
      </c>
      <c r="BH11" s="51">
        <v>0</v>
      </c>
      <c r="BI11" s="52">
        <v>0</v>
      </c>
      <c r="BJ11" s="51">
        <v>16</v>
      </c>
      <c r="BK11" s="52">
        <v>94.11764705882354</v>
      </c>
      <c r="BL11" s="51">
        <v>17</v>
      </c>
    </row>
    <row r="12" spans="1:64" ht="15">
      <c r="A12" s="84" t="s">
        <v>220</v>
      </c>
      <c r="B12" s="84" t="s">
        <v>220</v>
      </c>
      <c r="C12" s="53" t="s">
        <v>1090</v>
      </c>
      <c r="D12" s="54">
        <v>3</v>
      </c>
      <c r="E12" s="65" t="s">
        <v>132</v>
      </c>
      <c r="F12" s="55">
        <v>32</v>
      </c>
      <c r="G12" s="53"/>
      <c r="H12" s="57"/>
      <c r="I12" s="56"/>
      <c r="J12" s="56"/>
      <c r="K12" s="36" t="s">
        <v>65</v>
      </c>
      <c r="L12" s="83">
        <v>12</v>
      </c>
      <c r="M12" s="83"/>
      <c r="N12" s="63"/>
      <c r="O12" s="86" t="s">
        <v>176</v>
      </c>
      <c r="P12" s="88">
        <v>43469.753645833334</v>
      </c>
      <c r="Q12" s="86" t="s">
        <v>249</v>
      </c>
      <c r="R12" s="90" t="s">
        <v>271</v>
      </c>
      <c r="S12" s="86" t="s">
        <v>285</v>
      </c>
      <c r="T12" s="86"/>
      <c r="U12" s="86"/>
      <c r="V12" s="90" t="s">
        <v>319</v>
      </c>
      <c r="W12" s="88">
        <v>43469.753645833334</v>
      </c>
      <c r="X12" s="90" t="s">
        <v>342</v>
      </c>
      <c r="Y12" s="86"/>
      <c r="Z12" s="86"/>
      <c r="AA12" s="92" t="s">
        <v>372</v>
      </c>
      <c r="AB12" s="86"/>
      <c r="AC12" s="86" t="b">
        <v>0</v>
      </c>
      <c r="AD12" s="86">
        <v>1</v>
      </c>
      <c r="AE12" s="92" t="s">
        <v>393</v>
      </c>
      <c r="AF12" s="86" t="b">
        <v>0</v>
      </c>
      <c r="AG12" s="86" t="s">
        <v>395</v>
      </c>
      <c r="AH12" s="86"/>
      <c r="AI12" s="92" t="s">
        <v>393</v>
      </c>
      <c r="AJ12" s="86" t="b">
        <v>0</v>
      </c>
      <c r="AK12" s="86">
        <v>1</v>
      </c>
      <c r="AL12" s="92" t="s">
        <v>393</v>
      </c>
      <c r="AM12" s="86" t="s">
        <v>396</v>
      </c>
      <c r="AN12" s="86" t="b">
        <v>0</v>
      </c>
      <c r="AO12" s="92" t="s">
        <v>372</v>
      </c>
      <c r="AP12" s="86" t="s">
        <v>409</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1</v>
      </c>
      <c r="BE12" s="52">
        <v>6.666666666666667</v>
      </c>
      <c r="BF12" s="51">
        <v>0</v>
      </c>
      <c r="BG12" s="52">
        <v>0</v>
      </c>
      <c r="BH12" s="51">
        <v>0</v>
      </c>
      <c r="BI12" s="52">
        <v>0</v>
      </c>
      <c r="BJ12" s="51">
        <v>14</v>
      </c>
      <c r="BK12" s="52">
        <v>93.33333333333333</v>
      </c>
      <c r="BL12" s="51">
        <v>15</v>
      </c>
    </row>
    <row r="13" spans="1:64" ht="15">
      <c r="A13" s="84" t="s">
        <v>221</v>
      </c>
      <c r="B13" s="84" t="s">
        <v>220</v>
      </c>
      <c r="C13" s="53" t="s">
        <v>1090</v>
      </c>
      <c r="D13" s="54">
        <v>3</v>
      </c>
      <c r="E13" s="65" t="s">
        <v>132</v>
      </c>
      <c r="F13" s="55">
        <v>32</v>
      </c>
      <c r="G13" s="53"/>
      <c r="H13" s="57"/>
      <c r="I13" s="56"/>
      <c r="J13" s="56"/>
      <c r="K13" s="36" t="s">
        <v>65</v>
      </c>
      <c r="L13" s="83">
        <v>13</v>
      </c>
      <c r="M13" s="83"/>
      <c r="N13" s="63"/>
      <c r="O13" s="86" t="s">
        <v>239</v>
      </c>
      <c r="P13" s="88">
        <v>43470.77836805556</v>
      </c>
      <c r="Q13" s="86" t="s">
        <v>250</v>
      </c>
      <c r="R13" s="90" t="s">
        <v>273</v>
      </c>
      <c r="S13" s="86" t="s">
        <v>287</v>
      </c>
      <c r="T13" s="86"/>
      <c r="U13" s="86"/>
      <c r="V13" s="90" t="s">
        <v>320</v>
      </c>
      <c r="W13" s="88">
        <v>43470.77836805556</v>
      </c>
      <c r="X13" s="90" t="s">
        <v>343</v>
      </c>
      <c r="Y13" s="86"/>
      <c r="Z13" s="86"/>
      <c r="AA13" s="92" t="s">
        <v>373</v>
      </c>
      <c r="AB13" s="86"/>
      <c r="AC13" s="86" t="b">
        <v>0</v>
      </c>
      <c r="AD13" s="86">
        <v>1</v>
      </c>
      <c r="AE13" s="92" t="s">
        <v>393</v>
      </c>
      <c r="AF13" s="86" t="b">
        <v>0</v>
      </c>
      <c r="AG13" s="86" t="s">
        <v>395</v>
      </c>
      <c r="AH13" s="86"/>
      <c r="AI13" s="92" t="s">
        <v>393</v>
      </c>
      <c r="AJ13" s="86" t="b">
        <v>0</v>
      </c>
      <c r="AK13" s="86">
        <v>1</v>
      </c>
      <c r="AL13" s="92" t="s">
        <v>393</v>
      </c>
      <c r="AM13" s="86" t="s">
        <v>402</v>
      </c>
      <c r="AN13" s="86" t="b">
        <v>0</v>
      </c>
      <c r="AO13" s="92" t="s">
        <v>373</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3</v>
      </c>
      <c r="BE13" s="52">
        <v>16.666666666666668</v>
      </c>
      <c r="BF13" s="51">
        <v>0</v>
      </c>
      <c r="BG13" s="52">
        <v>0</v>
      </c>
      <c r="BH13" s="51">
        <v>0</v>
      </c>
      <c r="BI13" s="52">
        <v>0</v>
      </c>
      <c r="BJ13" s="51">
        <v>15</v>
      </c>
      <c r="BK13" s="52">
        <v>83.33333333333333</v>
      </c>
      <c r="BL13" s="51">
        <v>18</v>
      </c>
    </row>
    <row r="14" spans="1:64" ht="15">
      <c r="A14" s="84" t="s">
        <v>222</v>
      </c>
      <c r="B14" s="84" t="s">
        <v>220</v>
      </c>
      <c r="C14" s="53" t="s">
        <v>1090</v>
      </c>
      <c r="D14" s="54">
        <v>3</v>
      </c>
      <c r="E14" s="65" t="s">
        <v>132</v>
      </c>
      <c r="F14" s="55">
        <v>32</v>
      </c>
      <c r="G14" s="53"/>
      <c r="H14" s="57"/>
      <c r="I14" s="56"/>
      <c r="J14" s="56"/>
      <c r="K14" s="36" t="s">
        <v>65</v>
      </c>
      <c r="L14" s="83">
        <v>14</v>
      </c>
      <c r="M14" s="83"/>
      <c r="N14" s="63"/>
      <c r="O14" s="86" t="s">
        <v>239</v>
      </c>
      <c r="P14" s="88">
        <v>43470.79305555556</v>
      </c>
      <c r="Q14" s="86" t="s">
        <v>251</v>
      </c>
      <c r="R14" s="86"/>
      <c r="S14" s="86"/>
      <c r="T14" s="86"/>
      <c r="U14" s="86"/>
      <c r="V14" s="90" t="s">
        <v>321</v>
      </c>
      <c r="W14" s="88">
        <v>43470.79305555556</v>
      </c>
      <c r="X14" s="90" t="s">
        <v>344</v>
      </c>
      <c r="Y14" s="86"/>
      <c r="Z14" s="86"/>
      <c r="AA14" s="92" t="s">
        <v>374</v>
      </c>
      <c r="AB14" s="86"/>
      <c r="AC14" s="86" t="b">
        <v>0</v>
      </c>
      <c r="AD14" s="86">
        <v>0</v>
      </c>
      <c r="AE14" s="92" t="s">
        <v>393</v>
      </c>
      <c r="AF14" s="86" t="b">
        <v>0</v>
      </c>
      <c r="AG14" s="86" t="s">
        <v>395</v>
      </c>
      <c r="AH14" s="86"/>
      <c r="AI14" s="92" t="s">
        <v>393</v>
      </c>
      <c r="AJ14" s="86" t="b">
        <v>0</v>
      </c>
      <c r="AK14" s="86">
        <v>1</v>
      </c>
      <c r="AL14" s="92" t="s">
        <v>373</v>
      </c>
      <c r="AM14" s="86" t="s">
        <v>403</v>
      </c>
      <c r="AN14" s="86" t="b">
        <v>0</v>
      </c>
      <c r="AO14" s="92" t="s">
        <v>373</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15">
      <c r="A15" s="84" t="s">
        <v>222</v>
      </c>
      <c r="B15" s="84" t="s">
        <v>221</v>
      </c>
      <c r="C15" s="53" t="s">
        <v>1090</v>
      </c>
      <c r="D15" s="54">
        <v>3</v>
      </c>
      <c r="E15" s="65" t="s">
        <v>132</v>
      </c>
      <c r="F15" s="55">
        <v>32</v>
      </c>
      <c r="G15" s="53"/>
      <c r="H15" s="57"/>
      <c r="I15" s="56"/>
      <c r="J15" s="56"/>
      <c r="K15" s="36" t="s">
        <v>65</v>
      </c>
      <c r="L15" s="83">
        <v>15</v>
      </c>
      <c r="M15" s="83"/>
      <c r="N15" s="63"/>
      <c r="O15" s="86" t="s">
        <v>239</v>
      </c>
      <c r="P15" s="88">
        <v>43470.79305555556</v>
      </c>
      <c r="Q15" s="86" t="s">
        <v>251</v>
      </c>
      <c r="R15" s="86"/>
      <c r="S15" s="86"/>
      <c r="T15" s="86"/>
      <c r="U15" s="86"/>
      <c r="V15" s="90" t="s">
        <v>321</v>
      </c>
      <c r="W15" s="88">
        <v>43470.79305555556</v>
      </c>
      <c r="X15" s="90" t="s">
        <v>344</v>
      </c>
      <c r="Y15" s="86"/>
      <c r="Z15" s="86"/>
      <c r="AA15" s="92" t="s">
        <v>374</v>
      </c>
      <c r="AB15" s="86"/>
      <c r="AC15" s="86" t="b">
        <v>0</v>
      </c>
      <c r="AD15" s="86">
        <v>0</v>
      </c>
      <c r="AE15" s="92" t="s">
        <v>393</v>
      </c>
      <c r="AF15" s="86" t="b">
        <v>0</v>
      </c>
      <c r="AG15" s="86" t="s">
        <v>395</v>
      </c>
      <c r="AH15" s="86"/>
      <c r="AI15" s="92" t="s">
        <v>393</v>
      </c>
      <c r="AJ15" s="86" t="b">
        <v>0</v>
      </c>
      <c r="AK15" s="86">
        <v>1</v>
      </c>
      <c r="AL15" s="92" t="s">
        <v>373</v>
      </c>
      <c r="AM15" s="86" t="s">
        <v>403</v>
      </c>
      <c r="AN15" s="86" t="b">
        <v>0</v>
      </c>
      <c r="AO15" s="92" t="s">
        <v>373</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3</v>
      </c>
      <c r="BE15" s="52">
        <v>15</v>
      </c>
      <c r="BF15" s="51">
        <v>0</v>
      </c>
      <c r="BG15" s="52">
        <v>0</v>
      </c>
      <c r="BH15" s="51">
        <v>0</v>
      </c>
      <c r="BI15" s="52">
        <v>0</v>
      </c>
      <c r="BJ15" s="51">
        <v>17</v>
      </c>
      <c r="BK15" s="52">
        <v>85</v>
      </c>
      <c r="BL15" s="51">
        <v>20</v>
      </c>
    </row>
    <row r="16" spans="1:64" ht="15">
      <c r="A16" s="84" t="s">
        <v>223</v>
      </c>
      <c r="B16" s="84" t="s">
        <v>238</v>
      </c>
      <c r="C16" s="53" t="s">
        <v>1090</v>
      </c>
      <c r="D16" s="54">
        <v>3</v>
      </c>
      <c r="E16" s="65" t="s">
        <v>132</v>
      </c>
      <c r="F16" s="55">
        <v>32</v>
      </c>
      <c r="G16" s="53"/>
      <c r="H16" s="57"/>
      <c r="I16" s="56"/>
      <c r="J16" s="56"/>
      <c r="K16" s="36" t="s">
        <v>65</v>
      </c>
      <c r="L16" s="83">
        <v>16</v>
      </c>
      <c r="M16" s="83"/>
      <c r="N16" s="63"/>
      <c r="O16" s="86" t="s">
        <v>239</v>
      </c>
      <c r="P16" s="88">
        <v>43470.98564814815</v>
      </c>
      <c r="Q16" s="86" t="s">
        <v>252</v>
      </c>
      <c r="R16" s="90" t="s">
        <v>274</v>
      </c>
      <c r="S16" s="86" t="s">
        <v>288</v>
      </c>
      <c r="T16" s="86" t="s">
        <v>299</v>
      </c>
      <c r="U16" s="86"/>
      <c r="V16" s="90" t="s">
        <v>322</v>
      </c>
      <c r="W16" s="88">
        <v>43470.98564814815</v>
      </c>
      <c r="X16" s="90" t="s">
        <v>345</v>
      </c>
      <c r="Y16" s="86"/>
      <c r="Z16" s="86"/>
      <c r="AA16" s="92" t="s">
        <v>375</v>
      </c>
      <c r="AB16" s="86"/>
      <c r="AC16" s="86" t="b">
        <v>0</v>
      </c>
      <c r="AD16" s="86">
        <v>0</v>
      </c>
      <c r="AE16" s="92" t="s">
        <v>393</v>
      </c>
      <c r="AF16" s="86" t="b">
        <v>0</v>
      </c>
      <c r="AG16" s="86" t="s">
        <v>395</v>
      </c>
      <c r="AH16" s="86"/>
      <c r="AI16" s="92" t="s">
        <v>393</v>
      </c>
      <c r="AJ16" s="86" t="b">
        <v>0</v>
      </c>
      <c r="AK16" s="86">
        <v>0</v>
      </c>
      <c r="AL16" s="92" t="s">
        <v>393</v>
      </c>
      <c r="AM16" s="86" t="s">
        <v>404</v>
      </c>
      <c r="AN16" s="86" t="b">
        <v>0</v>
      </c>
      <c r="AO16" s="92" t="s">
        <v>375</v>
      </c>
      <c r="AP16" s="86" t="s">
        <v>176</v>
      </c>
      <c r="AQ16" s="86">
        <v>0</v>
      </c>
      <c r="AR16" s="86">
        <v>0</v>
      </c>
      <c r="AS16" s="86"/>
      <c r="AT16" s="86"/>
      <c r="AU16" s="86"/>
      <c r="AV16" s="86"/>
      <c r="AW16" s="86"/>
      <c r="AX16" s="86"/>
      <c r="AY16" s="86"/>
      <c r="AZ16" s="86"/>
      <c r="BA16">
        <v>1</v>
      </c>
      <c r="BB16" s="85" t="str">
        <f>REPLACE(INDEX(GroupVertices[Group],MATCH(Edges[[#This Row],[Vertex 1]],GroupVertices[Vertex],0)),1,1,"")</f>
        <v>7</v>
      </c>
      <c r="BC16" s="85" t="str">
        <f>REPLACE(INDEX(GroupVertices[Group],MATCH(Edges[[#This Row],[Vertex 2]],GroupVertices[Vertex],0)),1,1,"")</f>
        <v>7</v>
      </c>
      <c r="BD16" s="51">
        <v>2</v>
      </c>
      <c r="BE16" s="52">
        <v>4.444444444444445</v>
      </c>
      <c r="BF16" s="51">
        <v>0</v>
      </c>
      <c r="BG16" s="52">
        <v>0</v>
      </c>
      <c r="BH16" s="51">
        <v>0</v>
      </c>
      <c r="BI16" s="52">
        <v>0</v>
      </c>
      <c r="BJ16" s="51">
        <v>43</v>
      </c>
      <c r="BK16" s="52">
        <v>95.55555555555556</v>
      </c>
      <c r="BL16" s="51">
        <v>45</v>
      </c>
    </row>
    <row r="17" spans="1:64" ht="15">
      <c r="A17" s="84" t="s">
        <v>223</v>
      </c>
      <c r="B17" s="84" t="s">
        <v>223</v>
      </c>
      <c r="C17" s="53" t="s">
        <v>1090</v>
      </c>
      <c r="D17" s="54">
        <v>3</v>
      </c>
      <c r="E17" s="65" t="s">
        <v>132</v>
      </c>
      <c r="F17" s="55">
        <v>32</v>
      </c>
      <c r="G17" s="53"/>
      <c r="H17" s="57"/>
      <c r="I17" s="56"/>
      <c r="J17" s="56"/>
      <c r="K17" s="36" t="s">
        <v>65</v>
      </c>
      <c r="L17" s="83">
        <v>17</v>
      </c>
      <c r="M17" s="83"/>
      <c r="N17" s="63"/>
      <c r="O17" s="86" t="s">
        <v>176</v>
      </c>
      <c r="P17" s="88">
        <v>43471.013645833336</v>
      </c>
      <c r="Q17" s="86" t="s">
        <v>253</v>
      </c>
      <c r="R17" s="90" t="s">
        <v>275</v>
      </c>
      <c r="S17" s="86" t="s">
        <v>288</v>
      </c>
      <c r="T17" s="86" t="s">
        <v>300</v>
      </c>
      <c r="U17" s="86"/>
      <c r="V17" s="90" t="s">
        <v>322</v>
      </c>
      <c r="W17" s="88">
        <v>43471.013645833336</v>
      </c>
      <c r="X17" s="90" t="s">
        <v>346</v>
      </c>
      <c r="Y17" s="86"/>
      <c r="Z17" s="86"/>
      <c r="AA17" s="92" t="s">
        <v>376</v>
      </c>
      <c r="AB17" s="86"/>
      <c r="AC17" s="86" t="b">
        <v>0</v>
      </c>
      <c r="AD17" s="86">
        <v>0</v>
      </c>
      <c r="AE17" s="92" t="s">
        <v>393</v>
      </c>
      <c r="AF17" s="86" t="b">
        <v>0</v>
      </c>
      <c r="AG17" s="86" t="s">
        <v>395</v>
      </c>
      <c r="AH17" s="86"/>
      <c r="AI17" s="92" t="s">
        <v>393</v>
      </c>
      <c r="AJ17" s="86" t="b">
        <v>0</v>
      </c>
      <c r="AK17" s="86">
        <v>0</v>
      </c>
      <c r="AL17" s="92" t="s">
        <v>393</v>
      </c>
      <c r="AM17" s="86" t="s">
        <v>404</v>
      </c>
      <c r="AN17" s="86" t="b">
        <v>0</v>
      </c>
      <c r="AO17" s="92" t="s">
        <v>376</v>
      </c>
      <c r="AP17" s="86" t="s">
        <v>176</v>
      </c>
      <c r="AQ17" s="86">
        <v>0</v>
      </c>
      <c r="AR17" s="86">
        <v>0</v>
      </c>
      <c r="AS17" s="86"/>
      <c r="AT17" s="86"/>
      <c r="AU17" s="86"/>
      <c r="AV17" s="86"/>
      <c r="AW17" s="86"/>
      <c r="AX17" s="86"/>
      <c r="AY17" s="86"/>
      <c r="AZ17" s="86"/>
      <c r="BA17">
        <v>1</v>
      </c>
      <c r="BB17" s="85" t="str">
        <f>REPLACE(INDEX(GroupVertices[Group],MATCH(Edges[[#This Row],[Vertex 1]],GroupVertices[Vertex],0)),1,1,"")</f>
        <v>7</v>
      </c>
      <c r="BC17" s="85" t="str">
        <f>REPLACE(INDEX(GroupVertices[Group],MATCH(Edges[[#This Row],[Vertex 2]],GroupVertices[Vertex],0)),1,1,"")</f>
        <v>7</v>
      </c>
      <c r="BD17" s="51">
        <v>1</v>
      </c>
      <c r="BE17" s="52">
        <v>4.166666666666667</v>
      </c>
      <c r="BF17" s="51">
        <v>0</v>
      </c>
      <c r="BG17" s="52">
        <v>0</v>
      </c>
      <c r="BH17" s="51">
        <v>0</v>
      </c>
      <c r="BI17" s="52">
        <v>0</v>
      </c>
      <c r="BJ17" s="51">
        <v>23</v>
      </c>
      <c r="BK17" s="52">
        <v>95.83333333333333</v>
      </c>
      <c r="BL17" s="51">
        <v>24</v>
      </c>
    </row>
    <row r="18" spans="1:64" ht="15">
      <c r="A18" s="84" t="s">
        <v>224</v>
      </c>
      <c r="B18" s="84" t="s">
        <v>226</v>
      </c>
      <c r="C18" s="53" t="s">
        <v>1090</v>
      </c>
      <c r="D18" s="54">
        <v>3</v>
      </c>
      <c r="E18" s="65" t="s">
        <v>132</v>
      </c>
      <c r="F18" s="55">
        <v>32</v>
      </c>
      <c r="G18" s="53"/>
      <c r="H18" s="57"/>
      <c r="I18" s="56"/>
      <c r="J18" s="56"/>
      <c r="K18" s="36" t="s">
        <v>65</v>
      </c>
      <c r="L18" s="83">
        <v>18</v>
      </c>
      <c r="M18" s="83"/>
      <c r="N18" s="63"/>
      <c r="O18" s="86" t="s">
        <v>239</v>
      </c>
      <c r="P18" s="88">
        <v>43472.81462962963</v>
      </c>
      <c r="Q18" s="86" t="s">
        <v>254</v>
      </c>
      <c r="R18" s="86"/>
      <c r="S18" s="86"/>
      <c r="T18" s="86" t="s">
        <v>301</v>
      </c>
      <c r="U18" s="86"/>
      <c r="V18" s="90" t="s">
        <v>323</v>
      </c>
      <c r="W18" s="88">
        <v>43472.81462962963</v>
      </c>
      <c r="X18" s="90" t="s">
        <v>347</v>
      </c>
      <c r="Y18" s="86"/>
      <c r="Z18" s="86"/>
      <c r="AA18" s="92" t="s">
        <v>377</v>
      </c>
      <c r="AB18" s="86"/>
      <c r="AC18" s="86" t="b">
        <v>0</v>
      </c>
      <c r="AD18" s="86">
        <v>0</v>
      </c>
      <c r="AE18" s="92" t="s">
        <v>393</v>
      </c>
      <c r="AF18" s="86" t="b">
        <v>0</v>
      </c>
      <c r="AG18" s="86" t="s">
        <v>395</v>
      </c>
      <c r="AH18" s="86"/>
      <c r="AI18" s="92" t="s">
        <v>393</v>
      </c>
      <c r="AJ18" s="86" t="b">
        <v>0</v>
      </c>
      <c r="AK18" s="86">
        <v>2</v>
      </c>
      <c r="AL18" s="92" t="s">
        <v>380</v>
      </c>
      <c r="AM18" s="86" t="s">
        <v>399</v>
      </c>
      <c r="AN18" s="86" t="b">
        <v>0</v>
      </c>
      <c r="AO18" s="92" t="s">
        <v>380</v>
      </c>
      <c r="AP18" s="86" t="s">
        <v>176</v>
      </c>
      <c r="AQ18" s="86">
        <v>0</v>
      </c>
      <c r="AR18" s="86">
        <v>0</v>
      </c>
      <c r="AS18" s="86"/>
      <c r="AT18" s="86"/>
      <c r="AU18" s="86"/>
      <c r="AV18" s="86"/>
      <c r="AW18" s="86"/>
      <c r="AX18" s="86"/>
      <c r="AY18" s="86"/>
      <c r="AZ18" s="86"/>
      <c r="BA18">
        <v>1</v>
      </c>
      <c r="BB18" s="85" t="str">
        <f>REPLACE(INDEX(GroupVertices[Group],MATCH(Edges[[#This Row],[Vertex 1]],GroupVertices[Vertex],0)),1,1,"")</f>
        <v>3</v>
      </c>
      <c r="BC18" s="85" t="str">
        <f>REPLACE(INDEX(GroupVertices[Group],MATCH(Edges[[#This Row],[Vertex 2]],GroupVertices[Vertex],0)),1,1,"")</f>
        <v>3</v>
      </c>
      <c r="BD18" s="51">
        <v>0</v>
      </c>
      <c r="BE18" s="52">
        <v>0</v>
      </c>
      <c r="BF18" s="51">
        <v>0</v>
      </c>
      <c r="BG18" s="52">
        <v>0</v>
      </c>
      <c r="BH18" s="51">
        <v>0</v>
      </c>
      <c r="BI18" s="52">
        <v>0</v>
      </c>
      <c r="BJ18" s="51">
        <v>22</v>
      </c>
      <c r="BK18" s="52">
        <v>100</v>
      </c>
      <c r="BL18" s="51">
        <v>22</v>
      </c>
    </row>
    <row r="19" spans="1:64" ht="30">
      <c r="A19" s="84" t="s">
        <v>225</v>
      </c>
      <c r="B19" s="84" t="s">
        <v>225</v>
      </c>
      <c r="C19" s="53" t="s">
        <v>1091</v>
      </c>
      <c r="D19" s="54">
        <v>3</v>
      </c>
      <c r="E19" s="65" t="s">
        <v>136</v>
      </c>
      <c r="F19" s="55">
        <v>6</v>
      </c>
      <c r="G19" s="53"/>
      <c r="H19" s="57"/>
      <c r="I19" s="56"/>
      <c r="J19" s="56"/>
      <c r="K19" s="36" t="s">
        <v>65</v>
      </c>
      <c r="L19" s="83">
        <v>19</v>
      </c>
      <c r="M19" s="83"/>
      <c r="N19" s="63"/>
      <c r="O19" s="86" t="s">
        <v>176</v>
      </c>
      <c r="P19" s="88">
        <v>43472.84612268519</v>
      </c>
      <c r="Q19" s="86" t="s">
        <v>255</v>
      </c>
      <c r="R19" s="90" t="s">
        <v>276</v>
      </c>
      <c r="S19" s="86" t="s">
        <v>289</v>
      </c>
      <c r="T19" s="86"/>
      <c r="U19" s="86"/>
      <c r="V19" s="90" t="s">
        <v>324</v>
      </c>
      <c r="W19" s="88">
        <v>43472.84612268519</v>
      </c>
      <c r="X19" s="90" t="s">
        <v>348</v>
      </c>
      <c r="Y19" s="86"/>
      <c r="Z19" s="86"/>
      <c r="AA19" s="92" t="s">
        <v>378</v>
      </c>
      <c r="AB19" s="86"/>
      <c r="AC19" s="86" t="b">
        <v>0</v>
      </c>
      <c r="AD19" s="86">
        <v>0</v>
      </c>
      <c r="AE19" s="92" t="s">
        <v>393</v>
      </c>
      <c r="AF19" s="86" t="b">
        <v>0</v>
      </c>
      <c r="AG19" s="86" t="s">
        <v>395</v>
      </c>
      <c r="AH19" s="86"/>
      <c r="AI19" s="92" t="s">
        <v>393</v>
      </c>
      <c r="AJ19" s="86" t="b">
        <v>0</v>
      </c>
      <c r="AK19" s="86">
        <v>0</v>
      </c>
      <c r="AL19" s="92" t="s">
        <v>393</v>
      </c>
      <c r="AM19" s="86" t="s">
        <v>405</v>
      </c>
      <c r="AN19" s="86" t="b">
        <v>0</v>
      </c>
      <c r="AO19" s="92" t="s">
        <v>378</v>
      </c>
      <c r="AP19" s="86" t="s">
        <v>176</v>
      </c>
      <c r="AQ19" s="86">
        <v>0</v>
      </c>
      <c r="AR19" s="86">
        <v>0</v>
      </c>
      <c r="AS19" s="86"/>
      <c r="AT19" s="86"/>
      <c r="AU19" s="86"/>
      <c r="AV19" s="86"/>
      <c r="AW19" s="86"/>
      <c r="AX19" s="86"/>
      <c r="AY19" s="86"/>
      <c r="AZ19" s="86"/>
      <c r="BA19">
        <v>2</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32</v>
      </c>
      <c r="BK19" s="52">
        <v>100</v>
      </c>
      <c r="BL19" s="51">
        <v>32</v>
      </c>
    </row>
    <row r="20" spans="1:64" ht="30">
      <c r="A20" s="84" t="s">
        <v>225</v>
      </c>
      <c r="B20" s="84" t="s">
        <v>225</v>
      </c>
      <c r="C20" s="53" t="s">
        <v>1091</v>
      </c>
      <c r="D20" s="54">
        <v>3</v>
      </c>
      <c r="E20" s="65" t="s">
        <v>136</v>
      </c>
      <c r="F20" s="55">
        <v>6</v>
      </c>
      <c r="G20" s="53"/>
      <c r="H20" s="57"/>
      <c r="I20" s="56"/>
      <c r="J20" s="56"/>
      <c r="K20" s="36" t="s">
        <v>65</v>
      </c>
      <c r="L20" s="83">
        <v>20</v>
      </c>
      <c r="M20" s="83"/>
      <c r="N20" s="63"/>
      <c r="O20" s="86" t="s">
        <v>176</v>
      </c>
      <c r="P20" s="88">
        <v>43472.84642361111</v>
      </c>
      <c r="Q20" s="86" t="s">
        <v>256</v>
      </c>
      <c r="R20" s="90" t="s">
        <v>276</v>
      </c>
      <c r="S20" s="86" t="s">
        <v>289</v>
      </c>
      <c r="T20" s="86"/>
      <c r="U20" s="86"/>
      <c r="V20" s="90" t="s">
        <v>324</v>
      </c>
      <c r="W20" s="88">
        <v>43472.84642361111</v>
      </c>
      <c r="X20" s="90" t="s">
        <v>349</v>
      </c>
      <c r="Y20" s="86"/>
      <c r="Z20" s="86"/>
      <c r="AA20" s="92" t="s">
        <v>379</v>
      </c>
      <c r="AB20" s="86"/>
      <c r="AC20" s="86" t="b">
        <v>0</v>
      </c>
      <c r="AD20" s="86">
        <v>0</v>
      </c>
      <c r="AE20" s="92" t="s">
        <v>393</v>
      </c>
      <c r="AF20" s="86" t="b">
        <v>0</v>
      </c>
      <c r="AG20" s="86" t="s">
        <v>395</v>
      </c>
      <c r="AH20" s="86"/>
      <c r="AI20" s="92" t="s">
        <v>393</v>
      </c>
      <c r="AJ20" s="86" t="b">
        <v>0</v>
      </c>
      <c r="AK20" s="86">
        <v>0</v>
      </c>
      <c r="AL20" s="92" t="s">
        <v>393</v>
      </c>
      <c r="AM20" s="86" t="s">
        <v>399</v>
      </c>
      <c r="AN20" s="86" t="b">
        <v>0</v>
      </c>
      <c r="AO20" s="92" t="s">
        <v>379</v>
      </c>
      <c r="AP20" s="86" t="s">
        <v>176</v>
      </c>
      <c r="AQ20" s="86">
        <v>0</v>
      </c>
      <c r="AR20" s="86">
        <v>0</v>
      </c>
      <c r="AS20" s="86"/>
      <c r="AT20" s="86"/>
      <c r="AU20" s="86"/>
      <c r="AV20" s="86"/>
      <c r="AW20" s="86"/>
      <c r="AX20" s="86"/>
      <c r="AY20" s="86"/>
      <c r="AZ20" s="86"/>
      <c r="BA20">
        <v>2</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35</v>
      </c>
      <c r="BK20" s="52">
        <v>100</v>
      </c>
      <c r="BL20" s="51">
        <v>35</v>
      </c>
    </row>
    <row r="21" spans="1:64" ht="15">
      <c r="A21" s="84" t="s">
        <v>226</v>
      </c>
      <c r="B21" s="84" t="s">
        <v>226</v>
      </c>
      <c r="C21" s="53" t="s">
        <v>1090</v>
      </c>
      <c r="D21" s="54">
        <v>3</v>
      </c>
      <c r="E21" s="65" t="s">
        <v>132</v>
      </c>
      <c r="F21" s="55">
        <v>32</v>
      </c>
      <c r="G21" s="53"/>
      <c r="H21" s="57"/>
      <c r="I21" s="56"/>
      <c r="J21" s="56"/>
      <c r="K21" s="36" t="s">
        <v>65</v>
      </c>
      <c r="L21" s="83">
        <v>21</v>
      </c>
      <c r="M21" s="83"/>
      <c r="N21" s="63"/>
      <c r="O21" s="86" t="s">
        <v>176</v>
      </c>
      <c r="P21" s="88">
        <v>43472.77780092593</v>
      </c>
      <c r="Q21" s="86" t="s">
        <v>257</v>
      </c>
      <c r="R21" s="90" t="s">
        <v>277</v>
      </c>
      <c r="S21" s="86" t="s">
        <v>290</v>
      </c>
      <c r="T21" s="86" t="s">
        <v>301</v>
      </c>
      <c r="U21" s="86"/>
      <c r="V21" s="90" t="s">
        <v>325</v>
      </c>
      <c r="W21" s="88">
        <v>43472.77780092593</v>
      </c>
      <c r="X21" s="90" t="s">
        <v>350</v>
      </c>
      <c r="Y21" s="86"/>
      <c r="Z21" s="86"/>
      <c r="AA21" s="92" t="s">
        <v>380</v>
      </c>
      <c r="AB21" s="86"/>
      <c r="AC21" s="86" t="b">
        <v>0</v>
      </c>
      <c r="AD21" s="86">
        <v>1</v>
      </c>
      <c r="AE21" s="92" t="s">
        <v>393</v>
      </c>
      <c r="AF21" s="86" t="b">
        <v>0</v>
      </c>
      <c r="AG21" s="86" t="s">
        <v>395</v>
      </c>
      <c r="AH21" s="86"/>
      <c r="AI21" s="92" t="s">
        <v>393</v>
      </c>
      <c r="AJ21" s="86" t="b">
        <v>0</v>
      </c>
      <c r="AK21" s="86">
        <v>2</v>
      </c>
      <c r="AL21" s="92" t="s">
        <v>393</v>
      </c>
      <c r="AM21" s="86" t="s">
        <v>399</v>
      </c>
      <c r="AN21" s="86" t="b">
        <v>0</v>
      </c>
      <c r="AO21" s="92" t="s">
        <v>380</v>
      </c>
      <c r="AP21" s="86" t="s">
        <v>176</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v>0</v>
      </c>
      <c r="BE21" s="52">
        <v>0</v>
      </c>
      <c r="BF21" s="51">
        <v>0</v>
      </c>
      <c r="BG21" s="52">
        <v>0</v>
      </c>
      <c r="BH21" s="51">
        <v>0</v>
      </c>
      <c r="BI21" s="52">
        <v>0</v>
      </c>
      <c r="BJ21" s="51">
        <v>21</v>
      </c>
      <c r="BK21" s="52">
        <v>100</v>
      </c>
      <c r="BL21" s="51">
        <v>21</v>
      </c>
    </row>
    <row r="22" spans="1:64" ht="15">
      <c r="A22" s="84" t="s">
        <v>227</v>
      </c>
      <c r="B22" s="84" t="s">
        <v>226</v>
      </c>
      <c r="C22" s="53" t="s">
        <v>1090</v>
      </c>
      <c r="D22" s="54">
        <v>3</v>
      </c>
      <c r="E22" s="65" t="s">
        <v>132</v>
      </c>
      <c r="F22" s="55">
        <v>32</v>
      </c>
      <c r="G22" s="53"/>
      <c r="H22" s="57"/>
      <c r="I22" s="56"/>
      <c r="J22" s="56"/>
      <c r="K22" s="36" t="s">
        <v>65</v>
      </c>
      <c r="L22" s="83">
        <v>22</v>
      </c>
      <c r="M22" s="83"/>
      <c r="N22" s="63"/>
      <c r="O22" s="86" t="s">
        <v>239</v>
      </c>
      <c r="P22" s="88">
        <v>43473.08662037037</v>
      </c>
      <c r="Q22" s="86" t="s">
        <v>254</v>
      </c>
      <c r="R22" s="86"/>
      <c r="S22" s="86"/>
      <c r="T22" s="86" t="s">
        <v>301</v>
      </c>
      <c r="U22" s="86"/>
      <c r="V22" s="90" t="s">
        <v>326</v>
      </c>
      <c r="W22" s="88">
        <v>43473.08662037037</v>
      </c>
      <c r="X22" s="90" t="s">
        <v>351</v>
      </c>
      <c r="Y22" s="86"/>
      <c r="Z22" s="86"/>
      <c r="AA22" s="92" t="s">
        <v>381</v>
      </c>
      <c r="AB22" s="86"/>
      <c r="AC22" s="86" t="b">
        <v>0</v>
      </c>
      <c r="AD22" s="86">
        <v>0</v>
      </c>
      <c r="AE22" s="92" t="s">
        <v>393</v>
      </c>
      <c r="AF22" s="86" t="b">
        <v>0</v>
      </c>
      <c r="AG22" s="86" t="s">
        <v>395</v>
      </c>
      <c r="AH22" s="86"/>
      <c r="AI22" s="92" t="s">
        <v>393</v>
      </c>
      <c r="AJ22" s="86" t="b">
        <v>0</v>
      </c>
      <c r="AK22" s="86">
        <v>2</v>
      </c>
      <c r="AL22" s="92" t="s">
        <v>380</v>
      </c>
      <c r="AM22" s="86" t="s">
        <v>398</v>
      </c>
      <c r="AN22" s="86" t="b">
        <v>0</v>
      </c>
      <c r="AO22" s="92" t="s">
        <v>380</v>
      </c>
      <c r="AP22" s="86" t="s">
        <v>176</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v>0</v>
      </c>
      <c r="BE22" s="52">
        <v>0</v>
      </c>
      <c r="BF22" s="51">
        <v>0</v>
      </c>
      <c r="BG22" s="52">
        <v>0</v>
      </c>
      <c r="BH22" s="51">
        <v>0</v>
      </c>
      <c r="BI22" s="52">
        <v>0</v>
      </c>
      <c r="BJ22" s="51">
        <v>22</v>
      </c>
      <c r="BK22" s="52">
        <v>100</v>
      </c>
      <c r="BL22" s="51">
        <v>22</v>
      </c>
    </row>
    <row r="23" spans="1:64" ht="15">
      <c r="A23" s="84" t="s">
        <v>228</v>
      </c>
      <c r="B23" s="84" t="s">
        <v>229</v>
      </c>
      <c r="C23" s="53" t="s">
        <v>1090</v>
      </c>
      <c r="D23" s="54">
        <v>3</v>
      </c>
      <c r="E23" s="65" t="s">
        <v>132</v>
      </c>
      <c r="F23" s="55">
        <v>32</v>
      </c>
      <c r="G23" s="53"/>
      <c r="H23" s="57"/>
      <c r="I23" s="56"/>
      <c r="J23" s="56"/>
      <c r="K23" s="36" t="s">
        <v>66</v>
      </c>
      <c r="L23" s="83">
        <v>23</v>
      </c>
      <c r="M23" s="83"/>
      <c r="N23" s="63"/>
      <c r="O23" s="86" t="s">
        <v>240</v>
      </c>
      <c r="P23" s="88">
        <v>43473.41173611111</v>
      </c>
      <c r="Q23" s="86" t="s">
        <v>258</v>
      </c>
      <c r="R23" s="86"/>
      <c r="S23" s="86"/>
      <c r="T23" s="86" t="s">
        <v>302</v>
      </c>
      <c r="U23" s="86"/>
      <c r="V23" s="90" t="s">
        <v>327</v>
      </c>
      <c r="W23" s="88">
        <v>43473.41173611111</v>
      </c>
      <c r="X23" s="90" t="s">
        <v>352</v>
      </c>
      <c r="Y23" s="86"/>
      <c r="Z23" s="86"/>
      <c r="AA23" s="92" t="s">
        <v>382</v>
      </c>
      <c r="AB23" s="86"/>
      <c r="AC23" s="86" t="b">
        <v>0</v>
      </c>
      <c r="AD23" s="86">
        <v>1</v>
      </c>
      <c r="AE23" s="92" t="s">
        <v>394</v>
      </c>
      <c r="AF23" s="86" t="b">
        <v>0</v>
      </c>
      <c r="AG23" s="86" t="s">
        <v>395</v>
      </c>
      <c r="AH23" s="86"/>
      <c r="AI23" s="92" t="s">
        <v>393</v>
      </c>
      <c r="AJ23" s="86" t="b">
        <v>0</v>
      </c>
      <c r="AK23" s="86">
        <v>1</v>
      </c>
      <c r="AL23" s="92" t="s">
        <v>393</v>
      </c>
      <c r="AM23" s="86" t="s">
        <v>398</v>
      </c>
      <c r="AN23" s="86" t="b">
        <v>0</v>
      </c>
      <c r="AO23" s="92" t="s">
        <v>382</v>
      </c>
      <c r="AP23" s="86" t="s">
        <v>176</v>
      </c>
      <c r="AQ23" s="86">
        <v>0</v>
      </c>
      <c r="AR23" s="86">
        <v>0</v>
      </c>
      <c r="AS23" s="86"/>
      <c r="AT23" s="86"/>
      <c r="AU23" s="86"/>
      <c r="AV23" s="86"/>
      <c r="AW23" s="86"/>
      <c r="AX23" s="86"/>
      <c r="AY23" s="86"/>
      <c r="AZ23" s="86"/>
      <c r="BA23">
        <v>1</v>
      </c>
      <c r="BB23" s="85" t="str">
        <f>REPLACE(INDEX(GroupVertices[Group],MATCH(Edges[[#This Row],[Vertex 1]],GroupVertices[Vertex],0)),1,1,"")</f>
        <v>6</v>
      </c>
      <c r="BC23" s="85" t="str">
        <f>REPLACE(INDEX(GroupVertices[Group],MATCH(Edges[[#This Row],[Vertex 2]],GroupVertices[Vertex],0)),1,1,"")</f>
        <v>6</v>
      </c>
      <c r="BD23" s="51">
        <v>2</v>
      </c>
      <c r="BE23" s="52">
        <v>5.555555555555555</v>
      </c>
      <c r="BF23" s="51">
        <v>0</v>
      </c>
      <c r="BG23" s="52">
        <v>0</v>
      </c>
      <c r="BH23" s="51">
        <v>0</v>
      </c>
      <c r="BI23" s="52">
        <v>0</v>
      </c>
      <c r="BJ23" s="51">
        <v>34</v>
      </c>
      <c r="BK23" s="52">
        <v>94.44444444444444</v>
      </c>
      <c r="BL23" s="51">
        <v>36</v>
      </c>
    </row>
    <row r="24" spans="1:64" ht="15">
      <c r="A24" s="84" t="s">
        <v>229</v>
      </c>
      <c r="B24" s="84" t="s">
        <v>228</v>
      </c>
      <c r="C24" s="53" t="s">
        <v>1090</v>
      </c>
      <c r="D24" s="54">
        <v>3</v>
      </c>
      <c r="E24" s="65" t="s">
        <v>132</v>
      </c>
      <c r="F24" s="55">
        <v>32</v>
      </c>
      <c r="G24" s="53"/>
      <c r="H24" s="57"/>
      <c r="I24" s="56"/>
      <c r="J24" s="56"/>
      <c r="K24" s="36" t="s">
        <v>66</v>
      </c>
      <c r="L24" s="83">
        <v>24</v>
      </c>
      <c r="M24" s="83"/>
      <c r="N24" s="63"/>
      <c r="O24" s="86" t="s">
        <v>239</v>
      </c>
      <c r="P24" s="88">
        <v>43473.432534722226</v>
      </c>
      <c r="Q24" s="86" t="s">
        <v>259</v>
      </c>
      <c r="R24" s="86"/>
      <c r="S24" s="86"/>
      <c r="T24" s="86"/>
      <c r="U24" s="86"/>
      <c r="V24" s="90" t="s">
        <v>328</v>
      </c>
      <c r="W24" s="88">
        <v>43473.432534722226</v>
      </c>
      <c r="X24" s="90" t="s">
        <v>353</v>
      </c>
      <c r="Y24" s="86"/>
      <c r="Z24" s="86"/>
      <c r="AA24" s="92" t="s">
        <v>383</v>
      </c>
      <c r="AB24" s="86"/>
      <c r="AC24" s="86" t="b">
        <v>0</v>
      </c>
      <c r="AD24" s="86">
        <v>0</v>
      </c>
      <c r="AE24" s="92" t="s">
        <v>393</v>
      </c>
      <c r="AF24" s="86" t="b">
        <v>0</v>
      </c>
      <c r="AG24" s="86" t="s">
        <v>395</v>
      </c>
      <c r="AH24" s="86"/>
      <c r="AI24" s="92" t="s">
        <v>393</v>
      </c>
      <c r="AJ24" s="86" t="b">
        <v>0</v>
      </c>
      <c r="AK24" s="86">
        <v>1</v>
      </c>
      <c r="AL24" s="92" t="s">
        <v>382</v>
      </c>
      <c r="AM24" s="86" t="s">
        <v>398</v>
      </c>
      <c r="AN24" s="86" t="b">
        <v>0</v>
      </c>
      <c r="AO24" s="92" t="s">
        <v>382</v>
      </c>
      <c r="AP24" s="86" t="s">
        <v>176</v>
      </c>
      <c r="AQ24" s="86">
        <v>0</v>
      </c>
      <c r="AR24" s="86">
        <v>0</v>
      </c>
      <c r="AS24" s="86"/>
      <c r="AT24" s="86"/>
      <c r="AU24" s="86"/>
      <c r="AV24" s="86"/>
      <c r="AW24" s="86"/>
      <c r="AX24" s="86"/>
      <c r="AY24" s="86"/>
      <c r="AZ24" s="86"/>
      <c r="BA24">
        <v>1</v>
      </c>
      <c r="BB24" s="85" t="str">
        <f>REPLACE(INDEX(GroupVertices[Group],MATCH(Edges[[#This Row],[Vertex 1]],GroupVertices[Vertex],0)),1,1,"")</f>
        <v>6</v>
      </c>
      <c r="BC24" s="85" t="str">
        <f>REPLACE(INDEX(GroupVertices[Group],MATCH(Edges[[#This Row],[Vertex 2]],GroupVertices[Vertex],0)),1,1,"")</f>
        <v>6</v>
      </c>
      <c r="BD24" s="51">
        <v>2</v>
      </c>
      <c r="BE24" s="52">
        <v>10.526315789473685</v>
      </c>
      <c r="BF24" s="51">
        <v>0</v>
      </c>
      <c r="BG24" s="52">
        <v>0</v>
      </c>
      <c r="BH24" s="51">
        <v>0</v>
      </c>
      <c r="BI24" s="52">
        <v>0</v>
      </c>
      <c r="BJ24" s="51">
        <v>17</v>
      </c>
      <c r="BK24" s="52">
        <v>89.47368421052632</v>
      </c>
      <c r="BL24" s="51">
        <v>19</v>
      </c>
    </row>
    <row r="25" spans="1:64" ht="15">
      <c r="A25" s="84" t="s">
        <v>230</v>
      </c>
      <c r="B25" s="84" t="s">
        <v>230</v>
      </c>
      <c r="C25" s="53" t="s">
        <v>1090</v>
      </c>
      <c r="D25" s="54">
        <v>3</v>
      </c>
      <c r="E25" s="65" t="s">
        <v>132</v>
      </c>
      <c r="F25" s="55">
        <v>32</v>
      </c>
      <c r="G25" s="53"/>
      <c r="H25" s="57"/>
      <c r="I25" s="56"/>
      <c r="J25" s="56"/>
      <c r="K25" s="36" t="s">
        <v>65</v>
      </c>
      <c r="L25" s="83">
        <v>25</v>
      </c>
      <c r="M25" s="83"/>
      <c r="N25" s="63"/>
      <c r="O25" s="86" t="s">
        <v>176</v>
      </c>
      <c r="P25" s="88">
        <v>43472.88125</v>
      </c>
      <c r="Q25" s="86" t="s">
        <v>260</v>
      </c>
      <c r="R25" s="90" t="s">
        <v>278</v>
      </c>
      <c r="S25" s="86" t="s">
        <v>291</v>
      </c>
      <c r="T25" s="86"/>
      <c r="U25" s="86"/>
      <c r="V25" s="90" t="s">
        <v>329</v>
      </c>
      <c r="W25" s="88">
        <v>43472.88125</v>
      </c>
      <c r="X25" s="90" t="s">
        <v>354</v>
      </c>
      <c r="Y25" s="86"/>
      <c r="Z25" s="86"/>
      <c r="AA25" s="92" t="s">
        <v>384</v>
      </c>
      <c r="AB25" s="86"/>
      <c r="AC25" s="86" t="b">
        <v>0</v>
      </c>
      <c r="AD25" s="86">
        <v>4</v>
      </c>
      <c r="AE25" s="92" t="s">
        <v>393</v>
      </c>
      <c r="AF25" s="86" t="b">
        <v>0</v>
      </c>
      <c r="AG25" s="86" t="s">
        <v>395</v>
      </c>
      <c r="AH25" s="86"/>
      <c r="AI25" s="92" t="s">
        <v>393</v>
      </c>
      <c r="AJ25" s="86" t="b">
        <v>0</v>
      </c>
      <c r="AK25" s="86">
        <v>1</v>
      </c>
      <c r="AL25" s="92" t="s">
        <v>393</v>
      </c>
      <c r="AM25" s="86" t="s">
        <v>406</v>
      </c>
      <c r="AN25" s="86" t="b">
        <v>0</v>
      </c>
      <c r="AO25" s="92" t="s">
        <v>384</v>
      </c>
      <c r="AP25" s="86" t="s">
        <v>176</v>
      </c>
      <c r="AQ25" s="86">
        <v>0</v>
      </c>
      <c r="AR25" s="86">
        <v>0</v>
      </c>
      <c r="AS25" s="86"/>
      <c r="AT25" s="86"/>
      <c r="AU25" s="86"/>
      <c r="AV25" s="86"/>
      <c r="AW25" s="86"/>
      <c r="AX25" s="86"/>
      <c r="AY25" s="86"/>
      <c r="AZ25" s="86"/>
      <c r="BA25">
        <v>1</v>
      </c>
      <c r="BB25" s="85" t="str">
        <f>REPLACE(INDEX(GroupVertices[Group],MATCH(Edges[[#This Row],[Vertex 1]],GroupVertices[Vertex],0)),1,1,"")</f>
        <v>5</v>
      </c>
      <c r="BC25" s="85" t="str">
        <f>REPLACE(INDEX(GroupVertices[Group],MATCH(Edges[[#This Row],[Vertex 2]],GroupVertices[Vertex],0)),1,1,"")</f>
        <v>5</v>
      </c>
      <c r="BD25" s="51">
        <v>0</v>
      </c>
      <c r="BE25" s="52">
        <v>0</v>
      </c>
      <c r="BF25" s="51">
        <v>0</v>
      </c>
      <c r="BG25" s="52">
        <v>0</v>
      </c>
      <c r="BH25" s="51">
        <v>0</v>
      </c>
      <c r="BI25" s="52">
        <v>0</v>
      </c>
      <c r="BJ25" s="51">
        <v>22</v>
      </c>
      <c r="BK25" s="52">
        <v>100</v>
      </c>
      <c r="BL25" s="51">
        <v>22</v>
      </c>
    </row>
    <row r="26" spans="1:64" ht="15">
      <c r="A26" s="84" t="s">
        <v>231</v>
      </c>
      <c r="B26" s="84" t="s">
        <v>230</v>
      </c>
      <c r="C26" s="53" t="s">
        <v>1090</v>
      </c>
      <c r="D26" s="54">
        <v>3</v>
      </c>
      <c r="E26" s="65" t="s">
        <v>132</v>
      </c>
      <c r="F26" s="55">
        <v>32</v>
      </c>
      <c r="G26" s="53"/>
      <c r="H26" s="57"/>
      <c r="I26" s="56"/>
      <c r="J26" s="56"/>
      <c r="K26" s="36" t="s">
        <v>65</v>
      </c>
      <c r="L26" s="83">
        <v>26</v>
      </c>
      <c r="M26" s="83"/>
      <c r="N26" s="63"/>
      <c r="O26" s="86" t="s">
        <v>239</v>
      </c>
      <c r="P26" s="88">
        <v>43474.1709375</v>
      </c>
      <c r="Q26" s="86" t="s">
        <v>261</v>
      </c>
      <c r="R26" s="86"/>
      <c r="S26" s="86"/>
      <c r="T26" s="86"/>
      <c r="U26" s="86"/>
      <c r="V26" s="90" t="s">
        <v>330</v>
      </c>
      <c r="W26" s="88">
        <v>43474.1709375</v>
      </c>
      <c r="X26" s="90" t="s">
        <v>355</v>
      </c>
      <c r="Y26" s="86"/>
      <c r="Z26" s="86"/>
      <c r="AA26" s="92" t="s">
        <v>385</v>
      </c>
      <c r="AB26" s="86"/>
      <c r="AC26" s="86" t="b">
        <v>0</v>
      </c>
      <c r="AD26" s="86">
        <v>0</v>
      </c>
      <c r="AE26" s="92" t="s">
        <v>393</v>
      </c>
      <c r="AF26" s="86" t="b">
        <v>0</v>
      </c>
      <c r="AG26" s="86" t="s">
        <v>395</v>
      </c>
      <c r="AH26" s="86"/>
      <c r="AI26" s="92" t="s">
        <v>393</v>
      </c>
      <c r="AJ26" s="86" t="b">
        <v>0</v>
      </c>
      <c r="AK26" s="86">
        <v>1</v>
      </c>
      <c r="AL26" s="92" t="s">
        <v>384</v>
      </c>
      <c r="AM26" s="86" t="s">
        <v>398</v>
      </c>
      <c r="AN26" s="86" t="b">
        <v>0</v>
      </c>
      <c r="AO26" s="92" t="s">
        <v>384</v>
      </c>
      <c r="AP26" s="86" t="s">
        <v>176</v>
      </c>
      <c r="AQ26" s="86">
        <v>0</v>
      </c>
      <c r="AR26" s="86">
        <v>0</v>
      </c>
      <c r="AS26" s="86"/>
      <c r="AT26" s="86"/>
      <c r="AU26" s="86"/>
      <c r="AV26" s="86"/>
      <c r="AW26" s="86"/>
      <c r="AX26" s="86"/>
      <c r="AY26" s="86"/>
      <c r="AZ26" s="86"/>
      <c r="BA26">
        <v>1</v>
      </c>
      <c r="BB26" s="85" t="str">
        <f>REPLACE(INDEX(GroupVertices[Group],MATCH(Edges[[#This Row],[Vertex 1]],GroupVertices[Vertex],0)),1,1,"")</f>
        <v>5</v>
      </c>
      <c r="BC26" s="85" t="str">
        <f>REPLACE(INDEX(GroupVertices[Group],MATCH(Edges[[#This Row],[Vertex 2]],GroupVertices[Vertex],0)),1,1,"")</f>
        <v>5</v>
      </c>
      <c r="BD26" s="51">
        <v>0</v>
      </c>
      <c r="BE26" s="52">
        <v>0</v>
      </c>
      <c r="BF26" s="51">
        <v>0</v>
      </c>
      <c r="BG26" s="52">
        <v>0</v>
      </c>
      <c r="BH26" s="51">
        <v>0</v>
      </c>
      <c r="BI26" s="52">
        <v>0</v>
      </c>
      <c r="BJ26" s="51">
        <v>23</v>
      </c>
      <c r="BK26" s="52">
        <v>100</v>
      </c>
      <c r="BL26" s="51">
        <v>23</v>
      </c>
    </row>
    <row r="27" spans="1:64" ht="15">
      <c r="A27" s="84" t="s">
        <v>232</v>
      </c>
      <c r="B27" s="84" t="s">
        <v>232</v>
      </c>
      <c r="C27" s="53" t="s">
        <v>1090</v>
      </c>
      <c r="D27" s="54">
        <v>3</v>
      </c>
      <c r="E27" s="65" t="s">
        <v>132</v>
      </c>
      <c r="F27" s="55">
        <v>32</v>
      </c>
      <c r="G27" s="53"/>
      <c r="H27" s="57"/>
      <c r="I27" s="56"/>
      <c r="J27" s="56"/>
      <c r="K27" s="36" t="s">
        <v>65</v>
      </c>
      <c r="L27" s="83">
        <v>27</v>
      </c>
      <c r="M27" s="83"/>
      <c r="N27" s="63"/>
      <c r="O27" s="86" t="s">
        <v>176</v>
      </c>
      <c r="P27" s="88">
        <v>43474.5008912037</v>
      </c>
      <c r="Q27" s="86" t="s">
        <v>262</v>
      </c>
      <c r="R27" s="90" t="s">
        <v>271</v>
      </c>
      <c r="S27" s="86" t="s">
        <v>285</v>
      </c>
      <c r="T27" s="86" t="s">
        <v>303</v>
      </c>
      <c r="U27" s="86"/>
      <c r="V27" s="90" t="s">
        <v>331</v>
      </c>
      <c r="W27" s="88">
        <v>43474.5008912037</v>
      </c>
      <c r="X27" s="90" t="s">
        <v>356</v>
      </c>
      <c r="Y27" s="86"/>
      <c r="Z27" s="86"/>
      <c r="AA27" s="92" t="s">
        <v>386</v>
      </c>
      <c r="AB27" s="86"/>
      <c r="AC27" s="86" t="b">
        <v>0</v>
      </c>
      <c r="AD27" s="86">
        <v>0</v>
      </c>
      <c r="AE27" s="92" t="s">
        <v>393</v>
      </c>
      <c r="AF27" s="86" t="b">
        <v>0</v>
      </c>
      <c r="AG27" s="86" t="s">
        <v>395</v>
      </c>
      <c r="AH27" s="86"/>
      <c r="AI27" s="92" t="s">
        <v>393</v>
      </c>
      <c r="AJ27" s="86" t="b">
        <v>0</v>
      </c>
      <c r="AK27" s="86">
        <v>0</v>
      </c>
      <c r="AL27" s="92" t="s">
        <v>393</v>
      </c>
      <c r="AM27" s="86" t="s">
        <v>399</v>
      </c>
      <c r="AN27" s="86" t="b">
        <v>0</v>
      </c>
      <c r="AO27" s="92" t="s">
        <v>386</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1</v>
      </c>
      <c r="BE27" s="52">
        <v>9.090909090909092</v>
      </c>
      <c r="BF27" s="51">
        <v>0</v>
      </c>
      <c r="BG27" s="52">
        <v>0</v>
      </c>
      <c r="BH27" s="51">
        <v>0</v>
      </c>
      <c r="BI27" s="52">
        <v>0</v>
      </c>
      <c r="BJ27" s="51">
        <v>10</v>
      </c>
      <c r="BK27" s="52">
        <v>90.9090909090909</v>
      </c>
      <c r="BL27" s="51">
        <v>11</v>
      </c>
    </row>
    <row r="28" spans="1:64" ht="15">
      <c r="A28" s="84" t="s">
        <v>233</v>
      </c>
      <c r="B28" s="84" t="s">
        <v>233</v>
      </c>
      <c r="C28" s="53" t="s">
        <v>1090</v>
      </c>
      <c r="D28" s="54">
        <v>3</v>
      </c>
      <c r="E28" s="65" t="s">
        <v>132</v>
      </c>
      <c r="F28" s="55">
        <v>32</v>
      </c>
      <c r="G28" s="53"/>
      <c r="H28" s="57"/>
      <c r="I28" s="56"/>
      <c r="J28" s="56"/>
      <c r="K28" s="36" t="s">
        <v>65</v>
      </c>
      <c r="L28" s="83">
        <v>28</v>
      </c>
      <c r="M28" s="83"/>
      <c r="N28" s="63"/>
      <c r="O28" s="86" t="s">
        <v>176</v>
      </c>
      <c r="P28" s="88">
        <v>43474.80152777778</v>
      </c>
      <c r="Q28" s="86" t="s">
        <v>263</v>
      </c>
      <c r="R28" s="90" t="s">
        <v>279</v>
      </c>
      <c r="S28" s="86" t="s">
        <v>292</v>
      </c>
      <c r="T28" s="86"/>
      <c r="U28" s="90" t="s">
        <v>309</v>
      </c>
      <c r="V28" s="90" t="s">
        <v>309</v>
      </c>
      <c r="W28" s="88">
        <v>43474.80152777778</v>
      </c>
      <c r="X28" s="90" t="s">
        <v>357</v>
      </c>
      <c r="Y28" s="86"/>
      <c r="Z28" s="86"/>
      <c r="AA28" s="92" t="s">
        <v>387</v>
      </c>
      <c r="AB28" s="86"/>
      <c r="AC28" s="86" t="b">
        <v>0</v>
      </c>
      <c r="AD28" s="86">
        <v>0</v>
      </c>
      <c r="AE28" s="92" t="s">
        <v>393</v>
      </c>
      <c r="AF28" s="86" t="b">
        <v>0</v>
      </c>
      <c r="AG28" s="86" t="s">
        <v>395</v>
      </c>
      <c r="AH28" s="86"/>
      <c r="AI28" s="92" t="s">
        <v>393</v>
      </c>
      <c r="AJ28" s="86" t="b">
        <v>0</v>
      </c>
      <c r="AK28" s="86">
        <v>0</v>
      </c>
      <c r="AL28" s="92" t="s">
        <v>393</v>
      </c>
      <c r="AM28" s="86" t="s">
        <v>399</v>
      </c>
      <c r="AN28" s="86" t="b">
        <v>0</v>
      </c>
      <c r="AO28" s="92" t="s">
        <v>387</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2</v>
      </c>
      <c r="BE28" s="52">
        <v>5.714285714285714</v>
      </c>
      <c r="BF28" s="51">
        <v>0</v>
      </c>
      <c r="BG28" s="52">
        <v>0</v>
      </c>
      <c r="BH28" s="51">
        <v>0</v>
      </c>
      <c r="BI28" s="52">
        <v>0</v>
      </c>
      <c r="BJ28" s="51">
        <v>33</v>
      </c>
      <c r="BK28" s="52">
        <v>94.28571428571429</v>
      </c>
      <c r="BL28" s="51">
        <v>35</v>
      </c>
    </row>
    <row r="29" spans="1:64" ht="15">
      <c r="A29" s="84" t="s">
        <v>234</v>
      </c>
      <c r="B29" s="84" t="s">
        <v>234</v>
      </c>
      <c r="C29" s="53" t="s">
        <v>1090</v>
      </c>
      <c r="D29" s="54">
        <v>3</v>
      </c>
      <c r="E29" s="65" t="s">
        <v>132</v>
      </c>
      <c r="F29" s="55">
        <v>32</v>
      </c>
      <c r="G29" s="53"/>
      <c r="H29" s="57"/>
      <c r="I29" s="56"/>
      <c r="J29" s="56"/>
      <c r="K29" s="36" t="s">
        <v>65</v>
      </c>
      <c r="L29" s="83">
        <v>29</v>
      </c>
      <c r="M29" s="83"/>
      <c r="N29" s="63"/>
      <c r="O29" s="86" t="s">
        <v>176</v>
      </c>
      <c r="P29" s="88">
        <v>43474.802407407406</v>
      </c>
      <c r="Q29" s="86" t="s">
        <v>264</v>
      </c>
      <c r="R29" s="90" t="s">
        <v>279</v>
      </c>
      <c r="S29" s="86" t="s">
        <v>292</v>
      </c>
      <c r="T29" s="86"/>
      <c r="U29" s="90" t="s">
        <v>310</v>
      </c>
      <c r="V29" s="90" t="s">
        <v>310</v>
      </c>
      <c r="W29" s="88">
        <v>43474.802407407406</v>
      </c>
      <c r="X29" s="90" t="s">
        <v>358</v>
      </c>
      <c r="Y29" s="86"/>
      <c r="Z29" s="86"/>
      <c r="AA29" s="92" t="s">
        <v>388</v>
      </c>
      <c r="AB29" s="86"/>
      <c r="AC29" s="86" t="b">
        <v>0</v>
      </c>
      <c r="AD29" s="86">
        <v>0</v>
      </c>
      <c r="AE29" s="92" t="s">
        <v>393</v>
      </c>
      <c r="AF29" s="86" t="b">
        <v>0</v>
      </c>
      <c r="AG29" s="86" t="s">
        <v>395</v>
      </c>
      <c r="AH29" s="86"/>
      <c r="AI29" s="92" t="s">
        <v>393</v>
      </c>
      <c r="AJ29" s="86" t="b">
        <v>0</v>
      </c>
      <c r="AK29" s="86">
        <v>0</v>
      </c>
      <c r="AL29" s="92" t="s">
        <v>393</v>
      </c>
      <c r="AM29" s="86" t="s">
        <v>399</v>
      </c>
      <c r="AN29" s="86" t="b">
        <v>0</v>
      </c>
      <c r="AO29" s="92" t="s">
        <v>388</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2</v>
      </c>
      <c r="BE29" s="52">
        <v>5.714285714285714</v>
      </c>
      <c r="BF29" s="51">
        <v>0</v>
      </c>
      <c r="BG29" s="52">
        <v>0</v>
      </c>
      <c r="BH29" s="51">
        <v>0</v>
      </c>
      <c r="BI29" s="52">
        <v>0</v>
      </c>
      <c r="BJ29" s="51">
        <v>33</v>
      </c>
      <c r="BK29" s="52">
        <v>94.28571428571429</v>
      </c>
      <c r="BL29" s="51">
        <v>35</v>
      </c>
    </row>
    <row r="30" spans="1:64" ht="15">
      <c r="A30" s="84" t="s">
        <v>235</v>
      </c>
      <c r="B30" s="84" t="s">
        <v>235</v>
      </c>
      <c r="C30" s="53" t="s">
        <v>1090</v>
      </c>
      <c r="D30" s="54">
        <v>3</v>
      </c>
      <c r="E30" s="65" t="s">
        <v>132</v>
      </c>
      <c r="F30" s="55">
        <v>32</v>
      </c>
      <c r="G30" s="53"/>
      <c r="H30" s="57"/>
      <c r="I30" s="56"/>
      <c r="J30" s="56"/>
      <c r="K30" s="36" t="s">
        <v>65</v>
      </c>
      <c r="L30" s="83">
        <v>30</v>
      </c>
      <c r="M30" s="83"/>
      <c r="N30" s="63"/>
      <c r="O30" s="86" t="s">
        <v>176</v>
      </c>
      <c r="P30" s="88">
        <v>43475.682974537034</v>
      </c>
      <c r="Q30" s="86" t="s">
        <v>265</v>
      </c>
      <c r="R30" s="90" t="s">
        <v>280</v>
      </c>
      <c r="S30" s="86" t="s">
        <v>293</v>
      </c>
      <c r="T30" s="86" t="s">
        <v>304</v>
      </c>
      <c r="U30" s="90" t="s">
        <v>311</v>
      </c>
      <c r="V30" s="90" t="s">
        <v>311</v>
      </c>
      <c r="W30" s="88">
        <v>43475.682974537034</v>
      </c>
      <c r="X30" s="90" t="s">
        <v>359</v>
      </c>
      <c r="Y30" s="86"/>
      <c r="Z30" s="86"/>
      <c r="AA30" s="92" t="s">
        <v>389</v>
      </c>
      <c r="AB30" s="86"/>
      <c r="AC30" s="86" t="b">
        <v>0</v>
      </c>
      <c r="AD30" s="86">
        <v>0</v>
      </c>
      <c r="AE30" s="92" t="s">
        <v>393</v>
      </c>
      <c r="AF30" s="86" t="b">
        <v>0</v>
      </c>
      <c r="AG30" s="86" t="s">
        <v>395</v>
      </c>
      <c r="AH30" s="86"/>
      <c r="AI30" s="92" t="s">
        <v>393</v>
      </c>
      <c r="AJ30" s="86" t="b">
        <v>0</v>
      </c>
      <c r="AK30" s="86">
        <v>0</v>
      </c>
      <c r="AL30" s="92" t="s">
        <v>393</v>
      </c>
      <c r="AM30" s="86" t="s">
        <v>402</v>
      </c>
      <c r="AN30" s="86" t="b">
        <v>0</v>
      </c>
      <c r="AO30" s="92" t="s">
        <v>389</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1</v>
      </c>
      <c r="BG30" s="52">
        <v>2.7027027027027026</v>
      </c>
      <c r="BH30" s="51">
        <v>0</v>
      </c>
      <c r="BI30" s="52">
        <v>0</v>
      </c>
      <c r="BJ30" s="51">
        <v>36</v>
      </c>
      <c r="BK30" s="52">
        <v>97.29729729729729</v>
      </c>
      <c r="BL30" s="51">
        <v>37</v>
      </c>
    </row>
    <row r="31" spans="1:64" ht="15">
      <c r="A31" s="84" t="s">
        <v>236</v>
      </c>
      <c r="B31" s="84" t="s">
        <v>236</v>
      </c>
      <c r="C31" s="53" t="s">
        <v>1090</v>
      </c>
      <c r="D31" s="54">
        <v>3</v>
      </c>
      <c r="E31" s="65" t="s">
        <v>132</v>
      </c>
      <c r="F31" s="55">
        <v>32</v>
      </c>
      <c r="G31" s="53"/>
      <c r="H31" s="57"/>
      <c r="I31" s="56"/>
      <c r="J31" s="56"/>
      <c r="K31" s="36" t="s">
        <v>65</v>
      </c>
      <c r="L31" s="83">
        <v>31</v>
      </c>
      <c r="M31" s="83"/>
      <c r="N31" s="63"/>
      <c r="O31" s="86" t="s">
        <v>176</v>
      </c>
      <c r="P31" s="88">
        <v>43475.70722222222</v>
      </c>
      <c r="Q31" s="86" t="s">
        <v>266</v>
      </c>
      <c r="R31" s="90" t="s">
        <v>281</v>
      </c>
      <c r="S31" s="86" t="s">
        <v>294</v>
      </c>
      <c r="T31" s="86" t="s">
        <v>305</v>
      </c>
      <c r="U31" s="90" t="s">
        <v>312</v>
      </c>
      <c r="V31" s="90" t="s">
        <v>312</v>
      </c>
      <c r="W31" s="88">
        <v>43475.70722222222</v>
      </c>
      <c r="X31" s="90" t="s">
        <v>360</v>
      </c>
      <c r="Y31" s="86"/>
      <c r="Z31" s="86"/>
      <c r="AA31" s="92" t="s">
        <v>390</v>
      </c>
      <c r="AB31" s="86"/>
      <c r="AC31" s="86" t="b">
        <v>0</v>
      </c>
      <c r="AD31" s="86">
        <v>1</v>
      </c>
      <c r="AE31" s="92" t="s">
        <v>393</v>
      </c>
      <c r="AF31" s="86" t="b">
        <v>0</v>
      </c>
      <c r="AG31" s="86" t="s">
        <v>395</v>
      </c>
      <c r="AH31" s="86"/>
      <c r="AI31" s="92" t="s">
        <v>393</v>
      </c>
      <c r="AJ31" s="86" t="b">
        <v>0</v>
      </c>
      <c r="AK31" s="86">
        <v>0</v>
      </c>
      <c r="AL31" s="92" t="s">
        <v>393</v>
      </c>
      <c r="AM31" s="86" t="s">
        <v>407</v>
      </c>
      <c r="AN31" s="86" t="b">
        <v>0</v>
      </c>
      <c r="AO31" s="92" t="s">
        <v>390</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3</v>
      </c>
      <c r="BE31" s="52">
        <v>6.521739130434782</v>
      </c>
      <c r="BF31" s="51">
        <v>1</v>
      </c>
      <c r="BG31" s="52">
        <v>2.1739130434782608</v>
      </c>
      <c r="BH31" s="51">
        <v>0</v>
      </c>
      <c r="BI31" s="52">
        <v>0</v>
      </c>
      <c r="BJ31" s="51">
        <v>42</v>
      </c>
      <c r="BK31" s="52">
        <v>91.30434782608695</v>
      </c>
      <c r="BL31" s="51">
        <v>46</v>
      </c>
    </row>
    <row r="32" spans="1:64" ht="15">
      <c r="A32" s="84" t="s">
        <v>237</v>
      </c>
      <c r="B32" s="84" t="s">
        <v>221</v>
      </c>
      <c r="C32" s="53" t="s">
        <v>1090</v>
      </c>
      <c r="D32" s="54">
        <v>3</v>
      </c>
      <c r="E32" s="65" t="s">
        <v>132</v>
      </c>
      <c r="F32" s="55">
        <v>32</v>
      </c>
      <c r="G32" s="53"/>
      <c r="H32" s="57"/>
      <c r="I32" s="56"/>
      <c r="J32" s="56"/>
      <c r="K32" s="36" t="s">
        <v>65</v>
      </c>
      <c r="L32" s="83">
        <v>32</v>
      </c>
      <c r="M32" s="83"/>
      <c r="N32" s="63"/>
      <c r="O32" s="86" t="s">
        <v>239</v>
      </c>
      <c r="P32" s="88">
        <v>43468.58336805556</v>
      </c>
      <c r="Q32" s="86" t="s">
        <v>267</v>
      </c>
      <c r="R32" s="90" t="s">
        <v>282</v>
      </c>
      <c r="S32" s="86" t="s">
        <v>295</v>
      </c>
      <c r="T32" s="86"/>
      <c r="U32" s="86"/>
      <c r="V32" s="90" t="s">
        <v>332</v>
      </c>
      <c r="W32" s="88">
        <v>43468.58336805556</v>
      </c>
      <c r="X32" s="90" t="s">
        <v>361</v>
      </c>
      <c r="Y32" s="86"/>
      <c r="Z32" s="86"/>
      <c r="AA32" s="92" t="s">
        <v>391</v>
      </c>
      <c r="AB32" s="86"/>
      <c r="AC32" s="86" t="b">
        <v>0</v>
      </c>
      <c r="AD32" s="86">
        <v>4</v>
      </c>
      <c r="AE32" s="92" t="s">
        <v>393</v>
      </c>
      <c r="AF32" s="86" t="b">
        <v>0</v>
      </c>
      <c r="AG32" s="86" t="s">
        <v>395</v>
      </c>
      <c r="AH32" s="86"/>
      <c r="AI32" s="92" t="s">
        <v>393</v>
      </c>
      <c r="AJ32" s="86" t="b">
        <v>0</v>
      </c>
      <c r="AK32" s="86">
        <v>2</v>
      </c>
      <c r="AL32" s="92" t="s">
        <v>393</v>
      </c>
      <c r="AM32" s="86" t="s">
        <v>408</v>
      </c>
      <c r="AN32" s="86" t="b">
        <v>0</v>
      </c>
      <c r="AO32" s="92" t="s">
        <v>391</v>
      </c>
      <c r="AP32" s="86" t="s">
        <v>176</v>
      </c>
      <c r="AQ32" s="86">
        <v>0</v>
      </c>
      <c r="AR32" s="86">
        <v>0</v>
      </c>
      <c r="AS32" s="86"/>
      <c r="AT32" s="86"/>
      <c r="AU32" s="86"/>
      <c r="AV32" s="86"/>
      <c r="AW32" s="86"/>
      <c r="AX32" s="86"/>
      <c r="AY32" s="86"/>
      <c r="AZ32" s="86"/>
      <c r="BA32">
        <v>1</v>
      </c>
      <c r="BB32" s="85" t="str">
        <f>REPLACE(INDEX(GroupVertices[Group],MATCH(Edges[[#This Row],[Vertex 1]],GroupVertices[Vertex],0)),1,1,"")</f>
        <v>4</v>
      </c>
      <c r="BC32" s="85" t="str">
        <f>REPLACE(INDEX(GroupVertices[Group],MATCH(Edges[[#This Row],[Vertex 2]],GroupVertices[Vertex],0)),1,1,"")</f>
        <v>2</v>
      </c>
      <c r="BD32" s="51">
        <v>1</v>
      </c>
      <c r="BE32" s="52">
        <v>5.2631578947368425</v>
      </c>
      <c r="BF32" s="51">
        <v>0</v>
      </c>
      <c r="BG32" s="52">
        <v>0</v>
      </c>
      <c r="BH32" s="51">
        <v>0</v>
      </c>
      <c r="BI32" s="52">
        <v>0</v>
      </c>
      <c r="BJ32" s="51">
        <v>18</v>
      </c>
      <c r="BK32" s="52">
        <v>94.73684210526316</v>
      </c>
      <c r="BL32" s="51">
        <v>19</v>
      </c>
    </row>
    <row r="33" spans="1:64" ht="15">
      <c r="A33" s="84" t="s">
        <v>237</v>
      </c>
      <c r="B33" s="84" t="s">
        <v>237</v>
      </c>
      <c r="C33" s="53" t="s">
        <v>1090</v>
      </c>
      <c r="D33" s="54">
        <v>3</v>
      </c>
      <c r="E33" s="65" t="s">
        <v>132</v>
      </c>
      <c r="F33" s="55">
        <v>32</v>
      </c>
      <c r="G33" s="53"/>
      <c r="H33" s="57"/>
      <c r="I33" s="56"/>
      <c r="J33" s="56"/>
      <c r="K33" s="36" t="s">
        <v>65</v>
      </c>
      <c r="L33" s="83">
        <v>33</v>
      </c>
      <c r="M33" s="83"/>
      <c r="N33" s="63"/>
      <c r="O33" s="86" t="s">
        <v>176</v>
      </c>
      <c r="P33" s="88">
        <v>43475.711805555555</v>
      </c>
      <c r="Q33" s="86" t="s">
        <v>268</v>
      </c>
      <c r="R33" s="90" t="s">
        <v>282</v>
      </c>
      <c r="S33" s="86" t="s">
        <v>295</v>
      </c>
      <c r="T33" s="86"/>
      <c r="U33" s="86"/>
      <c r="V33" s="90" t="s">
        <v>332</v>
      </c>
      <c r="W33" s="88">
        <v>43475.711805555555</v>
      </c>
      <c r="X33" s="90" t="s">
        <v>362</v>
      </c>
      <c r="Y33" s="86"/>
      <c r="Z33" s="86"/>
      <c r="AA33" s="92" t="s">
        <v>392</v>
      </c>
      <c r="AB33" s="86"/>
      <c r="AC33" s="86" t="b">
        <v>0</v>
      </c>
      <c r="AD33" s="86">
        <v>2</v>
      </c>
      <c r="AE33" s="92" t="s">
        <v>393</v>
      </c>
      <c r="AF33" s="86" t="b">
        <v>0</v>
      </c>
      <c r="AG33" s="86" t="s">
        <v>395</v>
      </c>
      <c r="AH33" s="86"/>
      <c r="AI33" s="92" t="s">
        <v>393</v>
      </c>
      <c r="AJ33" s="86" t="b">
        <v>0</v>
      </c>
      <c r="AK33" s="86">
        <v>0</v>
      </c>
      <c r="AL33" s="92" t="s">
        <v>393</v>
      </c>
      <c r="AM33" s="86" t="s">
        <v>408</v>
      </c>
      <c r="AN33" s="86" t="b">
        <v>0</v>
      </c>
      <c r="AO33" s="92" t="s">
        <v>392</v>
      </c>
      <c r="AP33" s="86" t="s">
        <v>176</v>
      </c>
      <c r="AQ33" s="86">
        <v>0</v>
      </c>
      <c r="AR33" s="86">
        <v>0</v>
      </c>
      <c r="AS33" s="86"/>
      <c r="AT33" s="86"/>
      <c r="AU33" s="86"/>
      <c r="AV33" s="86"/>
      <c r="AW33" s="86"/>
      <c r="AX33" s="86"/>
      <c r="AY33" s="86"/>
      <c r="AZ33" s="86"/>
      <c r="BA33">
        <v>1</v>
      </c>
      <c r="BB33" s="85" t="str">
        <f>REPLACE(INDEX(GroupVertices[Group],MATCH(Edges[[#This Row],[Vertex 1]],GroupVertices[Vertex],0)),1,1,"")</f>
        <v>4</v>
      </c>
      <c r="BC33" s="85" t="str">
        <f>REPLACE(INDEX(GroupVertices[Group],MATCH(Edges[[#This Row],[Vertex 2]],GroupVertices[Vertex],0)),1,1,"")</f>
        <v>4</v>
      </c>
      <c r="BD33" s="51">
        <v>1</v>
      </c>
      <c r="BE33" s="52">
        <v>2.857142857142857</v>
      </c>
      <c r="BF33" s="51">
        <v>0</v>
      </c>
      <c r="BG33" s="52">
        <v>0</v>
      </c>
      <c r="BH33" s="51">
        <v>0</v>
      </c>
      <c r="BI33" s="52">
        <v>0</v>
      </c>
      <c r="BJ33" s="51">
        <v>34</v>
      </c>
      <c r="BK33" s="52">
        <v>97.14285714285714</v>
      </c>
      <c r="BL33" s="51">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hyperlinks>
    <hyperlink ref="R3" r:id="rId1" display="https://www.fripp.com/the-executive-speech-coach-patricia-fripp-q-and-a/"/>
    <hyperlink ref="R4" r:id="rId2" display="https://www.conferencesthatwork.com/index.php/event-design/2018/12/five-reasons-change-conferences/"/>
    <hyperlink ref="R8" r:id="rId3" display="https://www.virtualassistusa.com/single-post/2019/01/02/Virtual-Assist-USA-is-Proud-to-Announce-Sponsorship-of-the-National-Speakers-Association-Winter-Conference"/>
    <hyperlink ref="R9" r:id="rId4" display="https://www.virtualassistusa.com/single-post/2019/01/02/Virtual-Assist-USA-is-Proud-to-Announce-Sponsorship-of-the-National-Speakers-Association-Winter-Conference"/>
    <hyperlink ref="R10" r:id="rId5" display="https://www.instagram.com/p/BsOKYKxl8_t/?utm_source=ig_twitter_share&amp;igshid=137cxuy96ajpm"/>
    <hyperlink ref="R12" r:id="rId6" display="https://www.virtualassistusa.com/single-post/2019/01/02/Virtual-Assist-USA-is-Proud-to-Announce-Sponsorship-of-the-National-Speakers-Association-Winter-Conference"/>
    <hyperlink ref="R13" r:id="rId7" display="https://www.prlog.org/12747112-virtual-assist-usa-announces-sponsorship-of-the-national-speakers-association-conference.html"/>
    <hyperlink ref="R16" r:id="rId8" display="https://lnkd.in/edD2EN4"/>
    <hyperlink ref="R17" r:id="rId9" display="https://lnkd.in/eN6uTKA"/>
    <hyperlink ref="R19" r:id="rId10" display="https://peakfinancialfreedomgroup.com/press-release-featured-usa-today/"/>
    <hyperlink ref="R20" r:id="rId11" display="https://peakfinancialfreedomgroup.com/press-release-featured-usa-today/"/>
    <hyperlink ref="R21" r:id="rId12" display="https://www.ams.org/journals/notices/201901/rnoti-p84.pdf"/>
    <hyperlink ref="R25" r:id="rId13" display="http://blog.buildersshow.com/2018/12/meet-our-speakers-series-bassam-salem?utm_content=82223553&amp;utm_medium=social&amp;utm_source=twitter&amp;hss_channel=tw-757372608258060288"/>
    <hyperlink ref="R27" r:id="rId14" display="https://www.virtualassistusa.com/single-post/2019/01/02/Virtual-Assist-USA-is-Proud-to-Announce-Sponsorship-of-the-National-Speakers-Association-Winter-Conference"/>
    <hyperlink ref="R28" r:id="rId15" display="https://tnnpa.com/"/>
    <hyperlink ref="R29" r:id="rId16" display="https://tnnpa.com/"/>
    <hyperlink ref="R30" r:id="rId17" display="http://www.nbs-aerho.org/"/>
    <hyperlink ref="R31" r:id="rId18" display="http://www.facebook.com/pages/p/217523724934469"/>
    <hyperlink ref="R32" r:id="rId19" display="https://www.youtube.com/watch?v=K36JMI8ewXA&amp;feature=youtu.be"/>
    <hyperlink ref="R33" r:id="rId20" display="https://www.youtube.com/watch?v=K36JMI8ewXA&amp;feature=youtu.be"/>
    <hyperlink ref="U3" r:id="rId21" display="https://pbs.twimg.com/media/Dvylyq9XQAEz1qs.jpg"/>
    <hyperlink ref="U4" r:id="rId22" display="https://pbs.twimg.com/media/Dvg5FZSUwAAPLgr.jpg"/>
    <hyperlink ref="U9" r:id="rId23" display="https://pbs.twimg.com/media/DwE135HX0AA08zc.jpg"/>
    <hyperlink ref="U28" r:id="rId24" display="https://pbs.twimg.com/media/DwfeCP9WoAEwuPW.jpg"/>
    <hyperlink ref="U29" r:id="rId25" display="https://pbs.twimg.com/media/DwffRxjX0AEpguX.jpg"/>
    <hyperlink ref="U30" r:id="rId26" display="https://pbs.twimg.com/media/DwkBhMYWsAI5xne.jpg"/>
    <hyperlink ref="U31" r:id="rId27" display="https://pbs.twimg.com/media/DwkJlTCW0AEOjyc.jpg"/>
    <hyperlink ref="V3" r:id="rId28" display="https://pbs.twimg.com/media/Dvylyq9XQAEz1qs.jpg"/>
    <hyperlink ref="V4" r:id="rId29" display="https://pbs.twimg.com/media/Dvg5FZSUwAAPLgr.jpg"/>
    <hyperlink ref="V5" r:id="rId30" display="http://pbs.twimg.com/profile_images/378800000540531215/e44b300f18cb32db47925f0528e25deb_normal.jpeg"/>
    <hyperlink ref="V6" r:id="rId31" display="http://pbs.twimg.com/profile_images/889353208438571008/JBz8P1BC_normal.jpg"/>
    <hyperlink ref="V7" r:id="rId32" display="http://pbs.twimg.com/profile_images/1057009676309524481/2h_YczFC_normal.jpg"/>
    <hyperlink ref="V8" r:id="rId33" display="http://pbs.twimg.com/profile_images/967142440741122048/0YXnPhNE_normal.jpg"/>
    <hyperlink ref="V9" r:id="rId34" display="https://pbs.twimg.com/media/DwE135HX0AA08zc.jpg"/>
    <hyperlink ref="V10" r:id="rId35" display="http://pbs.twimg.com/profile_images/870041102014959616/52xmme98_normal.jpg"/>
    <hyperlink ref="V11" r:id="rId36" display="http://pbs.twimg.com/profile_images/771560613260603396/PVQeuW_0_normal.jpg"/>
    <hyperlink ref="V12" r:id="rId37" display="http://pbs.twimg.com/profile_images/1068862230756769792/GfYsyU30_normal.jpg"/>
    <hyperlink ref="V13" r:id="rId38" display="http://pbs.twimg.com/profile_images/1051944249380335617/4aTfAoj1_normal.jpg"/>
    <hyperlink ref="V14" r:id="rId39" display="http://pbs.twimg.com/profile_images/179041765/cut_wash_avatar_normal.jpg"/>
    <hyperlink ref="V15" r:id="rId40" display="http://pbs.twimg.com/profile_images/179041765/cut_wash_avatar_normal.jpg"/>
    <hyperlink ref="V16" r:id="rId41" display="http://pbs.twimg.com/profile_images/770750607288311808/-mQe7D31_normal.jpg"/>
    <hyperlink ref="V17" r:id="rId42" display="http://pbs.twimg.com/profile_images/770750607288311808/-mQe7D31_normal.jpg"/>
    <hyperlink ref="V18" r:id="rId43" display="http://pbs.twimg.com/profile_images/378800000344928900/75ac0fe3109fbc9e880b7b2158b34eca_normal.jpeg"/>
    <hyperlink ref="V19" r:id="rId44" display="http://pbs.twimg.com/profile_images/554773901029285888/g6h8G2Nj_normal.png"/>
    <hyperlink ref="V20" r:id="rId45" display="http://pbs.twimg.com/profile_images/554773901029285888/g6h8G2Nj_normal.png"/>
    <hyperlink ref="V21" r:id="rId46" display="http://pbs.twimg.com/profile_images/627414583364423680/qer0k1mr_normal.jpg"/>
    <hyperlink ref="V22" r:id="rId47" display="http://pbs.twimg.com/profile_images/977196309554765826/UhvEIu0s_normal.jpg"/>
    <hyperlink ref="V23" r:id="rId48" display="http://pbs.twimg.com/profile_images/1069199992924049408/dzC0COQx_normal.jpg"/>
    <hyperlink ref="V24" r:id="rId49" display="http://pbs.twimg.com/profile_images/959840512445485057/criMGsOE_normal.jpg"/>
    <hyperlink ref="V25" r:id="rId50" display="http://pbs.twimg.com/profile_images/803712065420423169/YvBkGd_x_normal.jpg"/>
    <hyperlink ref="V26" r:id="rId51" display="http://pbs.twimg.com/profile_images/689779949528449024/Fx7kQnEW_normal.png"/>
    <hyperlink ref="V27" r:id="rId52" display="http://pbs.twimg.com/profile_images/1015671295089004545/o_7g-UTg_normal.jpg"/>
    <hyperlink ref="V28" r:id="rId53" display="https://pbs.twimg.com/media/DwfeCP9WoAEwuPW.jpg"/>
    <hyperlink ref="V29" r:id="rId54" display="https://pbs.twimg.com/media/DwffRxjX0AEpguX.jpg"/>
    <hyperlink ref="V30" r:id="rId55" display="https://pbs.twimg.com/media/DwkBhMYWsAI5xne.jpg"/>
    <hyperlink ref="V31" r:id="rId56" display="https://pbs.twimg.com/media/DwkJlTCW0AEOjyc.jpg"/>
    <hyperlink ref="V32" r:id="rId57" display="http://pbs.twimg.com/profile_images/601769366468833281/S_hrq0sr_normal.jpg"/>
    <hyperlink ref="V33" r:id="rId58" display="http://pbs.twimg.com/profile_images/601769366468833281/S_hrq0sr_normal.jpg"/>
    <hyperlink ref="X3" r:id="rId59" display="https://twitter.com/#!/pfripp/status/1079920302094733313"/>
    <hyperlink ref="X4" r:id="rId60" display="https://twitter.com/#!/bqandrews/status/1080433785617989633"/>
    <hyperlink ref="X5" r:id="rId61" display="https://twitter.com/#!/jmkuhn99/status/1080858965615898624"/>
    <hyperlink ref="X6" r:id="rId62" display="https://twitter.com/#!/kiranta30623104/status/1080864974833098753"/>
    <hyperlink ref="X7" r:id="rId63" display="https://twitter.com/#!/rafaelmier/status/1080989169445294081"/>
    <hyperlink ref="X8" r:id="rId64" display="https://twitter.com/#!/nmgallicchio/status/1080529880247345152"/>
    <hyperlink ref="X9" r:id="rId65" display="https://twitter.com/#!/nmgallicchio/status/1081204622247620608"/>
    <hyperlink ref="X10" r:id="rId66" display="https://twitter.com/#!/daire2succeed/status/1081243296872255488"/>
    <hyperlink ref="X11" r:id="rId67" display="https://twitter.com/#!/allisonsaia/status/1081311836832780289"/>
    <hyperlink ref="X12" r:id="rId68" display="https://twitter.com/#!/assist_usa/status/1081250218253918209"/>
    <hyperlink ref="X13" r:id="rId69" display="https://twitter.com/#!/nsaspeaker/status/1081621564678762496"/>
    <hyperlink ref="X14" r:id="rId70" display="https://twitter.com/#!/mylesie/status/1081626888030875648"/>
    <hyperlink ref="X15" r:id="rId71" display="https://twitter.com/#!/mylesie/status/1081626888030875648"/>
    <hyperlink ref="X16" r:id="rId72" display="https://twitter.com/#!/ckaemmerer/status/1081696680867708928"/>
    <hyperlink ref="X17" r:id="rId73" display="https://twitter.com/#!/ckaemmerer/status/1081706829661515779"/>
    <hyperlink ref="X18" r:id="rId74" display="https://twitter.com/#!/thewordninja_bk/status/1082359480287940608"/>
    <hyperlink ref="X19" r:id="rId75" display="https://twitter.com/#!/peak_fin/status/1082370893677056000"/>
    <hyperlink ref="X20" r:id="rId76" display="https://twitter.com/#!/peak_fin/status/1082371003441913863"/>
    <hyperlink ref="X21" r:id="rId77" display="https://twitter.com/#!/edraygoins/status/1082346136445247488"/>
    <hyperlink ref="X22" r:id="rId78" display="https://twitter.com/#!/jointmath/status/1082458047748943872"/>
    <hyperlink ref="X23" r:id="rId79" display="https://twitter.com/#!/teacherskills/status/1082575865987428352"/>
    <hyperlink ref="X24" r:id="rId80" display="https://twitter.com/#!/marytadros10/status/1082583403055271936"/>
    <hyperlink ref="X25" r:id="rId81" display="https://twitter.com/#!/atlasrtx/status/1082383624757043201"/>
    <hyperlink ref="X26" r:id="rId82" display="https://twitter.com/#!/mindshareutah/status/1082850989793628160"/>
    <hyperlink ref="X27" r:id="rId83" display="https://twitter.com/#!/dicoach/status/1082970563004506112"/>
    <hyperlink ref="X28" r:id="rId84" display="https://twitter.com/#!/tnnpa/status/1083079509367246850"/>
    <hyperlink ref="X29" r:id="rId85" display="https://twitter.com/#!/bean_dnp/status/1083079827949830144"/>
    <hyperlink ref="X30" r:id="rId86" display="https://twitter.com/#!/nbsaerho/status/1083398937392959488"/>
    <hyperlink ref="X31" r:id="rId87" display="https://twitter.com/#!/nerdybff/status/1083407722974986240"/>
    <hyperlink ref="X32" r:id="rId88" display="https://twitter.com/#!/dorieclark/status/1080826122546438144"/>
    <hyperlink ref="X33" r:id="rId89" display="https://twitter.com/#!/dorieclark/status/1083409385488039936"/>
    <hyperlink ref="AZ10" r:id="rId90" display="https://api.twitter.com/1.1/geo/id/e314d126e15cdbfa.json"/>
  </hyperlinks>
  <printOptions/>
  <pageMargins left="0.7" right="0.7" top="0.75" bottom="0.75" header="0.3" footer="0.3"/>
  <pageSetup horizontalDpi="600" verticalDpi="600" orientation="portrait" r:id="rId94"/>
  <legacyDrawing r:id="rId92"/>
  <tableParts>
    <tablePart r:id="rId9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1014</v>
      </c>
      <c r="B1" s="13" t="s">
        <v>1062</v>
      </c>
      <c r="C1" s="13" t="s">
        <v>1063</v>
      </c>
      <c r="D1" s="13" t="s">
        <v>144</v>
      </c>
      <c r="E1" s="13" t="s">
        <v>1065</v>
      </c>
      <c r="F1" s="13" t="s">
        <v>1066</v>
      </c>
      <c r="G1" s="13" t="s">
        <v>1067</v>
      </c>
    </row>
    <row r="2" spans="1:7" ht="15">
      <c r="A2" s="85" t="s">
        <v>744</v>
      </c>
      <c r="B2" s="85">
        <v>35</v>
      </c>
      <c r="C2" s="133">
        <v>0.0441919191919192</v>
      </c>
      <c r="D2" s="85" t="s">
        <v>1064</v>
      </c>
      <c r="E2" s="85"/>
      <c r="F2" s="85"/>
      <c r="G2" s="85"/>
    </row>
    <row r="3" spans="1:7" ht="15">
      <c r="A3" s="85" t="s">
        <v>745</v>
      </c>
      <c r="B3" s="85">
        <v>3</v>
      </c>
      <c r="C3" s="133">
        <v>0.003787878787878788</v>
      </c>
      <c r="D3" s="85" t="s">
        <v>1064</v>
      </c>
      <c r="E3" s="85"/>
      <c r="F3" s="85"/>
      <c r="G3" s="85"/>
    </row>
    <row r="4" spans="1:7" ht="15">
      <c r="A4" s="85" t="s">
        <v>746</v>
      </c>
      <c r="B4" s="85">
        <v>0</v>
      </c>
      <c r="C4" s="133">
        <v>0</v>
      </c>
      <c r="D4" s="85" t="s">
        <v>1064</v>
      </c>
      <c r="E4" s="85"/>
      <c r="F4" s="85"/>
      <c r="G4" s="85"/>
    </row>
    <row r="5" spans="1:7" ht="15">
      <c r="A5" s="85" t="s">
        <v>747</v>
      </c>
      <c r="B5" s="85">
        <v>754</v>
      </c>
      <c r="C5" s="133">
        <v>0.9520202020202021</v>
      </c>
      <c r="D5" s="85" t="s">
        <v>1064</v>
      </c>
      <c r="E5" s="85"/>
      <c r="F5" s="85"/>
      <c r="G5" s="85"/>
    </row>
    <row r="6" spans="1:7" ht="15">
      <c r="A6" s="85" t="s">
        <v>748</v>
      </c>
      <c r="B6" s="85">
        <v>792</v>
      </c>
      <c r="C6" s="133">
        <v>1</v>
      </c>
      <c r="D6" s="85" t="s">
        <v>1064</v>
      </c>
      <c r="E6" s="85"/>
      <c r="F6" s="85"/>
      <c r="G6" s="85"/>
    </row>
    <row r="7" spans="1:7" ht="15">
      <c r="A7" s="91" t="s">
        <v>749</v>
      </c>
      <c r="B7" s="91">
        <v>28</v>
      </c>
      <c r="C7" s="134">
        <v>0.003439014602702854</v>
      </c>
      <c r="D7" s="91" t="s">
        <v>1064</v>
      </c>
      <c r="E7" s="91" t="b">
        <v>0</v>
      </c>
      <c r="F7" s="91" t="b">
        <v>0</v>
      </c>
      <c r="G7" s="91" t="b">
        <v>0</v>
      </c>
    </row>
    <row r="8" spans="1:7" ht="15">
      <c r="A8" s="91" t="s">
        <v>750</v>
      </c>
      <c r="B8" s="91">
        <v>24</v>
      </c>
      <c r="C8" s="134">
        <v>0.005473205630137687</v>
      </c>
      <c r="D8" s="91" t="s">
        <v>1064</v>
      </c>
      <c r="E8" s="91" t="b">
        <v>0</v>
      </c>
      <c r="F8" s="91" t="b">
        <v>0</v>
      </c>
      <c r="G8" s="91" t="b">
        <v>0</v>
      </c>
    </row>
    <row r="9" spans="1:7" ht="15">
      <c r="A9" s="91" t="s">
        <v>751</v>
      </c>
      <c r="B9" s="91">
        <v>21</v>
      </c>
      <c r="C9" s="134">
        <v>0.007308135257251594</v>
      </c>
      <c r="D9" s="91" t="s">
        <v>1064</v>
      </c>
      <c r="E9" s="91" t="b">
        <v>0</v>
      </c>
      <c r="F9" s="91" t="b">
        <v>0</v>
      </c>
      <c r="G9" s="91" t="b">
        <v>0</v>
      </c>
    </row>
    <row r="10" spans="1:7" ht="15">
      <c r="A10" s="91" t="s">
        <v>752</v>
      </c>
      <c r="B10" s="91">
        <v>13</v>
      </c>
      <c r="C10" s="134">
        <v>0.01343364365344741</v>
      </c>
      <c r="D10" s="91" t="s">
        <v>1064</v>
      </c>
      <c r="E10" s="91" t="b">
        <v>0</v>
      </c>
      <c r="F10" s="91" t="b">
        <v>0</v>
      </c>
      <c r="G10" s="91" t="b">
        <v>0</v>
      </c>
    </row>
    <row r="11" spans="1:7" ht="15">
      <c r="A11" s="91" t="s">
        <v>753</v>
      </c>
      <c r="B11" s="91">
        <v>9</v>
      </c>
      <c r="C11" s="134">
        <v>0.011241519629147531</v>
      </c>
      <c r="D11" s="91" t="s">
        <v>1064</v>
      </c>
      <c r="E11" s="91" t="b">
        <v>0</v>
      </c>
      <c r="F11" s="91" t="b">
        <v>0</v>
      </c>
      <c r="G11" s="91" t="b">
        <v>0</v>
      </c>
    </row>
    <row r="12" spans="1:7" ht="15">
      <c r="A12" s="91" t="s">
        <v>724</v>
      </c>
      <c r="B12" s="91">
        <v>7</v>
      </c>
      <c r="C12" s="134">
        <v>0.010764938246414042</v>
      </c>
      <c r="D12" s="91" t="s">
        <v>1064</v>
      </c>
      <c r="E12" s="91" t="b">
        <v>0</v>
      </c>
      <c r="F12" s="91" t="b">
        <v>0</v>
      </c>
      <c r="G12" s="91" t="b">
        <v>0</v>
      </c>
    </row>
    <row r="13" spans="1:7" ht="15">
      <c r="A13" s="91" t="s">
        <v>807</v>
      </c>
      <c r="B13" s="91">
        <v>7</v>
      </c>
      <c r="C13" s="134">
        <v>0.010764938246414042</v>
      </c>
      <c r="D13" s="91" t="s">
        <v>1064</v>
      </c>
      <c r="E13" s="91" t="b">
        <v>0</v>
      </c>
      <c r="F13" s="91" t="b">
        <v>0</v>
      </c>
      <c r="G13" s="91" t="b">
        <v>0</v>
      </c>
    </row>
    <row r="14" spans="1:7" ht="15">
      <c r="A14" s="91" t="s">
        <v>778</v>
      </c>
      <c r="B14" s="91">
        <v>6</v>
      </c>
      <c r="C14" s="134">
        <v>0.008288181869597061</v>
      </c>
      <c r="D14" s="91" t="s">
        <v>1064</v>
      </c>
      <c r="E14" s="91" t="b">
        <v>0</v>
      </c>
      <c r="F14" s="91" t="b">
        <v>0</v>
      </c>
      <c r="G14" s="91" t="b">
        <v>0</v>
      </c>
    </row>
    <row r="15" spans="1:7" ht="15">
      <c r="A15" s="91" t="s">
        <v>809</v>
      </c>
      <c r="B15" s="91">
        <v>6</v>
      </c>
      <c r="C15" s="134">
        <v>0.008288181869597061</v>
      </c>
      <c r="D15" s="91" t="s">
        <v>1064</v>
      </c>
      <c r="E15" s="91" t="b">
        <v>1</v>
      </c>
      <c r="F15" s="91" t="b">
        <v>0</v>
      </c>
      <c r="G15" s="91" t="b">
        <v>0</v>
      </c>
    </row>
    <row r="16" spans="1:7" ht="15">
      <c r="A16" s="91" t="s">
        <v>810</v>
      </c>
      <c r="B16" s="91">
        <v>6</v>
      </c>
      <c r="C16" s="134">
        <v>0.008288181869597061</v>
      </c>
      <c r="D16" s="91" t="s">
        <v>1064</v>
      </c>
      <c r="E16" s="91" t="b">
        <v>0</v>
      </c>
      <c r="F16" s="91" t="b">
        <v>0</v>
      </c>
      <c r="G16" s="91" t="b">
        <v>0</v>
      </c>
    </row>
    <row r="17" spans="1:7" ht="15">
      <c r="A17" s="91" t="s">
        <v>811</v>
      </c>
      <c r="B17" s="91">
        <v>6</v>
      </c>
      <c r="C17" s="134">
        <v>0.008288181869597061</v>
      </c>
      <c r="D17" s="91" t="s">
        <v>1064</v>
      </c>
      <c r="E17" s="91" t="b">
        <v>0</v>
      </c>
      <c r="F17" s="91" t="b">
        <v>0</v>
      </c>
      <c r="G17" s="91" t="b">
        <v>0</v>
      </c>
    </row>
    <row r="18" spans="1:7" ht="15">
      <c r="A18" s="91" t="s">
        <v>770</v>
      </c>
      <c r="B18" s="91">
        <v>6</v>
      </c>
      <c r="C18" s="134">
        <v>0.011857707509881422</v>
      </c>
      <c r="D18" s="91" t="s">
        <v>1064</v>
      </c>
      <c r="E18" s="91" t="b">
        <v>0</v>
      </c>
      <c r="F18" s="91" t="b">
        <v>0</v>
      </c>
      <c r="G18" s="91" t="b">
        <v>0</v>
      </c>
    </row>
    <row r="19" spans="1:7" ht="15">
      <c r="A19" s="91" t="s">
        <v>813</v>
      </c>
      <c r="B19" s="91">
        <v>5</v>
      </c>
      <c r="C19" s="134">
        <v>0.007689241604581459</v>
      </c>
      <c r="D19" s="91" t="s">
        <v>1064</v>
      </c>
      <c r="E19" s="91" t="b">
        <v>0</v>
      </c>
      <c r="F19" s="91" t="b">
        <v>0</v>
      </c>
      <c r="G19" s="91" t="b">
        <v>0</v>
      </c>
    </row>
    <row r="20" spans="1:7" ht="15">
      <c r="A20" s="91" t="s">
        <v>755</v>
      </c>
      <c r="B20" s="91">
        <v>5</v>
      </c>
      <c r="C20" s="134">
        <v>0.009881422924901186</v>
      </c>
      <c r="D20" s="91" t="s">
        <v>1064</v>
      </c>
      <c r="E20" s="91" t="b">
        <v>0</v>
      </c>
      <c r="F20" s="91" t="b">
        <v>0</v>
      </c>
      <c r="G20" s="91" t="b">
        <v>0</v>
      </c>
    </row>
    <row r="21" spans="1:7" ht="15">
      <c r="A21" s="91" t="s">
        <v>808</v>
      </c>
      <c r="B21" s="91">
        <v>5</v>
      </c>
      <c r="C21" s="134">
        <v>0.007689241604581459</v>
      </c>
      <c r="D21" s="91" t="s">
        <v>1064</v>
      </c>
      <c r="E21" s="91" t="b">
        <v>0</v>
      </c>
      <c r="F21" s="91" t="b">
        <v>0</v>
      </c>
      <c r="G21" s="91" t="b">
        <v>0</v>
      </c>
    </row>
    <row r="22" spans="1:7" ht="15">
      <c r="A22" s="91" t="s">
        <v>789</v>
      </c>
      <c r="B22" s="91">
        <v>4</v>
      </c>
      <c r="C22" s="134">
        <v>0.0069174803430173916</v>
      </c>
      <c r="D22" s="91" t="s">
        <v>1064</v>
      </c>
      <c r="E22" s="91" t="b">
        <v>0</v>
      </c>
      <c r="F22" s="91" t="b">
        <v>0</v>
      </c>
      <c r="G22" s="91" t="b">
        <v>0</v>
      </c>
    </row>
    <row r="23" spans="1:7" ht="15">
      <c r="A23" s="91" t="s">
        <v>757</v>
      </c>
      <c r="B23" s="91">
        <v>4</v>
      </c>
      <c r="C23" s="134">
        <v>0.0069174803430173916</v>
      </c>
      <c r="D23" s="91" t="s">
        <v>1064</v>
      </c>
      <c r="E23" s="91" t="b">
        <v>0</v>
      </c>
      <c r="F23" s="91" t="b">
        <v>0</v>
      </c>
      <c r="G23" s="91" t="b">
        <v>0</v>
      </c>
    </row>
    <row r="24" spans="1:7" ht="15">
      <c r="A24" s="91" t="s">
        <v>797</v>
      </c>
      <c r="B24" s="91">
        <v>4</v>
      </c>
      <c r="C24" s="134">
        <v>0.0069174803430173916</v>
      </c>
      <c r="D24" s="91" t="s">
        <v>1064</v>
      </c>
      <c r="E24" s="91" t="b">
        <v>0</v>
      </c>
      <c r="F24" s="91" t="b">
        <v>0</v>
      </c>
      <c r="G24" s="91" t="b">
        <v>0</v>
      </c>
    </row>
    <row r="25" spans="1:7" ht="15">
      <c r="A25" s="91" t="s">
        <v>756</v>
      </c>
      <c r="B25" s="91">
        <v>4</v>
      </c>
      <c r="C25" s="134">
        <v>0.0069174803430173916</v>
      </c>
      <c r="D25" s="91" t="s">
        <v>1064</v>
      </c>
      <c r="E25" s="91" t="b">
        <v>0</v>
      </c>
      <c r="F25" s="91" t="b">
        <v>0</v>
      </c>
      <c r="G25" s="91" t="b">
        <v>0</v>
      </c>
    </row>
    <row r="26" spans="1:7" ht="15">
      <c r="A26" s="91" t="s">
        <v>761</v>
      </c>
      <c r="B26" s="91">
        <v>4</v>
      </c>
      <c r="C26" s="134">
        <v>0.0069174803430173916</v>
      </c>
      <c r="D26" s="91" t="s">
        <v>1064</v>
      </c>
      <c r="E26" s="91" t="b">
        <v>0</v>
      </c>
      <c r="F26" s="91" t="b">
        <v>0</v>
      </c>
      <c r="G26" s="91" t="b">
        <v>0</v>
      </c>
    </row>
    <row r="27" spans="1:7" ht="15">
      <c r="A27" s="91" t="s">
        <v>776</v>
      </c>
      <c r="B27" s="91">
        <v>4</v>
      </c>
      <c r="C27" s="134">
        <v>0.0069174803430173916</v>
      </c>
      <c r="D27" s="91" t="s">
        <v>1064</v>
      </c>
      <c r="E27" s="91" t="b">
        <v>1</v>
      </c>
      <c r="F27" s="91" t="b">
        <v>0</v>
      </c>
      <c r="G27" s="91" t="b">
        <v>0</v>
      </c>
    </row>
    <row r="28" spans="1:7" ht="15">
      <c r="A28" s="91" t="s">
        <v>777</v>
      </c>
      <c r="B28" s="91">
        <v>4</v>
      </c>
      <c r="C28" s="134">
        <v>0.0069174803430173916</v>
      </c>
      <c r="D28" s="91" t="s">
        <v>1064</v>
      </c>
      <c r="E28" s="91" t="b">
        <v>0</v>
      </c>
      <c r="F28" s="91" t="b">
        <v>0</v>
      </c>
      <c r="G28" s="91" t="b">
        <v>0</v>
      </c>
    </row>
    <row r="29" spans="1:7" ht="15">
      <c r="A29" s="91" t="s">
        <v>812</v>
      </c>
      <c r="B29" s="91">
        <v>4</v>
      </c>
      <c r="C29" s="134">
        <v>0.0069174803430173916</v>
      </c>
      <c r="D29" s="91" t="s">
        <v>1064</v>
      </c>
      <c r="E29" s="91" t="b">
        <v>0</v>
      </c>
      <c r="F29" s="91" t="b">
        <v>0</v>
      </c>
      <c r="G29" s="91" t="b">
        <v>0</v>
      </c>
    </row>
    <row r="30" spans="1:7" ht="15">
      <c r="A30" s="91" t="s">
        <v>1015</v>
      </c>
      <c r="B30" s="91">
        <v>3</v>
      </c>
      <c r="C30" s="134">
        <v>0.005928853754940711</v>
      </c>
      <c r="D30" s="91" t="s">
        <v>1064</v>
      </c>
      <c r="E30" s="91" t="b">
        <v>1</v>
      </c>
      <c r="F30" s="91" t="b">
        <v>0</v>
      </c>
      <c r="G30" s="91" t="b">
        <v>0</v>
      </c>
    </row>
    <row r="31" spans="1:7" ht="15">
      <c r="A31" s="91" t="s">
        <v>784</v>
      </c>
      <c r="B31" s="91">
        <v>3</v>
      </c>
      <c r="C31" s="134">
        <v>0.006972873077405225</v>
      </c>
      <c r="D31" s="91" t="s">
        <v>1064</v>
      </c>
      <c r="E31" s="91" t="b">
        <v>0</v>
      </c>
      <c r="F31" s="91" t="b">
        <v>0</v>
      </c>
      <c r="G31" s="91" t="b">
        <v>0</v>
      </c>
    </row>
    <row r="32" spans="1:7" ht="15">
      <c r="A32" s="91" t="s">
        <v>793</v>
      </c>
      <c r="B32" s="91">
        <v>3</v>
      </c>
      <c r="C32" s="134">
        <v>0.008757635897547404</v>
      </c>
      <c r="D32" s="91" t="s">
        <v>1064</v>
      </c>
      <c r="E32" s="91" t="b">
        <v>0</v>
      </c>
      <c r="F32" s="91" t="b">
        <v>0</v>
      </c>
      <c r="G32" s="91" t="b">
        <v>0</v>
      </c>
    </row>
    <row r="33" spans="1:7" ht="15">
      <c r="A33" s="91" t="s">
        <v>771</v>
      </c>
      <c r="B33" s="91">
        <v>3</v>
      </c>
      <c r="C33" s="134">
        <v>0.005928853754940711</v>
      </c>
      <c r="D33" s="91" t="s">
        <v>1064</v>
      </c>
      <c r="E33" s="91" t="b">
        <v>0</v>
      </c>
      <c r="F33" s="91" t="b">
        <v>0</v>
      </c>
      <c r="G33" s="91" t="b">
        <v>0</v>
      </c>
    </row>
    <row r="34" spans="1:7" ht="15">
      <c r="A34" s="91" t="s">
        <v>772</v>
      </c>
      <c r="B34" s="91">
        <v>3</v>
      </c>
      <c r="C34" s="134">
        <v>0.005928853754940711</v>
      </c>
      <c r="D34" s="91" t="s">
        <v>1064</v>
      </c>
      <c r="E34" s="91" t="b">
        <v>0</v>
      </c>
      <c r="F34" s="91" t="b">
        <v>0</v>
      </c>
      <c r="G34" s="91" t="b">
        <v>0</v>
      </c>
    </row>
    <row r="35" spans="1:7" ht="15">
      <c r="A35" s="91" t="s">
        <v>773</v>
      </c>
      <c r="B35" s="91">
        <v>3</v>
      </c>
      <c r="C35" s="134">
        <v>0.005928853754940711</v>
      </c>
      <c r="D35" s="91" t="s">
        <v>1064</v>
      </c>
      <c r="E35" s="91" t="b">
        <v>0</v>
      </c>
      <c r="F35" s="91" t="b">
        <v>0</v>
      </c>
      <c r="G35" s="91" t="b">
        <v>0</v>
      </c>
    </row>
    <row r="36" spans="1:7" ht="15">
      <c r="A36" s="91" t="s">
        <v>301</v>
      </c>
      <c r="B36" s="91">
        <v>3</v>
      </c>
      <c r="C36" s="134">
        <v>0.005928853754940711</v>
      </c>
      <c r="D36" s="91" t="s">
        <v>1064</v>
      </c>
      <c r="E36" s="91" t="b">
        <v>0</v>
      </c>
      <c r="F36" s="91" t="b">
        <v>0</v>
      </c>
      <c r="G36" s="91" t="b">
        <v>0</v>
      </c>
    </row>
    <row r="37" spans="1:7" ht="15">
      <c r="A37" s="91" t="s">
        <v>774</v>
      </c>
      <c r="B37" s="91">
        <v>3</v>
      </c>
      <c r="C37" s="134">
        <v>0.005928853754940711</v>
      </c>
      <c r="D37" s="91" t="s">
        <v>1064</v>
      </c>
      <c r="E37" s="91" t="b">
        <v>0</v>
      </c>
      <c r="F37" s="91" t="b">
        <v>0</v>
      </c>
      <c r="G37" s="91" t="b">
        <v>0</v>
      </c>
    </row>
    <row r="38" spans="1:7" ht="15">
      <c r="A38" s="91" t="s">
        <v>766</v>
      </c>
      <c r="B38" s="91">
        <v>3</v>
      </c>
      <c r="C38" s="134">
        <v>0.005928853754940711</v>
      </c>
      <c r="D38" s="91" t="s">
        <v>1064</v>
      </c>
      <c r="E38" s="91" t="b">
        <v>1</v>
      </c>
      <c r="F38" s="91" t="b">
        <v>0</v>
      </c>
      <c r="G38" s="91" t="b">
        <v>0</v>
      </c>
    </row>
    <row r="39" spans="1:7" ht="15">
      <c r="A39" s="91" t="s">
        <v>768</v>
      </c>
      <c r="B39" s="91">
        <v>3</v>
      </c>
      <c r="C39" s="134">
        <v>0.005928853754940711</v>
      </c>
      <c r="D39" s="91" t="s">
        <v>1064</v>
      </c>
      <c r="E39" s="91" t="b">
        <v>0</v>
      </c>
      <c r="F39" s="91" t="b">
        <v>0</v>
      </c>
      <c r="G39" s="91" t="b">
        <v>0</v>
      </c>
    </row>
    <row r="40" spans="1:7" ht="15">
      <c r="A40" s="91" t="s">
        <v>221</v>
      </c>
      <c r="B40" s="91">
        <v>3</v>
      </c>
      <c r="C40" s="134">
        <v>0.005928853754940711</v>
      </c>
      <c r="D40" s="91" t="s">
        <v>1064</v>
      </c>
      <c r="E40" s="91" t="b">
        <v>0</v>
      </c>
      <c r="F40" s="91" t="b">
        <v>0</v>
      </c>
      <c r="G40" s="91" t="b">
        <v>0</v>
      </c>
    </row>
    <row r="41" spans="1:7" ht="15">
      <c r="A41" s="91" t="s">
        <v>760</v>
      </c>
      <c r="B41" s="91">
        <v>3</v>
      </c>
      <c r="C41" s="134">
        <v>0.005928853754940711</v>
      </c>
      <c r="D41" s="91" t="s">
        <v>1064</v>
      </c>
      <c r="E41" s="91" t="b">
        <v>1</v>
      </c>
      <c r="F41" s="91" t="b">
        <v>0</v>
      </c>
      <c r="G41" s="91" t="b">
        <v>0</v>
      </c>
    </row>
    <row r="42" spans="1:7" ht="15">
      <c r="A42" s="91" t="s">
        <v>220</v>
      </c>
      <c r="B42" s="91">
        <v>3</v>
      </c>
      <c r="C42" s="134">
        <v>0.005928853754940711</v>
      </c>
      <c r="D42" s="91" t="s">
        <v>1064</v>
      </c>
      <c r="E42" s="91" t="b">
        <v>0</v>
      </c>
      <c r="F42" s="91" t="b">
        <v>0</v>
      </c>
      <c r="G42" s="91" t="b">
        <v>0</v>
      </c>
    </row>
    <row r="43" spans="1:7" ht="15">
      <c r="A43" s="91" t="s">
        <v>779</v>
      </c>
      <c r="B43" s="91">
        <v>3</v>
      </c>
      <c r="C43" s="134">
        <v>0.005928853754940711</v>
      </c>
      <c r="D43" s="91" t="s">
        <v>1064</v>
      </c>
      <c r="E43" s="91" t="b">
        <v>0</v>
      </c>
      <c r="F43" s="91" t="b">
        <v>0</v>
      </c>
      <c r="G43" s="91" t="b">
        <v>0</v>
      </c>
    </row>
    <row r="44" spans="1:7" ht="15">
      <c r="A44" s="91" t="s">
        <v>780</v>
      </c>
      <c r="B44" s="91">
        <v>3</v>
      </c>
      <c r="C44" s="134">
        <v>0.005928853754940711</v>
      </c>
      <c r="D44" s="91" t="s">
        <v>1064</v>
      </c>
      <c r="E44" s="91" t="b">
        <v>0</v>
      </c>
      <c r="F44" s="91" t="b">
        <v>0</v>
      </c>
      <c r="G44" s="91" t="b">
        <v>0</v>
      </c>
    </row>
    <row r="45" spans="1:7" ht="15">
      <c r="A45" s="91" t="s">
        <v>781</v>
      </c>
      <c r="B45" s="91">
        <v>3</v>
      </c>
      <c r="C45" s="134">
        <v>0.005928853754940711</v>
      </c>
      <c r="D45" s="91" t="s">
        <v>1064</v>
      </c>
      <c r="E45" s="91" t="b">
        <v>0</v>
      </c>
      <c r="F45" s="91" t="b">
        <v>0</v>
      </c>
      <c r="G45" s="91" t="b">
        <v>0</v>
      </c>
    </row>
    <row r="46" spans="1:7" ht="15">
      <c r="A46" s="91" t="s">
        <v>782</v>
      </c>
      <c r="B46" s="91">
        <v>3</v>
      </c>
      <c r="C46" s="134">
        <v>0.005928853754940711</v>
      </c>
      <c r="D46" s="91" t="s">
        <v>1064</v>
      </c>
      <c r="E46" s="91" t="b">
        <v>0</v>
      </c>
      <c r="F46" s="91" t="b">
        <v>0</v>
      </c>
      <c r="G46" s="91" t="b">
        <v>0</v>
      </c>
    </row>
    <row r="47" spans="1:7" ht="15">
      <c r="A47" s="91" t="s">
        <v>1016</v>
      </c>
      <c r="B47" s="91">
        <v>3</v>
      </c>
      <c r="C47" s="134">
        <v>0.005928853754940711</v>
      </c>
      <c r="D47" s="91" t="s">
        <v>1064</v>
      </c>
      <c r="E47" s="91" t="b">
        <v>0</v>
      </c>
      <c r="F47" s="91" t="b">
        <v>0</v>
      </c>
      <c r="G47" s="91" t="b">
        <v>0</v>
      </c>
    </row>
    <row r="48" spans="1:7" ht="15">
      <c r="A48" s="91" t="s">
        <v>1017</v>
      </c>
      <c r="B48" s="91">
        <v>3</v>
      </c>
      <c r="C48" s="134">
        <v>0.005928853754940711</v>
      </c>
      <c r="D48" s="91" t="s">
        <v>1064</v>
      </c>
      <c r="E48" s="91" t="b">
        <v>0</v>
      </c>
      <c r="F48" s="91" t="b">
        <v>0</v>
      </c>
      <c r="G48" s="91" t="b">
        <v>0</v>
      </c>
    </row>
    <row r="49" spans="1:7" ht="15">
      <c r="A49" s="91" t="s">
        <v>1018</v>
      </c>
      <c r="B49" s="91">
        <v>2</v>
      </c>
      <c r="C49" s="134">
        <v>0.004648582051603484</v>
      </c>
      <c r="D49" s="91" t="s">
        <v>1064</v>
      </c>
      <c r="E49" s="91" t="b">
        <v>0</v>
      </c>
      <c r="F49" s="91" t="b">
        <v>0</v>
      </c>
      <c r="G49" s="91" t="b">
        <v>0</v>
      </c>
    </row>
    <row r="50" spans="1:7" ht="15">
      <c r="A50" s="91" t="s">
        <v>1019</v>
      </c>
      <c r="B50" s="91">
        <v>2</v>
      </c>
      <c r="C50" s="134">
        <v>0.004648582051603484</v>
      </c>
      <c r="D50" s="91" t="s">
        <v>1064</v>
      </c>
      <c r="E50" s="91" t="b">
        <v>0</v>
      </c>
      <c r="F50" s="91" t="b">
        <v>0</v>
      </c>
      <c r="G50" s="91" t="b">
        <v>0</v>
      </c>
    </row>
    <row r="51" spans="1:7" ht="15">
      <c r="A51" s="91" t="s">
        <v>1020</v>
      </c>
      <c r="B51" s="91">
        <v>2</v>
      </c>
      <c r="C51" s="134">
        <v>0.0058384239316982695</v>
      </c>
      <c r="D51" s="91" t="s">
        <v>1064</v>
      </c>
      <c r="E51" s="91" t="b">
        <v>0</v>
      </c>
      <c r="F51" s="91" t="b">
        <v>0</v>
      </c>
      <c r="G51" s="91" t="b">
        <v>0</v>
      </c>
    </row>
    <row r="52" spans="1:7" ht="15">
      <c r="A52" s="91" t="s">
        <v>1021</v>
      </c>
      <c r="B52" s="91">
        <v>2</v>
      </c>
      <c r="C52" s="134">
        <v>0.004648582051603484</v>
      </c>
      <c r="D52" s="91" t="s">
        <v>1064</v>
      </c>
      <c r="E52" s="91" t="b">
        <v>0</v>
      </c>
      <c r="F52" s="91" t="b">
        <v>0</v>
      </c>
      <c r="G52" s="91" t="b">
        <v>0</v>
      </c>
    </row>
    <row r="53" spans="1:7" ht="15">
      <c r="A53" s="91" t="s">
        <v>1022</v>
      </c>
      <c r="B53" s="91">
        <v>2</v>
      </c>
      <c r="C53" s="134">
        <v>0.004648582051603484</v>
      </c>
      <c r="D53" s="91" t="s">
        <v>1064</v>
      </c>
      <c r="E53" s="91" t="b">
        <v>0</v>
      </c>
      <c r="F53" s="91" t="b">
        <v>0</v>
      </c>
      <c r="G53" s="91" t="b">
        <v>0</v>
      </c>
    </row>
    <row r="54" spans="1:7" ht="15">
      <c r="A54" s="91" t="s">
        <v>1023</v>
      </c>
      <c r="B54" s="91">
        <v>2</v>
      </c>
      <c r="C54" s="134">
        <v>0.004648582051603484</v>
      </c>
      <c r="D54" s="91" t="s">
        <v>1064</v>
      </c>
      <c r="E54" s="91" t="b">
        <v>0</v>
      </c>
      <c r="F54" s="91" t="b">
        <v>0</v>
      </c>
      <c r="G54" s="91" t="b">
        <v>0</v>
      </c>
    </row>
    <row r="55" spans="1:7" ht="15">
      <c r="A55" s="91" t="s">
        <v>1024</v>
      </c>
      <c r="B55" s="91">
        <v>2</v>
      </c>
      <c r="C55" s="134">
        <v>0.004648582051603484</v>
      </c>
      <c r="D55" s="91" t="s">
        <v>1064</v>
      </c>
      <c r="E55" s="91" t="b">
        <v>0</v>
      </c>
      <c r="F55" s="91" t="b">
        <v>0</v>
      </c>
      <c r="G55" s="91" t="b">
        <v>0</v>
      </c>
    </row>
    <row r="56" spans="1:7" ht="15">
      <c r="A56" s="91" t="s">
        <v>1025</v>
      </c>
      <c r="B56" s="91">
        <v>2</v>
      </c>
      <c r="C56" s="134">
        <v>0.004648582051603484</v>
      </c>
      <c r="D56" s="91" t="s">
        <v>1064</v>
      </c>
      <c r="E56" s="91" t="b">
        <v>0</v>
      </c>
      <c r="F56" s="91" t="b">
        <v>0</v>
      </c>
      <c r="G56" s="91" t="b">
        <v>0</v>
      </c>
    </row>
    <row r="57" spans="1:7" ht="15">
      <c r="A57" s="91" t="s">
        <v>1026</v>
      </c>
      <c r="B57" s="91">
        <v>2</v>
      </c>
      <c r="C57" s="134">
        <v>0.004648582051603484</v>
      </c>
      <c r="D57" s="91" t="s">
        <v>1064</v>
      </c>
      <c r="E57" s="91" t="b">
        <v>0</v>
      </c>
      <c r="F57" s="91" t="b">
        <v>0</v>
      </c>
      <c r="G57" s="91" t="b">
        <v>0</v>
      </c>
    </row>
    <row r="58" spans="1:7" ht="15">
      <c r="A58" s="91" t="s">
        <v>1027</v>
      </c>
      <c r="B58" s="91">
        <v>2</v>
      </c>
      <c r="C58" s="134">
        <v>0.004648582051603484</v>
      </c>
      <c r="D58" s="91" t="s">
        <v>1064</v>
      </c>
      <c r="E58" s="91" t="b">
        <v>0</v>
      </c>
      <c r="F58" s="91" t="b">
        <v>0</v>
      </c>
      <c r="G58" s="91" t="b">
        <v>0</v>
      </c>
    </row>
    <row r="59" spans="1:7" ht="15">
      <c r="A59" s="91" t="s">
        <v>1028</v>
      </c>
      <c r="B59" s="91">
        <v>2</v>
      </c>
      <c r="C59" s="134">
        <v>0.004648582051603484</v>
      </c>
      <c r="D59" s="91" t="s">
        <v>1064</v>
      </c>
      <c r="E59" s="91" t="b">
        <v>1</v>
      </c>
      <c r="F59" s="91" t="b">
        <v>0</v>
      </c>
      <c r="G59" s="91" t="b">
        <v>0</v>
      </c>
    </row>
    <row r="60" spans="1:7" ht="15">
      <c r="A60" s="91" t="s">
        <v>1029</v>
      </c>
      <c r="B60" s="91">
        <v>2</v>
      </c>
      <c r="C60" s="134">
        <v>0.004648582051603484</v>
      </c>
      <c r="D60" s="91" t="s">
        <v>1064</v>
      </c>
      <c r="E60" s="91" t="b">
        <v>0</v>
      </c>
      <c r="F60" s="91" t="b">
        <v>0</v>
      </c>
      <c r="G60" s="91" t="b">
        <v>0</v>
      </c>
    </row>
    <row r="61" spans="1:7" ht="15">
      <c r="A61" s="91" t="s">
        <v>1030</v>
      </c>
      <c r="B61" s="91">
        <v>2</v>
      </c>
      <c r="C61" s="134">
        <v>0.004648582051603484</v>
      </c>
      <c r="D61" s="91" t="s">
        <v>1064</v>
      </c>
      <c r="E61" s="91" t="b">
        <v>0</v>
      </c>
      <c r="F61" s="91" t="b">
        <v>0</v>
      </c>
      <c r="G61" s="91" t="b">
        <v>0</v>
      </c>
    </row>
    <row r="62" spans="1:7" ht="15">
      <c r="A62" s="91" t="s">
        <v>1031</v>
      </c>
      <c r="B62" s="91">
        <v>2</v>
      </c>
      <c r="C62" s="134">
        <v>0.004648582051603484</v>
      </c>
      <c r="D62" s="91" t="s">
        <v>1064</v>
      </c>
      <c r="E62" s="91" t="b">
        <v>0</v>
      </c>
      <c r="F62" s="91" t="b">
        <v>0</v>
      </c>
      <c r="G62" s="91" t="b">
        <v>0</v>
      </c>
    </row>
    <row r="63" spans="1:7" ht="15">
      <c r="A63" s="91" t="s">
        <v>1032</v>
      </c>
      <c r="B63" s="91">
        <v>2</v>
      </c>
      <c r="C63" s="134">
        <v>0.004648582051603484</v>
      </c>
      <c r="D63" s="91" t="s">
        <v>1064</v>
      </c>
      <c r="E63" s="91" t="b">
        <v>0</v>
      </c>
      <c r="F63" s="91" t="b">
        <v>0</v>
      </c>
      <c r="G63" s="91" t="b">
        <v>0</v>
      </c>
    </row>
    <row r="64" spans="1:7" ht="15">
      <c r="A64" s="91" t="s">
        <v>1033</v>
      </c>
      <c r="B64" s="91">
        <v>2</v>
      </c>
      <c r="C64" s="134">
        <v>0.004648582051603484</v>
      </c>
      <c r="D64" s="91" t="s">
        <v>1064</v>
      </c>
      <c r="E64" s="91" t="b">
        <v>0</v>
      </c>
      <c r="F64" s="91" t="b">
        <v>0</v>
      </c>
      <c r="G64" s="91" t="b">
        <v>0</v>
      </c>
    </row>
    <row r="65" spans="1:7" ht="15">
      <c r="A65" s="91" t="s">
        <v>1034</v>
      </c>
      <c r="B65" s="91">
        <v>2</v>
      </c>
      <c r="C65" s="134">
        <v>0.004648582051603484</v>
      </c>
      <c r="D65" s="91" t="s">
        <v>1064</v>
      </c>
      <c r="E65" s="91" t="b">
        <v>0</v>
      </c>
      <c r="F65" s="91" t="b">
        <v>0</v>
      </c>
      <c r="G65" s="91" t="b">
        <v>0</v>
      </c>
    </row>
    <row r="66" spans="1:7" ht="15">
      <c r="A66" s="91" t="s">
        <v>1035</v>
      </c>
      <c r="B66" s="91">
        <v>2</v>
      </c>
      <c r="C66" s="134">
        <v>0.004648582051603484</v>
      </c>
      <c r="D66" s="91" t="s">
        <v>1064</v>
      </c>
      <c r="E66" s="91" t="b">
        <v>0</v>
      </c>
      <c r="F66" s="91" t="b">
        <v>0</v>
      </c>
      <c r="G66" s="91" t="b">
        <v>0</v>
      </c>
    </row>
    <row r="67" spans="1:7" ht="15">
      <c r="A67" s="91" t="s">
        <v>1036</v>
      </c>
      <c r="B67" s="91">
        <v>2</v>
      </c>
      <c r="C67" s="134">
        <v>0.004648582051603484</v>
      </c>
      <c r="D67" s="91" t="s">
        <v>1064</v>
      </c>
      <c r="E67" s="91" t="b">
        <v>0</v>
      </c>
      <c r="F67" s="91" t="b">
        <v>0</v>
      </c>
      <c r="G67" s="91" t="b">
        <v>0</v>
      </c>
    </row>
    <row r="68" spans="1:7" ht="15">
      <c r="A68" s="91" t="s">
        <v>1037</v>
      </c>
      <c r="B68" s="91">
        <v>2</v>
      </c>
      <c r="C68" s="134">
        <v>0.004648582051603484</v>
      </c>
      <c r="D68" s="91" t="s">
        <v>1064</v>
      </c>
      <c r="E68" s="91" t="b">
        <v>0</v>
      </c>
      <c r="F68" s="91" t="b">
        <v>0</v>
      </c>
      <c r="G68" s="91" t="b">
        <v>0</v>
      </c>
    </row>
    <row r="69" spans="1:7" ht="15">
      <c r="A69" s="91" t="s">
        <v>1038</v>
      </c>
      <c r="B69" s="91">
        <v>2</v>
      </c>
      <c r="C69" s="134">
        <v>0.004648582051603484</v>
      </c>
      <c r="D69" s="91" t="s">
        <v>1064</v>
      </c>
      <c r="E69" s="91" t="b">
        <v>0</v>
      </c>
      <c r="F69" s="91" t="b">
        <v>0</v>
      </c>
      <c r="G69" s="91" t="b">
        <v>0</v>
      </c>
    </row>
    <row r="70" spans="1:7" ht="15">
      <c r="A70" s="91" t="s">
        <v>1039</v>
      </c>
      <c r="B70" s="91">
        <v>2</v>
      </c>
      <c r="C70" s="134">
        <v>0.004648582051603484</v>
      </c>
      <c r="D70" s="91" t="s">
        <v>1064</v>
      </c>
      <c r="E70" s="91" t="b">
        <v>0</v>
      </c>
      <c r="F70" s="91" t="b">
        <v>0</v>
      </c>
      <c r="G70" s="91" t="b">
        <v>0</v>
      </c>
    </row>
    <row r="71" spans="1:7" ht="15">
      <c r="A71" s="91" t="s">
        <v>1040</v>
      </c>
      <c r="B71" s="91">
        <v>2</v>
      </c>
      <c r="C71" s="134">
        <v>0.004648582051603484</v>
      </c>
      <c r="D71" s="91" t="s">
        <v>1064</v>
      </c>
      <c r="E71" s="91" t="b">
        <v>0</v>
      </c>
      <c r="F71" s="91" t="b">
        <v>0</v>
      </c>
      <c r="G71" s="91" t="b">
        <v>0</v>
      </c>
    </row>
    <row r="72" spans="1:7" ht="15">
      <c r="A72" s="91" t="s">
        <v>785</v>
      </c>
      <c r="B72" s="91">
        <v>2</v>
      </c>
      <c r="C72" s="134">
        <v>0.004648582051603484</v>
      </c>
      <c r="D72" s="91" t="s">
        <v>1064</v>
      </c>
      <c r="E72" s="91" t="b">
        <v>0</v>
      </c>
      <c r="F72" s="91" t="b">
        <v>0</v>
      </c>
      <c r="G72" s="91" t="b">
        <v>0</v>
      </c>
    </row>
    <row r="73" spans="1:7" ht="15">
      <c r="A73" s="91" t="s">
        <v>786</v>
      </c>
      <c r="B73" s="91">
        <v>2</v>
      </c>
      <c r="C73" s="134">
        <v>0.004648582051603484</v>
      </c>
      <c r="D73" s="91" t="s">
        <v>1064</v>
      </c>
      <c r="E73" s="91" t="b">
        <v>0</v>
      </c>
      <c r="F73" s="91" t="b">
        <v>0</v>
      </c>
      <c r="G73" s="91" t="b">
        <v>0</v>
      </c>
    </row>
    <row r="74" spans="1:7" ht="15">
      <c r="A74" s="91" t="s">
        <v>787</v>
      </c>
      <c r="B74" s="91">
        <v>2</v>
      </c>
      <c r="C74" s="134">
        <v>0.004648582051603484</v>
      </c>
      <c r="D74" s="91" t="s">
        <v>1064</v>
      </c>
      <c r="E74" s="91" t="b">
        <v>0</v>
      </c>
      <c r="F74" s="91" t="b">
        <v>0</v>
      </c>
      <c r="G74" s="91" t="b">
        <v>0</v>
      </c>
    </row>
    <row r="75" spans="1:7" ht="15">
      <c r="A75" s="91" t="s">
        <v>788</v>
      </c>
      <c r="B75" s="91">
        <v>2</v>
      </c>
      <c r="C75" s="134">
        <v>0.004648582051603484</v>
      </c>
      <c r="D75" s="91" t="s">
        <v>1064</v>
      </c>
      <c r="E75" s="91" t="b">
        <v>0</v>
      </c>
      <c r="F75" s="91" t="b">
        <v>0</v>
      </c>
      <c r="G75" s="91" t="b">
        <v>0</v>
      </c>
    </row>
    <row r="76" spans="1:7" ht="15">
      <c r="A76" s="91" t="s">
        <v>790</v>
      </c>
      <c r="B76" s="91">
        <v>2</v>
      </c>
      <c r="C76" s="134">
        <v>0.004648582051603484</v>
      </c>
      <c r="D76" s="91" t="s">
        <v>1064</v>
      </c>
      <c r="E76" s="91" t="b">
        <v>0</v>
      </c>
      <c r="F76" s="91" t="b">
        <v>0</v>
      </c>
      <c r="G76" s="91" t="b">
        <v>0</v>
      </c>
    </row>
    <row r="77" spans="1:7" ht="15">
      <c r="A77" s="91" t="s">
        <v>791</v>
      </c>
      <c r="B77" s="91">
        <v>2</v>
      </c>
      <c r="C77" s="134">
        <v>0.004648582051603484</v>
      </c>
      <c r="D77" s="91" t="s">
        <v>1064</v>
      </c>
      <c r="E77" s="91" t="b">
        <v>0</v>
      </c>
      <c r="F77" s="91" t="b">
        <v>0</v>
      </c>
      <c r="G77" s="91" t="b">
        <v>0</v>
      </c>
    </row>
    <row r="78" spans="1:7" ht="15">
      <c r="A78" s="91" t="s">
        <v>1041</v>
      </c>
      <c r="B78" s="91">
        <v>2</v>
      </c>
      <c r="C78" s="134">
        <v>0.004648582051603484</v>
      </c>
      <c r="D78" s="91" t="s">
        <v>1064</v>
      </c>
      <c r="E78" s="91" t="b">
        <v>0</v>
      </c>
      <c r="F78" s="91" t="b">
        <v>0</v>
      </c>
      <c r="G78" s="91" t="b">
        <v>0</v>
      </c>
    </row>
    <row r="79" spans="1:7" ht="15">
      <c r="A79" s="91" t="s">
        <v>229</v>
      </c>
      <c r="B79" s="91">
        <v>2</v>
      </c>
      <c r="C79" s="134">
        <v>0.004648582051603484</v>
      </c>
      <c r="D79" s="91" t="s">
        <v>1064</v>
      </c>
      <c r="E79" s="91" t="b">
        <v>0</v>
      </c>
      <c r="F79" s="91" t="b">
        <v>0</v>
      </c>
      <c r="G79" s="91" t="b">
        <v>0</v>
      </c>
    </row>
    <row r="80" spans="1:7" ht="15">
      <c r="A80" s="91" t="s">
        <v>794</v>
      </c>
      <c r="B80" s="91">
        <v>2</v>
      </c>
      <c r="C80" s="134">
        <v>0.004648582051603484</v>
      </c>
      <c r="D80" s="91" t="s">
        <v>1064</v>
      </c>
      <c r="E80" s="91" t="b">
        <v>0</v>
      </c>
      <c r="F80" s="91" t="b">
        <v>0</v>
      </c>
      <c r="G80" s="91" t="b">
        <v>0</v>
      </c>
    </row>
    <row r="81" spans="1:7" ht="15">
      <c r="A81" s="91" t="s">
        <v>795</v>
      </c>
      <c r="B81" s="91">
        <v>2</v>
      </c>
      <c r="C81" s="134">
        <v>0.004648582051603484</v>
      </c>
      <c r="D81" s="91" t="s">
        <v>1064</v>
      </c>
      <c r="E81" s="91" t="b">
        <v>1</v>
      </c>
      <c r="F81" s="91" t="b">
        <v>0</v>
      </c>
      <c r="G81" s="91" t="b">
        <v>0</v>
      </c>
    </row>
    <row r="82" spans="1:7" ht="15">
      <c r="A82" s="91" t="s">
        <v>796</v>
      </c>
      <c r="B82" s="91">
        <v>2</v>
      </c>
      <c r="C82" s="134">
        <v>0.004648582051603484</v>
      </c>
      <c r="D82" s="91" t="s">
        <v>1064</v>
      </c>
      <c r="E82" s="91" t="b">
        <v>0</v>
      </c>
      <c r="F82" s="91" t="b">
        <v>0</v>
      </c>
      <c r="G82" s="91" t="b">
        <v>0</v>
      </c>
    </row>
    <row r="83" spans="1:7" ht="15">
      <c r="A83" s="91" t="s">
        <v>798</v>
      </c>
      <c r="B83" s="91">
        <v>2</v>
      </c>
      <c r="C83" s="134">
        <v>0.004648582051603484</v>
      </c>
      <c r="D83" s="91" t="s">
        <v>1064</v>
      </c>
      <c r="E83" s="91" t="b">
        <v>1</v>
      </c>
      <c r="F83" s="91" t="b">
        <v>0</v>
      </c>
      <c r="G83" s="91" t="b">
        <v>0</v>
      </c>
    </row>
    <row r="84" spans="1:7" ht="15">
      <c r="A84" s="91" t="s">
        <v>799</v>
      </c>
      <c r="B84" s="91">
        <v>2</v>
      </c>
      <c r="C84" s="134">
        <v>0.004648582051603484</v>
      </c>
      <c r="D84" s="91" t="s">
        <v>1064</v>
      </c>
      <c r="E84" s="91" t="b">
        <v>0</v>
      </c>
      <c r="F84" s="91" t="b">
        <v>0</v>
      </c>
      <c r="G84" s="91" t="b">
        <v>0</v>
      </c>
    </row>
    <row r="85" spans="1:7" ht="15">
      <c r="A85" s="91" t="s">
        <v>800</v>
      </c>
      <c r="B85" s="91">
        <v>2</v>
      </c>
      <c r="C85" s="134">
        <v>0.004648582051603484</v>
      </c>
      <c r="D85" s="91" t="s">
        <v>1064</v>
      </c>
      <c r="E85" s="91" t="b">
        <v>0</v>
      </c>
      <c r="F85" s="91" t="b">
        <v>0</v>
      </c>
      <c r="G85" s="91" t="b">
        <v>0</v>
      </c>
    </row>
    <row r="86" spans="1:7" ht="15">
      <c r="A86" s="91" t="s">
        <v>1042</v>
      </c>
      <c r="B86" s="91">
        <v>2</v>
      </c>
      <c r="C86" s="134">
        <v>0.004648582051603484</v>
      </c>
      <c r="D86" s="91" t="s">
        <v>1064</v>
      </c>
      <c r="E86" s="91" t="b">
        <v>0</v>
      </c>
      <c r="F86" s="91" t="b">
        <v>0</v>
      </c>
      <c r="G86" s="91" t="b">
        <v>0</v>
      </c>
    </row>
    <row r="87" spans="1:7" ht="15">
      <c r="A87" s="91" t="s">
        <v>226</v>
      </c>
      <c r="B87" s="91">
        <v>2</v>
      </c>
      <c r="C87" s="134">
        <v>0.004648582051603484</v>
      </c>
      <c r="D87" s="91" t="s">
        <v>1064</v>
      </c>
      <c r="E87" s="91" t="b">
        <v>0</v>
      </c>
      <c r="F87" s="91" t="b">
        <v>0</v>
      </c>
      <c r="G87" s="91" t="b">
        <v>0</v>
      </c>
    </row>
    <row r="88" spans="1:7" ht="15">
      <c r="A88" s="91" t="s">
        <v>1043</v>
      </c>
      <c r="B88" s="91">
        <v>2</v>
      </c>
      <c r="C88" s="134">
        <v>0.004648582051603484</v>
      </c>
      <c r="D88" s="91" t="s">
        <v>1064</v>
      </c>
      <c r="E88" s="91" t="b">
        <v>0</v>
      </c>
      <c r="F88" s="91" t="b">
        <v>0</v>
      </c>
      <c r="G88" s="91" t="b">
        <v>0</v>
      </c>
    </row>
    <row r="89" spans="1:7" ht="15">
      <c r="A89" s="91" t="s">
        <v>1044</v>
      </c>
      <c r="B89" s="91">
        <v>2</v>
      </c>
      <c r="C89" s="134">
        <v>0.004648582051603484</v>
      </c>
      <c r="D89" s="91" t="s">
        <v>1064</v>
      </c>
      <c r="E89" s="91" t="b">
        <v>0</v>
      </c>
      <c r="F89" s="91" t="b">
        <v>0</v>
      </c>
      <c r="G89" s="91" t="b">
        <v>0</v>
      </c>
    </row>
    <row r="90" spans="1:7" ht="15">
      <c r="A90" s="91" t="s">
        <v>1045</v>
      </c>
      <c r="B90" s="91">
        <v>2</v>
      </c>
      <c r="C90" s="134">
        <v>0.004648582051603484</v>
      </c>
      <c r="D90" s="91" t="s">
        <v>1064</v>
      </c>
      <c r="E90" s="91" t="b">
        <v>0</v>
      </c>
      <c r="F90" s="91" t="b">
        <v>0</v>
      </c>
      <c r="G90" s="91" t="b">
        <v>0</v>
      </c>
    </row>
    <row r="91" spans="1:7" ht="15">
      <c r="A91" s="91" t="s">
        <v>1046</v>
      </c>
      <c r="B91" s="91">
        <v>2</v>
      </c>
      <c r="C91" s="134">
        <v>0.004648582051603484</v>
      </c>
      <c r="D91" s="91" t="s">
        <v>1064</v>
      </c>
      <c r="E91" s="91" t="b">
        <v>0</v>
      </c>
      <c r="F91" s="91" t="b">
        <v>0</v>
      </c>
      <c r="G91" s="91" t="b">
        <v>0</v>
      </c>
    </row>
    <row r="92" spans="1:7" ht="15">
      <c r="A92" s="91" t="s">
        <v>1047</v>
      </c>
      <c r="B92" s="91">
        <v>2</v>
      </c>
      <c r="C92" s="134">
        <v>0.004648582051603484</v>
      </c>
      <c r="D92" s="91" t="s">
        <v>1064</v>
      </c>
      <c r="E92" s="91" t="b">
        <v>0</v>
      </c>
      <c r="F92" s="91" t="b">
        <v>0</v>
      </c>
      <c r="G92" s="91" t="b">
        <v>0</v>
      </c>
    </row>
    <row r="93" spans="1:7" ht="15">
      <c r="A93" s="91" t="s">
        <v>1048</v>
      </c>
      <c r="B93" s="91">
        <v>2</v>
      </c>
      <c r="C93" s="134">
        <v>0.004648582051603484</v>
      </c>
      <c r="D93" s="91" t="s">
        <v>1064</v>
      </c>
      <c r="E93" s="91" t="b">
        <v>0</v>
      </c>
      <c r="F93" s="91" t="b">
        <v>0</v>
      </c>
      <c r="G93" s="91" t="b">
        <v>0</v>
      </c>
    </row>
    <row r="94" spans="1:7" ht="15">
      <c r="A94" s="91" t="s">
        <v>1049</v>
      </c>
      <c r="B94" s="91">
        <v>2</v>
      </c>
      <c r="C94" s="134">
        <v>0.004648582051603484</v>
      </c>
      <c r="D94" s="91" t="s">
        <v>1064</v>
      </c>
      <c r="E94" s="91" t="b">
        <v>0</v>
      </c>
      <c r="F94" s="91" t="b">
        <v>0</v>
      </c>
      <c r="G94" s="91" t="b">
        <v>0</v>
      </c>
    </row>
    <row r="95" spans="1:7" ht="15">
      <c r="A95" s="91" t="s">
        <v>1050</v>
      </c>
      <c r="B95" s="91">
        <v>2</v>
      </c>
      <c r="C95" s="134">
        <v>0.004648582051603484</v>
      </c>
      <c r="D95" s="91" t="s">
        <v>1064</v>
      </c>
      <c r="E95" s="91" t="b">
        <v>0</v>
      </c>
      <c r="F95" s="91" t="b">
        <v>0</v>
      </c>
      <c r="G95" s="91" t="b">
        <v>0</v>
      </c>
    </row>
    <row r="96" spans="1:7" ht="15">
      <c r="A96" s="91" t="s">
        <v>1051</v>
      </c>
      <c r="B96" s="91">
        <v>2</v>
      </c>
      <c r="C96" s="134">
        <v>0.004648582051603484</v>
      </c>
      <c r="D96" s="91" t="s">
        <v>1064</v>
      </c>
      <c r="E96" s="91" t="b">
        <v>0</v>
      </c>
      <c r="F96" s="91" t="b">
        <v>0</v>
      </c>
      <c r="G96" s="91" t="b">
        <v>0</v>
      </c>
    </row>
    <row r="97" spans="1:7" ht="15">
      <c r="A97" s="91" t="s">
        <v>1052</v>
      </c>
      <c r="B97" s="91">
        <v>2</v>
      </c>
      <c r="C97" s="134">
        <v>0.004648582051603484</v>
      </c>
      <c r="D97" s="91" t="s">
        <v>1064</v>
      </c>
      <c r="E97" s="91" t="b">
        <v>0</v>
      </c>
      <c r="F97" s="91" t="b">
        <v>0</v>
      </c>
      <c r="G97" s="91" t="b">
        <v>0</v>
      </c>
    </row>
    <row r="98" spans="1:7" ht="15">
      <c r="A98" s="91" t="s">
        <v>1053</v>
      </c>
      <c r="B98" s="91">
        <v>2</v>
      </c>
      <c r="C98" s="134">
        <v>0.004648582051603484</v>
      </c>
      <c r="D98" s="91" t="s">
        <v>1064</v>
      </c>
      <c r="E98" s="91" t="b">
        <v>0</v>
      </c>
      <c r="F98" s="91" t="b">
        <v>0</v>
      </c>
      <c r="G98" s="91" t="b">
        <v>0</v>
      </c>
    </row>
    <row r="99" spans="1:7" ht="15">
      <c r="A99" s="91" t="s">
        <v>1054</v>
      </c>
      <c r="B99" s="91">
        <v>2</v>
      </c>
      <c r="C99" s="134">
        <v>0.004648582051603484</v>
      </c>
      <c r="D99" s="91" t="s">
        <v>1064</v>
      </c>
      <c r="E99" s="91" t="b">
        <v>0</v>
      </c>
      <c r="F99" s="91" t="b">
        <v>0</v>
      </c>
      <c r="G99" s="91" t="b">
        <v>0</v>
      </c>
    </row>
    <row r="100" spans="1:7" ht="15">
      <c r="A100" s="91" t="s">
        <v>1055</v>
      </c>
      <c r="B100" s="91">
        <v>2</v>
      </c>
      <c r="C100" s="134">
        <v>0.004648582051603484</v>
      </c>
      <c r="D100" s="91" t="s">
        <v>1064</v>
      </c>
      <c r="E100" s="91" t="b">
        <v>0</v>
      </c>
      <c r="F100" s="91" t="b">
        <v>0</v>
      </c>
      <c r="G100" s="91" t="b">
        <v>0</v>
      </c>
    </row>
    <row r="101" spans="1:7" ht="15">
      <c r="A101" s="91" t="s">
        <v>1056</v>
      </c>
      <c r="B101" s="91">
        <v>2</v>
      </c>
      <c r="C101" s="134">
        <v>0.004648582051603484</v>
      </c>
      <c r="D101" s="91" t="s">
        <v>1064</v>
      </c>
      <c r="E101" s="91" t="b">
        <v>0</v>
      </c>
      <c r="F101" s="91" t="b">
        <v>0</v>
      </c>
      <c r="G101" s="91" t="b">
        <v>0</v>
      </c>
    </row>
    <row r="102" spans="1:7" ht="15">
      <c r="A102" s="91" t="s">
        <v>802</v>
      </c>
      <c r="B102" s="91">
        <v>2</v>
      </c>
      <c r="C102" s="134">
        <v>0.004648582051603484</v>
      </c>
      <c r="D102" s="91" t="s">
        <v>1064</v>
      </c>
      <c r="E102" s="91" t="b">
        <v>0</v>
      </c>
      <c r="F102" s="91" t="b">
        <v>0</v>
      </c>
      <c r="G102" s="91" t="b">
        <v>0</v>
      </c>
    </row>
    <row r="103" spans="1:7" ht="15">
      <c r="A103" s="91" t="s">
        <v>803</v>
      </c>
      <c r="B103" s="91">
        <v>2</v>
      </c>
      <c r="C103" s="134">
        <v>0.004648582051603484</v>
      </c>
      <c r="D103" s="91" t="s">
        <v>1064</v>
      </c>
      <c r="E103" s="91" t="b">
        <v>0</v>
      </c>
      <c r="F103" s="91" t="b">
        <v>0</v>
      </c>
      <c r="G103" s="91" t="b">
        <v>0</v>
      </c>
    </row>
    <row r="104" spans="1:7" ht="15">
      <c r="A104" s="91" t="s">
        <v>804</v>
      </c>
      <c r="B104" s="91">
        <v>2</v>
      </c>
      <c r="C104" s="134">
        <v>0.004648582051603484</v>
      </c>
      <c r="D104" s="91" t="s">
        <v>1064</v>
      </c>
      <c r="E104" s="91" t="b">
        <v>0</v>
      </c>
      <c r="F104" s="91" t="b">
        <v>0</v>
      </c>
      <c r="G104" s="91" t="b">
        <v>0</v>
      </c>
    </row>
    <row r="105" spans="1:7" ht="15">
      <c r="A105" s="91" t="s">
        <v>805</v>
      </c>
      <c r="B105" s="91">
        <v>2</v>
      </c>
      <c r="C105" s="134">
        <v>0.004648582051603484</v>
      </c>
      <c r="D105" s="91" t="s">
        <v>1064</v>
      </c>
      <c r="E105" s="91" t="b">
        <v>0</v>
      </c>
      <c r="F105" s="91" t="b">
        <v>0</v>
      </c>
      <c r="G105" s="91" t="b">
        <v>0</v>
      </c>
    </row>
    <row r="106" spans="1:7" ht="15">
      <c r="A106" s="91" t="s">
        <v>1057</v>
      </c>
      <c r="B106" s="91">
        <v>2</v>
      </c>
      <c r="C106" s="134">
        <v>0.004648582051603484</v>
      </c>
      <c r="D106" s="91" t="s">
        <v>1064</v>
      </c>
      <c r="E106" s="91" t="b">
        <v>0</v>
      </c>
      <c r="F106" s="91" t="b">
        <v>0</v>
      </c>
      <c r="G106" s="91" t="b">
        <v>0</v>
      </c>
    </row>
    <row r="107" spans="1:7" ht="15">
      <c r="A107" s="91" t="s">
        <v>299</v>
      </c>
      <c r="B107" s="91">
        <v>2</v>
      </c>
      <c r="C107" s="134">
        <v>0.004648582051603484</v>
      </c>
      <c r="D107" s="91" t="s">
        <v>1064</v>
      </c>
      <c r="E107" s="91" t="b">
        <v>0</v>
      </c>
      <c r="F107" s="91" t="b">
        <v>0</v>
      </c>
      <c r="G107" s="91" t="b">
        <v>0</v>
      </c>
    </row>
    <row r="108" spans="1:7" ht="15">
      <c r="A108" s="91" t="s">
        <v>762</v>
      </c>
      <c r="B108" s="91">
        <v>2</v>
      </c>
      <c r="C108" s="134">
        <v>0.004648582051603484</v>
      </c>
      <c r="D108" s="91" t="s">
        <v>1064</v>
      </c>
      <c r="E108" s="91" t="b">
        <v>0</v>
      </c>
      <c r="F108" s="91" t="b">
        <v>0</v>
      </c>
      <c r="G108" s="91" t="b">
        <v>0</v>
      </c>
    </row>
    <row r="109" spans="1:7" ht="15">
      <c r="A109" s="91" t="s">
        <v>763</v>
      </c>
      <c r="B109" s="91">
        <v>2</v>
      </c>
      <c r="C109" s="134">
        <v>0.004648582051603484</v>
      </c>
      <c r="D109" s="91" t="s">
        <v>1064</v>
      </c>
      <c r="E109" s="91" t="b">
        <v>0</v>
      </c>
      <c r="F109" s="91" t="b">
        <v>0</v>
      </c>
      <c r="G109" s="91" t="b">
        <v>0</v>
      </c>
    </row>
    <row r="110" spans="1:7" ht="15">
      <c r="A110" s="91" t="s">
        <v>764</v>
      </c>
      <c r="B110" s="91">
        <v>2</v>
      </c>
      <c r="C110" s="134">
        <v>0.004648582051603484</v>
      </c>
      <c r="D110" s="91" t="s">
        <v>1064</v>
      </c>
      <c r="E110" s="91" t="b">
        <v>0</v>
      </c>
      <c r="F110" s="91" t="b">
        <v>0</v>
      </c>
      <c r="G110" s="91" t="b">
        <v>0</v>
      </c>
    </row>
    <row r="111" spans="1:7" ht="15">
      <c r="A111" s="91" t="s">
        <v>765</v>
      </c>
      <c r="B111" s="91">
        <v>2</v>
      </c>
      <c r="C111" s="134">
        <v>0.004648582051603484</v>
      </c>
      <c r="D111" s="91" t="s">
        <v>1064</v>
      </c>
      <c r="E111" s="91" t="b">
        <v>0</v>
      </c>
      <c r="F111" s="91" t="b">
        <v>0</v>
      </c>
      <c r="G111" s="91" t="b">
        <v>0</v>
      </c>
    </row>
    <row r="112" spans="1:7" ht="15">
      <c r="A112" s="91" t="s">
        <v>767</v>
      </c>
      <c r="B112" s="91">
        <v>2</v>
      </c>
      <c r="C112" s="134">
        <v>0.004648582051603484</v>
      </c>
      <c r="D112" s="91" t="s">
        <v>1064</v>
      </c>
      <c r="E112" s="91" t="b">
        <v>1</v>
      </c>
      <c r="F112" s="91" t="b">
        <v>0</v>
      </c>
      <c r="G112" s="91" t="b">
        <v>0</v>
      </c>
    </row>
    <row r="113" spans="1:7" ht="15">
      <c r="A113" s="91" t="s">
        <v>758</v>
      </c>
      <c r="B113" s="91">
        <v>2</v>
      </c>
      <c r="C113" s="134">
        <v>0.004648582051603484</v>
      </c>
      <c r="D113" s="91" t="s">
        <v>1064</v>
      </c>
      <c r="E113" s="91" t="b">
        <v>0</v>
      </c>
      <c r="F113" s="91" t="b">
        <v>0</v>
      </c>
      <c r="G113" s="91" t="b">
        <v>0</v>
      </c>
    </row>
    <row r="114" spans="1:7" ht="15">
      <c r="A114" s="91" t="s">
        <v>237</v>
      </c>
      <c r="B114" s="91">
        <v>2</v>
      </c>
      <c r="C114" s="134">
        <v>0.004648582051603484</v>
      </c>
      <c r="D114" s="91" t="s">
        <v>1064</v>
      </c>
      <c r="E114" s="91" t="b">
        <v>0</v>
      </c>
      <c r="F114" s="91" t="b">
        <v>0</v>
      </c>
      <c r="G114" s="91" t="b">
        <v>0</v>
      </c>
    </row>
    <row r="115" spans="1:7" ht="15">
      <c r="A115" s="91" t="s">
        <v>725</v>
      </c>
      <c r="B115" s="91">
        <v>2</v>
      </c>
      <c r="C115" s="134">
        <v>0.004648582051603484</v>
      </c>
      <c r="D115" s="91" t="s">
        <v>1064</v>
      </c>
      <c r="E115" s="91" t="b">
        <v>0</v>
      </c>
      <c r="F115" s="91" t="b">
        <v>0</v>
      </c>
      <c r="G115" s="91" t="b">
        <v>0</v>
      </c>
    </row>
    <row r="116" spans="1:7" ht="15">
      <c r="A116" s="91" t="s">
        <v>1058</v>
      </c>
      <c r="B116" s="91">
        <v>2</v>
      </c>
      <c r="C116" s="134">
        <v>0.004648582051603484</v>
      </c>
      <c r="D116" s="91" t="s">
        <v>1064</v>
      </c>
      <c r="E116" s="91" t="b">
        <v>1</v>
      </c>
      <c r="F116" s="91" t="b">
        <v>0</v>
      </c>
      <c r="G116" s="91" t="b">
        <v>0</v>
      </c>
    </row>
    <row r="117" spans="1:7" ht="15">
      <c r="A117" s="91" t="s">
        <v>1059</v>
      </c>
      <c r="B117" s="91">
        <v>2</v>
      </c>
      <c r="C117" s="134">
        <v>0.004648582051603484</v>
      </c>
      <c r="D117" s="91" t="s">
        <v>1064</v>
      </c>
      <c r="E117" s="91" t="b">
        <v>0</v>
      </c>
      <c r="F117" s="91" t="b">
        <v>0</v>
      </c>
      <c r="G117" s="91" t="b">
        <v>0</v>
      </c>
    </row>
    <row r="118" spans="1:7" ht="15">
      <c r="A118" s="91" t="s">
        <v>1060</v>
      </c>
      <c r="B118" s="91">
        <v>2</v>
      </c>
      <c r="C118" s="134">
        <v>0.004648582051603484</v>
      </c>
      <c r="D118" s="91" t="s">
        <v>1064</v>
      </c>
      <c r="E118" s="91" t="b">
        <v>0</v>
      </c>
      <c r="F118" s="91" t="b">
        <v>0</v>
      </c>
      <c r="G118" s="91" t="b">
        <v>0</v>
      </c>
    </row>
    <row r="119" spans="1:7" ht="15">
      <c r="A119" s="91" t="s">
        <v>1061</v>
      </c>
      <c r="B119" s="91">
        <v>2</v>
      </c>
      <c r="C119" s="134">
        <v>0.0058384239316982695</v>
      </c>
      <c r="D119" s="91" t="s">
        <v>1064</v>
      </c>
      <c r="E119" s="91" t="b">
        <v>0</v>
      </c>
      <c r="F119" s="91" t="b">
        <v>0</v>
      </c>
      <c r="G119" s="91" t="b">
        <v>0</v>
      </c>
    </row>
    <row r="120" spans="1:7" ht="15">
      <c r="A120" s="91" t="s">
        <v>749</v>
      </c>
      <c r="B120" s="91">
        <v>10</v>
      </c>
      <c r="C120" s="134">
        <v>0.0021998793538786127</v>
      </c>
      <c r="D120" s="91" t="s">
        <v>663</v>
      </c>
      <c r="E120" s="91" t="b">
        <v>0</v>
      </c>
      <c r="F120" s="91" t="b">
        <v>0</v>
      </c>
      <c r="G120" s="91" t="b">
        <v>0</v>
      </c>
    </row>
    <row r="121" spans="1:7" ht="15">
      <c r="A121" s="91" t="s">
        <v>751</v>
      </c>
      <c r="B121" s="91">
        <v>9</v>
      </c>
      <c r="C121" s="134">
        <v>0.0019798914184907513</v>
      </c>
      <c r="D121" s="91" t="s">
        <v>663</v>
      </c>
      <c r="E121" s="91" t="b">
        <v>0</v>
      </c>
      <c r="F121" s="91" t="b">
        <v>0</v>
      </c>
      <c r="G121" s="91" t="b">
        <v>0</v>
      </c>
    </row>
    <row r="122" spans="1:7" ht="15">
      <c r="A122" s="91" t="s">
        <v>750</v>
      </c>
      <c r="B122" s="91">
        <v>7</v>
      </c>
      <c r="C122" s="134">
        <v>0.005213046730289434</v>
      </c>
      <c r="D122" s="91" t="s">
        <v>663</v>
      </c>
      <c r="E122" s="91" t="b">
        <v>0</v>
      </c>
      <c r="F122" s="91" t="b">
        <v>0</v>
      </c>
      <c r="G122" s="91" t="b">
        <v>0</v>
      </c>
    </row>
    <row r="123" spans="1:7" ht="15">
      <c r="A123" s="91" t="s">
        <v>752</v>
      </c>
      <c r="B123" s="91">
        <v>7</v>
      </c>
      <c r="C123" s="134">
        <v>0.01759688085078059</v>
      </c>
      <c r="D123" s="91" t="s">
        <v>663</v>
      </c>
      <c r="E123" s="91" t="b">
        <v>0</v>
      </c>
      <c r="F123" s="91" t="b">
        <v>0</v>
      </c>
      <c r="G123" s="91" t="b">
        <v>0</v>
      </c>
    </row>
    <row r="124" spans="1:7" ht="15">
      <c r="A124" s="91" t="s">
        <v>755</v>
      </c>
      <c r="B124" s="91">
        <v>5</v>
      </c>
      <c r="C124" s="134">
        <v>0.012569200607700424</v>
      </c>
      <c r="D124" s="91" t="s">
        <v>663</v>
      </c>
      <c r="E124" s="91" t="b">
        <v>0</v>
      </c>
      <c r="F124" s="91" t="b">
        <v>0</v>
      </c>
      <c r="G124" s="91" t="b">
        <v>0</v>
      </c>
    </row>
    <row r="125" spans="1:7" ht="15">
      <c r="A125" s="91" t="s">
        <v>753</v>
      </c>
      <c r="B125" s="91">
        <v>4</v>
      </c>
      <c r="C125" s="134">
        <v>0.013441730852615748</v>
      </c>
      <c r="D125" s="91" t="s">
        <v>663</v>
      </c>
      <c r="E125" s="91" t="b">
        <v>0</v>
      </c>
      <c r="F125" s="91" t="b">
        <v>0</v>
      </c>
      <c r="G125" s="91" t="b">
        <v>0</v>
      </c>
    </row>
    <row r="126" spans="1:7" ht="15">
      <c r="A126" s="91" t="s">
        <v>756</v>
      </c>
      <c r="B126" s="91">
        <v>3</v>
      </c>
      <c r="C126" s="134">
        <v>0.0075415203646202545</v>
      </c>
      <c r="D126" s="91" t="s">
        <v>663</v>
      </c>
      <c r="E126" s="91" t="b">
        <v>0</v>
      </c>
      <c r="F126" s="91" t="b">
        <v>0</v>
      </c>
      <c r="G126" s="91" t="b">
        <v>0</v>
      </c>
    </row>
    <row r="127" spans="1:7" ht="15">
      <c r="A127" s="91" t="s">
        <v>757</v>
      </c>
      <c r="B127" s="91">
        <v>3</v>
      </c>
      <c r="C127" s="134">
        <v>0.0075415203646202545</v>
      </c>
      <c r="D127" s="91" t="s">
        <v>663</v>
      </c>
      <c r="E127" s="91" t="b">
        <v>0</v>
      </c>
      <c r="F127" s="91" t="b">
        <v>0</v>
      </c>
      <c r="G127" s="91" t="b">
        <v>0</v>
      </c>
    </row>
    <row r="128" spans="1:7" ht="15">
      <c r="A128" s="91" t="s">
        <v>724</v>
      </c>
      <c r="B128" s="91">
        <v>2</v>
      </c>
      <c r="C128" s="134">
        <v>0.009615384615384616</v>
      </c>
      <c r="D128" s="91" t="s">
        <v>663</v>
      </c>
      <c r="E128" s="91" t="b">
        <v>0</v>
      </c>
      <c r="F128" s="91" t="b">
        <v>0</v>
      </c>
      <c r="G128" s="91" t="b">
        <v>0</v>
      </c>
    </row>
    <row r="129" spans="1:7" ht="15">
      <c r="A129" s="91" t="s">
        <v>758</v>
      </c>
      <c r="B129" s="91">
        <v>2</v>
      </c>
      <c r="C129" s="134">
        <v>0.006720865426307874</v>
      </c>
      <c r="D129" s="91" t="s">
        <v>663</v>
      </c>
      <c r="E129" s="91" t="b">
        <v>0</v>
      </c>
      <c r="F129" s="91" t="b">
        <v>0</v>
      </c>
      <c r="G129" s="91" t="b">
        <v>0</v>
      </c>
    </row>
    <row r="130" spans="1:7" ht="15">
      <c r="A130" s="91" t="s">
        <v>1018</v>
      </c>
      <c r="B130" s="91">
        <v>2</v>
      </c>
      <c r="C130" s="134">
        <v>0.006720865426307874</v>
      </c>
      <c r="D130" s="91" t="s">
        <v>663</v>
      </c>
      <c r="E130" s="91" t="b">
        <v>0</v>
      </c>
      <c r="F130" s="91" t="b">
        <v>0</v>
      </c>
      <c r="G130" s="91" t="b">
        <v>0</v>
      </c>
    </row>
    <row r="131" spans="1:7" ht="15">
      <c r="A131" s="91" t="s">
        <v>1043</v>
      </c>
      <c r="B131" s="91">
        <v>2</v>
      </c>
      <c r="C131" s="134">
        <v>0.006720865426307874</v>
      </c>
      <c r="D131" s="91" t="s">
        <v>663</v>
      </c>
      <c r="E131" s="91" t="b">
        <v>0</v>
      </c>
      <c r="F131" s="91" t="b">
        <v>0</v>
      </c>
      <c r="G131" s="91" t="b">
        <v>0</v>
      </c>
    </row>
    <row r="132" spans="1:7" ht="15">
      <c r="A132" s="91" t="s">
        <v>1044</v>
      </c>
      <c r="B132" s="91">
        <v>2</v>
      </c>
      <c r="C132" s="134">
        <v>0.006720865426307874</v>
      </c>
      <c r="D132" s="91" t="s">
        <v>663</v>
      </c>
      <c r="E132" s="91" t="b">
        <v>0</v>
      </c>
      <c r="F132" s="91" t="b">
        <v>0</v>
      </c>
      <c r="G132" s="91" t="b">
        <v>0</v>
      </c>
    </row>
    <row r="133" spans="1:7" ht="15">
      <c r="A133" s="91" t="s">
        <v>1045</v>
      </c>
      <c r="B133" s="91">
        <v>2</v>
      </c>
      <c r="C133" s="134">
        <v>0.006720865426307874</v>
      </c>
      <c r="D133" s="91" t="s">
        <v>663</v>
      </c>
      <c r="E133" s="91" t="b">
        <v>0</v>
      </c>
      <c r="F133" s="91" t="b">
        <v>0</v>
      </c>
      <c r="G133" s="91" t="b">
        <v>0</v>
      </c>
    </row>
    <row r="134" spans="1:7" ht="15">
      <c r="A134" s="91" t="s">
        <v>1046</v>
      </c>
      <c r="B134" s="91">
        <v>2</v>
      </c>
      <c r="C134" s="134">
        <v>0.006720865426307874</v>
      </c>
      <c r="D134" s="91" t="s">
        <v>663</v>
      </c>
      <c r="E134" s="91" t="b">
        <v>0</v>
      </c>
      <c r="F134" s="91" t="b">
        <v>0</v>
      </c>
      <c r="G134" s="91" t="b">
        <v>0</v>
      </c>
    </row>
    <row r="135" spans="1:7" ht="15">
      <c r="A135" s="91" t="s">
        <v>1047</v>
      </c>
      <c r="B135" s="91">
        <v>2</v>
      </c>
      <c r="C135" s="134">
        <v>0.006720865426307874</v>
      </c>
      <c r="D135" s="91" t="s">
        <v>663</v>
      </c>
      <c r="E135" s="91" t="b">
        <v>0</v>
      </c>
      <c r="F135" s="91" t="b">
        <v>0</v>
      </c>
      <c r="G135" s="91" t="b">
        <v>0</v>
      </c>
    </row>
    <row r="136" spans="1:7" ht="15">
      <c r="A136" s="91" t="s">
        <v>1048</v>
      </c>
      <c r="B136" s="91">
        <v>2</v>
      </c>
      <c r="C136" s="134">
        <v>0.006720865426307874</v>
      </c>
      <c r="D136" s="91" t="s">
        <v>663</v>
      </c>
      <c r="E136" s="91" t="b">
        <v>0</v>
      </c>
      <c r="F136" s="91" t="b">
        <v>0</v>
      </c>
      <c r="G136" s="91" t="b">
        <v>0</v>
      </c>
    </row>
    <row r="137" spans="1:7" ht="15">
      <c r="A137" s="91" t="s">
        <v>1049</v>
      </c>
      <c r="B137" s="91">
        <v>2</v>
      </c>
      <c r="C137" s="134">
        <v>0.006720865426307874</v>
      </c>
      <c r="D137" s="91" t="s">
        <v>663</v>
      </c>
      <c r="E137" s="91" t="b">
        <v>0</v>
      </c>
      <c r="F137" s="91" t="b">
        <v>0</v>
      </c>
      <c r="G137" s="91" t="b">
        <v>0</v>
      </c>
    </row>
    <row r="138" spans="1:7" ht="15">
      <c r="A138" s="91" t="s">
        <v>1050</v>
      </c>
      <c r="B138" s="91">
        <v>2</v>
      </c>
      <c r="C138" s="134">
        <v>0.006720865426307874</v>
      </c>
      <c r="D138" s="91" t="s">
        <v>663</v>
      </c>
      <c r="E138" s="91" t="b">
        <v>0</v>
      </c>
      <c r="F138" s="91" t="b">
        <v>0</v>
      </c>
      <c r="G138" s="91" t="b">
        <v>0</v>
      </c>
    </row>
    <row r="139" spans="1:7" ht="15">
      <c r="A139" s="91" t="s">
        <v>1051</v>
      </c>
      <c r="B139" s="91">
        <v>2</v>
      </c>
      <c r="C139" s="134">
        <v>0.006720865426307874</v>
      </c>
      <c r="D139" s="91" t="s">
        <v>663</v>
      </c>
      <c r="E139" s="91" t="b">
        <v>0</v>
      </c>
      <c r="F139" s="91" t="b">
        <v>0</v>
      </c>
      <c r="G139" s="91" t="b">
        <v>0</v>
      </c>
    </row>
    <row r="140" spans="1:7" ht="15">
      <c r="A140" s="91" t="s">
        <v>797</v>
      </c>
      <c r="B140" s="91">
        <v>2</v>
      </c>
      <c r="C140" s="134">
        <v>0.006720865426307874</v>
      </c>
      <c r="D140" s="91" t="s">
        <v>663</v>
      </c>
      <c r="E140" s="91" t="b">
        <v>0</v>
      </c>
      <c r="F140" s="91" t="b">
        <v>0</v>
      </c>
      <c r="G140" s="91" t="b">
        <v>0</v>
      </c>
    </row>
    <row r="141" spans="1:7" ht="15">
      <c r="A141" s="91" t="s">
        <v>1052</v>
      </c>
      <c r="B141" s="91">
        <v>2</v>
      </c>
      <c r="C141" s="134">
        <v>0.006720865426307874</v>
      </c>
      <c r="D141" s="91" t="s">
        <v>663</v>
      </c>
      <c r="E141" s="91" t="b">
        <v>0</v>
      </c>
      <c r="F141" s="91" t="b">
        <v>0</v>
      </c>
      <c r="G141" s="91" t="b">
        <v>0</v>
      </c>
    </row>
    <row r="142" spans="1:7" ht="15">
      <c r="A142" s="91" t="s">
        <v>1053</v>
      </c>
      <c r="B142" s="91">
        <v>2</v>
      </c>
      <c r="C142" s="134">
        <v>0.006720865426307874</v>
      </c>
      <c r="D142" s="91" t="s">
        <v>663</v>
      </c>
      <c r="E142" s="91" t="b">
        <v>0</v>
      </c>
      <c r="F142" s="91" t="b">
        <v>0</v>
      </c>
      <c r="G142" s="91" t="b">
        <v>0</v>
      </c>
    </row>
    <row r="143" spans="1:7" ht="15">
      <c r="A143" s="91" t="s">
        <v>1054</v>
      </c>
      <c r="B143" s="91">
        <v>2</v>
      </c>
      <c r="C143" s="134">
        <v>0.006720865426307874</v>
      </c>
      <c r="D143" s="91" t="s">
        <v>663</v>
      </c>
      <c r="E143" s="91" t="b">
        <v>0</v>
      </c>
      <c r="F143" s="91" t="b">
        <v>0</v>
      </c>
      <c r="G143" s="91" t="b">
        <v>0</v>
      </c>
    </row>
    <row r="144" spans="1:7" ht="15">
      <c r="A144" s="91" t="s">
        <v>1055</v>
      </c>
      <c r="B144" s="91">
        <v>2</v>
      </c>
      <c r="C144" s="134">
        <v>0.006720865426307874</v>
      </c>
      <c r="D144" s="91" t="s">
        <v>663</v>
      </c>
      <c r="E144" s="91" t="b">
        <v>0</v>
      </c>
      <c r="F144" s="91" t="b">
        <v>0</v>
      </c>
      <c r="G144" s="91" t="b">
        <v>0</v>
      </c>
    </row>
    <row r="145" spans="1:7" ht="15">
      <c r="A145" s="91" t="s">
        <v>1022</v>
      </c>
      <c r="B145" s="91">
        <v>2</v>
      </c>
      <c r="C145" s="134">
        <v>0.006720865426307874</v>
      </c>
      <c r="D145" s="91" t="s">
        <v>663</v>
      </c>
      <c r="E145" s="91" t="b">
        <v>0</v>
      </c>
      <c r="F145" s="91" t="b">
        <v>0</v>
      </c>
      <c r="G145" s="91" t="b">
        <v>0</v>
      </c>
    </row>
    <row r="146" spans="1:7" ht="15">
      <c r="A146" s="91" t="s">
        <v>1023</v>
      </c>
      <c r="B146" s="91">
        <v>2</v>
      </c>
      <c r="C146" s="134">
        <v>0.006720865426307874</v>
      </c>
      <c r="D146" s="91" t="s">
        <v>663</v>
      </c>
      <c r="E146" s="91" t="b">
        <v>0</v>
      </c>
      <c r="F146" s="91" t="b">
        <v>0</v>
      </c>
      <c r="G146" s="91" t="b">
        <v>0</v>
      </c>
    </row>
    <row r="147" spans="1:7" ht="15">
      <c r="A147" s="91" t="s">
        <v>1024</v>
      </c>
      <c r="B147" s="91">
        <v>2</v>
      </c>
      <c r="C147" s="134">
        <v>0.006720865426307874</v>
      </c>
      <c r="D147" s="91" t="s">
        <v>663</v>
      </c>
      <c r="E147" s="91" t="b">
        <v>0</v>
      </c>
      <c r="F147" s="91" t="b">
        <v>0</v>
      </c>
      <c r="G147" s="91" t="b">
        <v>0</v>
      </c>
    </row>
    <row r="148" spans="1:7" ht="15">
      <c r="A148" s="91" t="s">
        <v>1025</v>
      </c>
      <c r="B148" s="91">
        <v>2</v>
      </c>
      <c r="C148" s="134">
        <v>0.006720865426307874</v>
      </c>
      <c r="D148" s="91" t="s">
        <v>663</v>
      </c>
      <c r="E148" s="91" t="b">
        <v>0</v>
      </c>
      <c r="F148" s="91" t="b">
        <v>0</v>
      </c>
      <c r="G148" s="91" t="b">
        <v>0</v>
      </c>
    </row>
    <row r="149" spans="1:7" ht="15">
      <c r="A149" s="91" t="s">
        <v>1026</v>
      </c>
      <c r="B149" s="91">
        <v>2</v>
      </c>
      <c r="C149" s="134">
        <v>0.006720865426307874</v>
      </c>
      <c r="D149" s="91" t="s">
        <v>663</v>
      </c>
      <c r="E149" s="91" t="b">
        <v>0</v>
      </c>
      <c r="F149" s="91" t="b">
        <v>0</v>
      </c>
      <c r="G149" s="91" t="b">
        <v>0</v>
      </c>
    </row>
    <row r="150" spans="1:7" ht="15">
      <c r="A150" s="91" t="s">
        <v>1027</v>
      </c>
      <c r="B150" s="91">
        <v>2</v>
      </c>
      <c r="C150" s="134">
        <v>0.006720865426307874</v>
      </c>
      <c r="D150" s="91" t="s">
        <v>663</v>
      </c>
      <c r="E150" s="91" t="b">
        <v>0</v>
      </c>
      <c r="F150" s="91" t="b">
        <v>0</v>
      </c>
      <c r="G150" s="91" t="b">
        <v>0</v>
      </c>
    </row>
    <row r="151" spans="1:7" ht="15">
      <c r="A151" s="91" t="s">
        <v>778</v>
      </c>
      <c r="B151" s="91">
        <v>2</v>
      </c>
      <c r="C151" s="134">
        <v>0.006720865426307874</v>
      </c>
      <c r="D151" s="91" t="s">
        <v>663</v>
      </c>
      <c r="E151" s="91" t="b">
        <v>0</v>
      </c>
      <c r="F151" s="91" t="b">
        <v>0</v>
      </c>
      <c r="G151" s="91" t="b">
        <v>0</v>
      </c>
    </row>
    <row r="152" spans="1:7" ht="15">
      <c r="A152" s="91" t="s">
        <v>1028</v>
      </c>
      <c r="B152" s="91">
        <v>2</v>
      </c>
      <c r="C152" s="134">
        <v>0.006720865426307874</v>
      </c>
      <c r="D152" s="91" t="s">
        <v>663</v>
      </c>
      <c r="E152" s="91" t="b">
        <v>1</v>
      </c>
      <c r="F152" s="91" t="b">
        <v>0</v>
      </c>
      <c r="G152" s="91" t="b">
        <v>0</v>
      </c>
    </row>
    <row r="153" spans="1:7" ht="15">
      <c r="A153" s="91" t="s">
        <v>1029</v>
      </c>
      <c r="B153" s="91">
        <v>2</v>
      </c>
      <c r="C153" s="134">
        <v>0.006720865426307874</v>
      </c>
      <c r="D153" s="91" t="s">
        <v>663</v>
      </c>
      <c r="E153" s="91" t="b">
        <v>0</v>
      </c>
      <c r="F153" s="91" t="b">
        <v>0</v>
      </c>
      <c r="G153" s="91" t="b">
        <v>0</v>
      </c>
    </row>
    <row r="154" spans="1:7" ht="15">
      <c r="A154" s="91" t="s">
        <v>1030</v>
      </c>
      <c r="B154" s="91">
        <v>2</v>
      </c>
      <c r="C154" s="134">
        <v>0.006720865426307874</v>
      </c>
      <c r="D154" s="91" t="s">
        <v>663</v>
      </c>
      <c r="E154" s="91" t="b">
        <v>0</v>
      </c>
      <c r="F154" s="91" t="b">
        <v>0</v>
      </c>
      <c r="G154" s="91" t="b">
        <v>0</v>
      </c>
    </row>
    <row r="155" spans="1:7" ht="15">
      <c r="A155" s="91" t="s">
        <v>1031</v>
      </c>
      <c r="B155" s="91">
        <v>2</v>
      </c>
      <c r="C155" s="134">
        <v>0.006720865426307874</v>
      </c>
      <c r="D155" s="91" t="s">
        <v>663</v>
      </c>
      <c r="E155" s="91" t="b">
        <v>0</v>
      </c>
      <c r="F155" s="91" t="b">
        <v>0</v>
      </c>
      <c r="G155" s="91" t="b">
        <v>0</v>
      </c>
    </row>
    <row r="156" spans="1:7" ht="15">
      <c r="A156" s="91" t="s">
        <v>1032</v>
      </c>
      <c r="B156" s="91">
        <v>2</v>
      </c>
      <c r="C156" s="134">
        <v>0.006720865426307874</v>
      </c>
      <c r="D156" s="91" t="s">
        <v>663</v>
      </c>
      <c r="E156" s="91" t="b">
        <v>0</v>
      </c>
      <c r="F156" s="91" t="b">
        <v>0</v>
      </c>
      <c r="G156" s="91" t="b">
        <v>0</v>
      </c>
    </row>
    <row r="157" spans="1:7" ht="15">
      <c r="A157" s="91" t="s">
        <v>1033</v>
      </c>
      <c r="B157" s="91">
        <v>2</v>
      </c>
      <c r="C157" s="134">
        <v>0.006720865426307874</v>
      </c>
      <c r="D157" s="91" t="s">
        <v>663</v>
      </c>
      <c r="E157" s="91" t="b">
        <v>0</v>
      </c>
      <c r="F157" s="91" t="b">
        <v>0</v>
      </c>
      <c r="G157" s="91" t="b">
        <v>0</v>
      </c>
    </row>
    <row r="158" spans="1:7" ht="15">
      <c r="A158" s="91" t="s">
        <v>1034</v>
      </c>
      <c r="B158" s="91">
        <v>2</v>
      </c>
      <c r="C158" s="134">
        <v>0.006720865426307874</v>
      </c>
      <c r="D158" s="91" t="s">
        <v>663</v>
      </c>
      <c r="E158" s="91" t="b">
        <v>0</v>
      </c>
      <c r="F158" s="91" t="b">
        <v>0</v>
      </c>
      <c r="G158" s="91" t="b">
        <v>0</v>
      </c>
    </row>
    <row r="159" spans="1:7" ht="15">
      <c r="A159" s="91" t="s">
        <v>1035</v>
      </c>
      <c r="B159" s="91">
        <v>2</v>
      </c>
      <c r="C159" s="134">
        <v>0.006720865426307874</v>
      </c>
      <c r="D159" s="91" t="s">
        <v>663</v>
      </c>
      <c r="E159" s="91" t="b">
        <v>0</v>
      </c>
      <c r="F159" s="91" t="b">
        <v>0</v>
      </c>
      <c r="G159" s="91" t="b">
        <v>0</v>
      </c>
    </row>
    <row r="160" spans="1:7" ht="15">
      <c r="A160" s="91" t="s">
        <v>1036</v>
      </c>
      <c r="B160" s="91">
        <v>2</v>
      </c>
      <c r="C160" s="134">
        <v>0.006720865426307874</v>
      </c>
      <c r="D160" s="91" t="s">
        <v>663</v>
      </c>
      <c r="E160" s="91" t="b">
        <v>0</v>
      </c>
      <c r="F160" s="91" t="b">
        <v>0</v>
      </c>
      <c r="G160" s="91" t="b">
        <v>0</v>
      </c>
    </row>
    <row r="161" spans="1:7" ht="15">
      <c r="A161" s="91" t="s">
        <v>1037</v>
      </c>
      <c r="B161" s="91">
        <v>2</v>
      </c>
      <c r="C161" s="134">
        <v>0.006720865426307874</v>
      </c>
      <c r="D161" s="91" t="s">
        <v>663</v>
      </c>
      <c r="E161" s="91" t="b">
        <v>0</v>
      </c>
      <c r="F161" s="91" t="b">
        <v>0</v>
      </c>
      <c r="G161" s="91" t="b">
        <v>0</v>
      </c>
    </row>
    <row r="162" spans="1:7" ht="15">
      <c r="A162" s="91" t="s">
        <v>1038</v>
      </c>
      <c r="B162" s="91">
        <v>2</v>
      </c>
      <c r="C162" s="134">
        <v>0.006720865426307874</v>
      </c>
      <c r="D162" s="91" t="s">
        <v>663</v>
      </c>
      <c r="E162" s="91" t="b">
        <v>0</v>
      </c>
      <c r="F162" s="91" t="b">
        <v>0</v>
      </c>
      <c r="G162" s="91" t="b">
        <v>0</v>
      </c>
    </row>
    <row r="163" spans="1:7" ht="15">
      <c r="A163" s="91" t="s">
        <v>1039</v>
      </c>
      <c r="B163" s="91">
        <v>2</v>
      </c>
      <c r="C163" s="134">
        <v>0.006720865426307874</v>
      </c>
      <c r="D163" s="91" t="s">
        <v>663</v>
      </c>
      <c r="E163" s="91" t="b">
        <v>0</v>
      </c>
      <c r="F163" s="91" t="b">
        <v>0</v>
      </c>
      <c r="G163" s="91" t="b">
        <v>0</v>
      </c>
    </row>
    <row r="164" spans="1:7" ht="15">
      <c r="A164" s="91" t="s">
        <v>1015</v>
      </c>
      <c r="B164" s="91">
        <v>2</v>
      </c>
      <c r="C164" s="134">
        <v>0.006720865426307874</v>
      </c>
      <c r="D164" s="91" t="s">
        <v>663</v>
      </c>
      <c r="E164" s="91" t="b">
        <v>1</v>
      </c>
      <c r="F164" s="91" t="b">
        <v>0</v>
      </c>
      <c r="G164" s="91" t="b">
        <v>0</v>
      </c>
    </row>
    <row r="165" spans="1:7" ht="15">
      <c r="A165" s="91" t="s">
        <v>1040</v>
      </c>
      <c r="B165" s="91">
        <v>2</v>
      </c>
      <c r="C165" s="134">
        <v>0.006720865426307874</v>
      </c>
      <c r="D165" s="91" t="s">
        <v>663</v>
      </c>
      <c r="E165" s="91" t="b">
        <v>0</v>
      </c>
      <c r="F165" s="91" t="b">
        <v>0</v>
      </c>
      <c r="G165" s="91" t="b">
        <v>0</v>
      </c>
    </row>
    <row r="166" spans="1:7" ht="15">
      <c r="A166" s="91" t="s">
        <v>1020</v>
      </c>
      <c r="B166" s="91">
        <v>2</v>
      </c>
      <c r="C166" s="134">
        <v>0.009615384615384616</v>
      </c>
      <c r="D166" s="91" t="s">
        <v>663</v>
      </c>
      <c r="E166" s="91" t="b">
        <v>0</v>
      </c>
      <c r="F166" s="91" t="b">
        <v>0</v>
      </c>
      <c r="G166" s="91" t="b">
        <v>0</v>
      </c>
    </row>
    <row r="167" spans="1:7" ht="15">
      <c r="A167" s="91" t="s">
        <v>220</v>
      </c>
      <c r="B167" s="91">
        <v>3</v>
      </c>
      <c r="C167" s="134">
        <v>0.008518550223293177</v>
      </c>
      <c r="D167" s="91" t="s">
        <v>664</v>
      </c>
      <c r="E167" s="91" t="b">
        <v>0</v>
      </c>
      <c r="F167" s="91" t="b">
        <v>0</v>
      </c>
      <c r="G167" s="91" t="b">
        <v>0</v>
      </c>
    </row>
    <row r="168" spans="1:7" ht="15">
      <c r="A168" s="91" t="s">
        <v>760</v>
      </c>
      <c r="B168" s="91">
        <v>2</v>
      </c>
      <c r="C168" s="134">
        <v>0.013683181621090055</v>
      </c>
      <c r="D168" s="91" t="s">
        <v>664</v>
      </c>
      <c r="E168" s="91" t="b">
        <v>1</v>
      </c>
      <c r="F168" s="91" t="b">
        <v>0</v>
      </c>
      <c r="G168" s="91" t="b">
        <v>0</v>
      </c>
    </row>
    <row r="169" spans="1:7" ht="15">
      <c r="A169" s="91" t="s">
        <v>761</v>
      </c>
      <c r="B169" s="91">
        <v>2</v>
      </c>
      <c r="C169" s="134">
        <v>0.013683181621090055</v>
      </c>
      <c r="D169" s="91" t="s">
        <v>664</v>
      </c>
      <c r="E169" s="91" t="b">
        <v>0</v>
      </c>
      <c r="F169" s="91" t="b">
        <v>0</v>
      </c>
      <c r="G169" s="91" t="b">
        <v>0</v>
      </c>
    </row>
    <row r="170" spans="1:7" ht="15">
      <c r="A170" s="91" t="s">
        <v>762</v>
      </c>
      <c r="B170" s="91">
        <v>2</v>
      </c>
      <c r="C170" s="134">
        <v>0.013683181621090055</v>
      </c>
      <c r="D170" s="91" t="s">
        <v>664</v>
      </c>
      <c r="E170" s="91" t="b">
        <v>0</v>
      </c>
      <c r="F170" s="91" t="b">
        <v>0</v>
      </c>
      <c r="G170" s="91" t="b">
        <v>0</v>
      </c>
    </row>
    <row r="171" spans="1:7" ht="15">
      <c r="A171" s="91" t="s">
        <v>763</v>
      </c>
      <c r="B171" s="91">
        <v>2</v>
      </c>
      <c r="C171" s="134">
        <v>0.013683181621090055</v>
      </c>
      <c r="D171" s="91" t="s">
        <v>664</v>
      </c>
      <c r="E171" s="91" t="b">
        <v>0</v>
      </c>
      <c r="F171" s="91" t="b">
        <v>0</v>
      </c>
      <c r="G171" s="91" t="b">
        <v>0</v>
      </c>
    </row>
    <row r="172" spans="1:7" ht="15">
      <c r="A172" s="91" t="s">
        <v>764</v>
      </c>
      <c r="B172" s="91">
        <v>2</v>
      </c>
      <c r="C172" s="134">
        <v>0.013683181621090055</v>
      </c>
      <c r="D172" s="91" t="s">
        <v>664</v>
      </c>
      <c r="E172" s="91" t="b">
        <v>0</v>
      </c>
      <c r="F172" s="91" t="b">
        <v>0</v>
      </c>
      <c r="G172" s="91" t="b">
        <v>0</v>
      </c>
    </row>
    <row r="173" spans="1:7" ht="15">
      <c r="A173" s="91" t="s">
        <v>765</v>
      </c>
      <c r="B173" s="91">
        <v>2</v>
      </c>
      <c r="C173" s="134">
        <v>0.013683181621090055</v>
      </c>
      <c r="D173" s="91" t="s">
        <v>664</v>
      </c>
      <c r="E173" s="91" t="b">
        <v>0</v>
      </c>
      <c r="F173" s="91" t="b">
        <v>0</v>
      </c>
      <c r="G173" s="91" t="b">
        <v>0</v>
      </c>
    </row>
    <row r="174" spans="1:7" ht="15">
      <c r="A174" s="91" t="s">
        <v>766</v>
      </c>
      <c r="B174" s="91">
        <v>2</v>
      </c>
      <c r="C174" s="134">
        <v>0.013683181621090055</v>
      </c>
      <c r="D174" s="91" t="s">
        <v>664</v>
      </c>
      <c r="E174" s="91" t="b">
        <v>1</v>
      </c>
      <c r="F174" s="91" t="b">
        <v>0</v>
      </c>
      <c r="G174" s="91" t="b">
        <v>0</v>
      </c>
    </row>
    <row r="175" spans="1:7" ht="15">
      <c r="A175" s="91" t="s">
        <v>767</v>
      </c>
      <c r="B175" s="91">
        <v>2</v>
      </c>
      <c r="C175" s="134">
        <v>0.013683181621090055</v>
      </c>
      <c r="D175" s="91" t="s">
        <v>664</v>
      </c>
      <c r="E175" s="91" t="b">
        <v>1</v>
      </c>
      <c r="F175" s="91" t="b">
        <v>0</v>
      </c>
      <c r="G175" s="91" t="b">
        <v>0</v>
      </c>
    </row>
    <row r="176" spans="1:7" ht="15">
      <c r="A176" s="91" t="s">
        <v>768</v>
      </c>
      <c r="B176" s="91">
        <v>2</v>
      </c>
      <c r="C176" s="134">
        <v>0.013683181621090055</v>
      </c>
      <c r="D176" s="91" t="s">
        <v>664</v>
      </c>
      <c r="E176" s="91" t="b">
        <v>0</v>
      </c>
      <c r="F176" s="91" t="b">
        <v>0</v>
      </c>
      <c r="G176" s="91" t="b">
        <v>0</v>
      </c>
    </row>
    <row r="177" spans="1:7" ht="15">
      <c r="A177" s="91" t="s">
        <v>807</v>
      </c>
      <c r="B177" s="91">
        <v>2</v>
      </c>
      <c r="C177" s="134">
        <v>0.013683181621090055</v>
      </c>
      <c r="D177" s="91" t="s">
        <v>664</v>
      </c>
      <c r="E177" s="91" t="b">
        <v>0</v>
      </c>
      <c r="F177" s="91" t="b">
        <v>0</v>
      </c>
      <c r="G177" s="91" t="b">
        <v>0</v>
      </c>
    </row>
    <row r="178" spans="1:7" ht="15">
      <c r="A178" s="91" t="s">
        <v>808</v>
      </c>
      <c r="B178" s="91">
        <v>2</v>
      </c>
      <c r="C178" s="134">
        <v>0.013683181621090055</v>
      </c>
      <c r="D178" s="91" t="s">
        <v>664</v>
      </c>
      <c r="E178" s="91" t="b">
        <v>0</v>
      </c>
      <c r="F178" s="91" t="b">
        <v>0</v>
      </c>
      <c r="G178" s="91" t="b">
        <v>0</v>
      </c>
    </row>
    <row r="179" spans="1:7" ht="15">
      <c r="A179" s="91" t="s">
        <v>753</v>
      </c>
      <c r="B179" s="91">
        <v>2</v>
      </c>
      <c r="C179" s="134">
        <v>0.013683181621090055</v>
      </c>
      <c r="D179" s="91" t="s">
        <v>664</v>
      </c>
      <c r="E179" s="91" t="b">
        <v>0</v>
      </c>
      <c r="F179" s="91" t="b">
        <v>0</v>
      </c>
      <c r="G179" s="91" t="b">
        <v>0</v>
      </c>
    </row>
    <row r="180" spans="1:7" ht="15">
      <c r="A180" s="91" t="s">
        <v>809</v>
      </c>
      <c r="B180" s="91">
        <v>2</v>
      </c>
      <c r="C180" s="134">
        <v>0.013683181621090055</v>
      </c>
      <c r="D180" s="91" t="s">
        <v>664</v>
      </c>
      <c r="E180" s="91" t="b">
        <v>1</v>
      </c>
      <c r="F180" s="91" t="b">
        <v>0</v>
      </c>
      <c r="G180" s="91" t="b">
        <v>0</v>
      </c>
    </row>
    <row r="181" spans="1:7" ht="15">
      <c r="A181" s="91" t="s">
        <v>810</v>
      </c>
      <c r="B181" s="91">
        <v>2</v>
      </c>
      <c r="C181" s="134">
        <v>0.013683181621090055</v>
      </c>
      <c r="D181" s="91" t="s">
        <v>664</v>
      </c>
      <c r="E181" s="91" t="b">
        <v>0</v>
      </c>
      <c r="F181" s="91" t="b">
        <v>0</v>
      </c>
      <c r="G181" s="91" t="b">
        <v>0</v>
      </c>
    </row>
    <row r="182" spans="1:7" ht="15">
      <c r="A182" s="91" t="s">
        <v>811</v>
      </c>
      <c r="B182" s="91">
        <v>2</v>
      </c>
      <c r="C182" s="134">
        <v>0.013683181621090055</v>
      </c>
      <c r="D182" s="91" t="s">
        <v>664</v>
      </c>
      <c r="E182" s="91" t="b">
        <v>0</v>
      </c>
      <c r="F182" s="91" t="b">
        <v>0</v>
      </c>
      <c r="G182" s="91" t="b">
        <v>0</v>
      </c>
    </row>
    <row r="183" spans="1:7" ht="15">
      <c r="A183" s="91" t="s">
        <v>749</v>
      </c>
      <c r="B183" s="91">
        <v>2</v>
      </c>
      <c r="C183" s="134">
        <v>0.013683181621090055</v>
      </c>
      <c r="D183" s="91" t="s">
        <v>664</v>
      </c>
      <c r="E183" s="91" t="b">
        <v>0</v>
      </c>
      <c r="F183" s="91" t="b">
        <v>0</v>
      </c>
      <c r="G183" s="91" t="b">
        <v>0</v>
      </c>
    </row>
    <row r="184" spans="1:7" ht="15">
      <c r="A184" s="91" t="s">
        <v>812</v>
      </c>
      <c r="B184" s="91">
        <v>2</v>
      </c>
      <c r="C184" s="134">
        <v>0.013683181621090055</v>
      </c>
      <c r="D184" s="91" t="s">
        <v>664</v>
      </c>
      <c r="E184" s="91" t="b">
        <v>0</v>
      </c>
      <c r="F184" s="91" t="b">
        <v>0</v>
      </c>
      <c r="G184" s="91" t="b">
        <v>0</v>
      </c>
    </row>
    <row r="185" spans="1:7" ht="15">
      <c r="A185" s="91" t="s">
        <v>750</v>
      </c>
      <c r="B185" s="91">
        <v>2</v>
      </c>
      <c r="C185" s="134">
        <v>0.013683181621090055</v>
      </c>
      <c r="D185" s="91" t="s">
        <v>664</v>
      </c>
      <c r="E185" s="91" t="b">
        <v>0</v>
      </c>
      <c r="F185" s="91" t="b">
        <v>0</v>
      </c>
      <c r="G185" s="91" t="b">
        <v>0</v>
      </c>
    </row>
    <row r="186" spans="1:7" ht="15">
      <c r="A186" s="91" t="s">
        <v>813</v>
      </c>
      <c r="B186" s="91">
        <v>2</v>
      </c>
      <c r="C186" s="134">
        <v>0.013683181621090055</v>
      </c>
      <c r="D186" s="91" t="s">
        <v>664</v>
      </c>
      <c r="E186" s="91" t="b">
        <v>0</v>
      </c>
      <c r="F186" s="91" t="b">
        <v>0</v>
      </c>
      <c r="G186" s="91" t="b">
        <v>0</v>
      </c>
    </row>
    <row r="187" spans="1:7" ht="15">
      <c r="A187" s="91" t="s">
        <v>752</v>
      </c>
      <c r="B187" s="91">
        <v>2</v>
      </c>
      <c r="C187" s="134">
        <v>0.013683181621090055</v>
      </c>
      <c r="D187" s="91" t="s">
        <v>664</v>
      </c>
      <c r="E187" s="91" t="b">
        <v>0</v>
      </c>
      <c r="F187" s="91" t="b">
        <v>0</v>
      </c>
      <c r="G187" s="91" t="b">
        <v>0</v>
      </c>
    </row>
    <row r="188" spans="1:7" ht="15">
      <c r="A188" s="91" t="s">
        <v>770</v>
      </c>
      <c r="B188" s="91">
        <v>6</v>
      </c>
      <c r="C188" s="134">
        <v>0</v>
      </c>
      <c r="D188" s="91" t="s">
        <v>665</v>
      </c>
      <c r="E188" s="91" t="b">
        <v>0</v>
      </c>
      <c r="F188" s="91" t="b">
        <v>0</v>
      </c>
      <c r="G188" s="91" t="b">
        <v>0</v>
      </c>
    </row>
    <row r="189" spans="1:7" ht="15">
      <c r="A189" s="91" t="s">
        <v>771</v>
      </c>
      <c r="B189" s="91">
        <v>3</v>
      </c>
      <c r="C189" s="134">
        <v>0</v>
      </c>
      <c r="D189" s="91" t="s">
        <v>665</v>
      </c>
      <c r="E189" s="91" t="b">
        <v>0</v>
      </c>
      <c r="F189" s="91" t="b">
        <v>0</v>
      </c>
      <c r="G189" s="91" t="b">
        <v>0</v>
      </c>
    </row>
    <row r="190" spans="1:7" ht="15">
      <c r="A190" s="91" t="s">
        <v>772</v>
      </c>
      <c r="B190" s="91">
        <v>3</v>
      </c>
      <c r="C190" s="134">
        <v>0</v>
      </c>
      <c r="D190" s="91" t="s">
        <v>665</v>
      </c>
      <c r="E190" s="91" t="b">
        <v>0</v>
      </c>
      <c r="F190" s="91" t="b">
        <v>0</v>
      </c>
      <c r="G190" s="91" t="b">
        <v>0</v>
      </c>
    </row>
    <row r="191" spans="1:7" ht="15">
      <c r="A191" s="91" t="s">
        <v>751</v>
      </c>
      <c r="B191" s="91">
        <v>3</v>
      </c>
      <c r="C191" s="134">
        <v>0</v>
      </c>
      <c r="D191" s="91" t="s">
        <v>665</v>
      </c>
      <c r="E191" s="91" t="b">
        <v>0</v>
      </c>
      <c r="F191" s="91" t="b">
        <v>0</v>
      </c>
      <c r="G191" s="91" t="b">
        <v>0</v>
      </c>
    </row>
    <row r="192" spans="1:7" ht="15">
      <c r="A192" s="91" t="s">
        <v>773</v>
      </c>
      <c r="B192" s="91">
        <v>3</v>
      </c>
      <c r="C192" s="134">
        <v>0</v>
      </c>
      <c r="D192" s="91" t="s">
        <v>665</v>
      </c>
      <c r="E192" s="91" t="b">
        <v>0</v>
      </c>
      <c r="F192" s="91" t="b">
        <v>0</v>
      </c>
      <c r="G192" s="91" t="b">
        <v>0</v>
      </c>
    </row>
    <row r="193" spans="1:7" ht="15">
      <c r="A193" s="91" t="s">
        <v>301</v>
      </c>
      <c r="B193" s="91">
        <v>3</v>
      </c>
      <c r="C193" s="134">
        <v>0</v>
      </c>
      <c r="D193" s="91" t="s">
        <v>665</v>
      </c>
      <c r="E193" s="91" t="b">
        <v>0</v>
      </c>
      <c r="F193" s="91" t="b">
        <v>0</v>
      </c>
      <c r="G193" s="91" t="b">
        <v>0</v>
      </c>
    </row>
    <row r="194" spans="1:7" ht="15">
      <c r="A194" s="91" t="s">
        <v>774</v>
      </c>
      <c r="B194" s="91">
        <v>3</v>
      </c>
      <c r="C194" s="134">
        <v>0</v>
      </c>
      <c r="D194" s="91" t="s">
        <v>665</v>
      </c>
      <c r="E194" s="91" t="b">
        <v>0</v>
      </c>
      <c r="F194" s="91" t="b">
        <v>0</v>
      </c>
      <c r="G194" s="91" t="b">
        <v>0</v>
      </c>
    </row>
    <row r="195" spans="1:7" ht="15">
      <c r="A195" s="91" t="s">
        <v>749</v>
      </c>
      <c r="B195" s="91">
        <v>3</v>
      </c>
      <c r="C195" s="134">
        <v>0</v>
      </c>
      <c r="D195" s="91" t="s">
        <v>665</v>
      </c>
      <c r="E195" s="91" t="b">
        <v>0</v>
      </c>
      <c r="F195" s="91" t="b">
        <v>0</v>
      </c>
      <c r="G195" s="91" t="b">
        <v>0</v>
      </c>
    </row>
    <row r="196" spans="1:7" ht="15">
      <c r="A196" s="91" t="s">
        <v>750</v>
      </c>
      <c r="B196" s="91">
        <v>3</v>
      </c>
      <c r="C196" s="134">
        <v>0</v>
      </c>
      <c r="D196" s="91" t="s">
        <v>665</v>
      </c>
      <c r="E196" s="91" t="b">
        <v>0</v>
      </c>
      <c r="F196" s="91" t="b">
        <v>0</v>
      </c>
      <c r="G196" s="91" t="b">
        <v>0</v>
      </c>
    </row>
    <row r="197" spans="1:7" ht="15">
      <c r="A197" s="91" t="s">
        <v>226</v>
      </c>
      <c r="B197" s="91">
        <v>2</v>
      </c>
      <c r="C197" s="134">
        <v>0.010672197518526137</v>
      </c>
      <c r="D197" s="91" t="s">
        <v>665</v>
      </c>
      <c r="E197" s="91" t="b">
        <v>0</v>
      </c>
      <c r="F197" s="91" t="b">
        <v>0</v>
      </c>
      <c r="G197" s="91" t="b">
        <v>0</v>
      </c>
    </row>
    <row r="198" spans="1:7" ht="15">
      <c r="A198" s="91" t="s">
        <v>776</v>
      </c>
      <c r="B198" s="91">
        <v>4</v>
      </c>
      <c r="C198" s="134">
        <v>0</v>
      </c>
      <c r="D198" s="91" t="s">
        <v>666</v>
      </c>
      <c r="E198" s="91" t="b">
        <v>1</v>
      </c>
      <c r="F198" s="91" t="b">
        <v>0</v>
      </c>
      <c r="G198" s="91" t="b">
        <v>0</v>
      </c>
    </row>
    <row r="199" spans="1:7" ht="15">
      <c r="A199" s="91" t="s">
        <v>777</v>
      </c>
      <c r="B199" s="91">
        <v>4</v>
      </c>
      <c r="C199" s="134">
        <v>0</v>
      </c>
      <c r="D199" s="91" t="s">
        <v>666</v>
      </c>
      <c r="E199" s="91" t="b">
        <v>0</v>
      </c>
      <c r="F199" s="91" t="b">
        <v>0</v>
      </c>
      <c r="G199" s="91" t="b">
        <v>0</v>
      </c>
    </row>
    <row r="200" spans="1:7" ht="15">
      <c r="A200" s="91" t="s">
        <v>749</v>
      </c>
      <c r="B200" s="91">
        <v>4</v>
      </c>
      <c r="C200" s="134">
        <v>0</v>
      </c>
      <c r="D200" s="91" t="s">
        <v>666</v>
      </c>
      <c r="E200" s="91" t="b">
        <v>0</v>
      </c>
      <c r="F200" s="91" t="b">
        <v>0</v>
      </c>
      <c r="G200" s="91" t="b">
        <v>0</v>
      </c>
    </row>
    <row r="201" spans="1:7" ht="15">
      <c r="A201" s="91" t="s">
        <v>751</v>
      </c>
      <c r="B201" s="91">
        <v>4</v>
      </c>
      <c r="C201" s="134">
        <v>0</v>
      </c>
      <c r="D201" s="91" t="s">
        <v>666</v>
      </c>
      <c r="E201" s="91" t="b">
        <v>0</v>
      </c>
      <c r="F201" s="91" t="b">
        <v>0</v>
      </c>
      <c r="G201" s="91" t="b">
        <v>0</v>
      </c>
    </row>
    <row r="202" spans="1:7" ht="15">
      <c r="A202" s="91" t="s">
        <v>750</v>
      </c>
      <c r="B202" s="91">
        <v>4</v>
      </c>
      <c r="C202" s="134">
        <v>0</v>
      </c>
      <c r="D202" s="91" t="s">
        <v>666</v>
      </c>
      <c r="E202" s="91" t="b">
        <v>0</v>
      </c>
      <c r="F202" s="91" t="b">
        <v>0</v>
      </c>
      <c r="G202" s="91" t="b">
        <v>0</v>
      </c>
    </row>
    <row r="203" spans="1:7" ht="15">
      <c r="A203" s="91" t="s">
        <v>778</v>
      </c>
      <c r="B203" s="91">
        <v>4</v>
      </c>
      <c r="C203" s="134">
        <v>0</v>
      </c>
      <c r="D203" s="91" t="s">
        <v>666</v>
      </c>
      <c r="E203" s="91" t="b">
        <v>0</v>
      </c>
      <c r="F203" s="91" t="b">
        <v>0</v>
      </c>
      <c r="G203" s="91" t="b">
        <v>0</v>
      </c>
    </row>
    <row r="204" spans="1:7" ht="15">
      <c r="A204" s="91" t="s">
        <v>779</v>
      </c>
      <c r="B204" s="91">
        <v>3</v>
      </c>
      <c r="C204" s="134">
        <v>0.006462348445256893</v>
      </c>
      <c r="D204" s="91" t="s">
        <v>666</v>
      </c>
      <c r="E204" s="91" t="b">
        <v>0</v>
      </c>
      <c r="F204" s="91" t="b">
        <v>0</v>
      </c>
      <c r="G204" s="91" t="b">
        <v>0</v>
      </c>
    </row>
    <row r="205" spans="1:7" ht="15">
      <c r="A205" s="91" t="s">
        <v>780</v>
      </c>
      <c r="B205" s="91">
        <v>3</v>
      </c>
      <c r="C205" s="134">
        <v>0.006462348445256893</v>
      </c>
      <c r="D205" s="91" t="s">
        <v>666</v>
      </c>
      <c r="E205" s="91" t="b">
        <v>0</v>
      </c>
      <c r="F205" s="91" t="b">
        <v>0</v>
      </c>
      <c r="G205" s="91" t="b">
        <v>0</v>
      </c>
    </row>
    <row r="206" spans="1:7" ht="15">
      <c r="A206" s="91" t="s">
        <v>781</v>
      </c>
      <c r="B206" s="91">
        <v>3</v>
      </c>
      <c r="C206" s="134">
        <v>0.006462348445256893</v>
      </c>
      <c r="D206" s="91" t="s">
        <v>666</v>
      </c>
      <c r="E206" s="91" t="b">
        <v>0</v>
      </c>
      <c r="F206" s="91" t="b">
        <v>0</v>
      </c>
      <c r="G206" s="91" t="b">
        <v>0</v>
      </c>
    </row>
    <row r="207" spans="1:7" ht="15">
      <c r="A207" s="91" t="s">
        <v>782</v>
      </c>
      <c r="B207" s="91">
        <v>3</v>
      </c>
      <c r="C207" s="134">
        <v>0.006462348445256893</v>
      </c>
      <c r="D207" s="91" t="s">
        <v>666</v>
      </c>
      <c r="E207" s="91" t="b">
        <v>0</v>
      </c>
      <c r="F207" s="91" t="b">
        <v>0</v>
      </c>
      <c r="G207" s="91" t="b">
        <v>0</v>
      </c>
    </row>
    <row r="208" spans="1:7" ht="15">
      <c r="A208" s="91" t="s">
        <v>1016</v>
      </c>
      <c r="B208" s="91">
        <v>3</v>
      </c>
      <c r="C208" s="134">
        <v>0.006462348445256893</v>
      </c>
      <c r="D208" s="91" t="s">
        <v>666</v>
      </c>
      <c r="E208" s="91" t="b">
        <v>0</v>
      </c>
      <c r="F208" s="91" t="b">
        <v>0</v>
      </c>
      <c r="G208" s="91" t="b">
        <v>0</v>
      </c>
    </row>
    <row r="209" spans="1:7" ht="15">
      <c r="A209" s="91" t="s">
        <v>1017</v>
      </c>
      <c r="B209" s="91">
        <v>3</v>
      </c>
      <c r="C209" s="134">
        <v>0.006462348445256893</v>
      </c>
      <c r="D209" s="91" t="s">
        <v>666</v>
      </c>
      <c r="E209" s="91" t="b">
        <v>0</v>
      </c>
      <c r="F209" s="91" t="b">
        <v>0</v>
      </c>
      <c r="G209" s="91" t="b">
        <v>0</v>
      </c>
    </row>
    <row r="210" spans="1:7" ht="15">
      <c r="A210" s="91" t="s">
        <v>752</v>
      </c>
      <c r="B210" s="91">
        <v>2</v>
      </c>
      <c r="C210" s="134">
        <v>0.010380344678068316</v>
      </c>
      <c r="D210" s="91" t="s">
        <v>666</v>
      </c>
      <c r="E210" s="91" t="b">
        <v>0</v>
      </c>
      <c r="F210" s="91" t="b">
        <v>0</v>
      </c>
      <c r="G210" s="91" t="b">
        <v>0</v>
      </c>
    </row>
    <row r="211" spans="1:7" ht="15">
      <c r="A211" s="91" t="s">
        <v>1061</v>
      </c>
      <c r="B211" s="91">
        <v>2</v>
      </c>
      <c r="C211" s="134">
        <v>0.020760689356136633</v>
      </c>
      <c r="D211" s="91" t="s">
        <v>666</v>
      </c>
      <c r="E211" s="91" t="b">
        <v>0</v>
      </c>
      <c r="F211" s="91" t="b">
        <v>0</v>
      </c>
      <c r="G211" s="91" t="b">
        <v>0</v>
      </c>
    </row>
    <row r="212" spans="1:7" ht="15">
      <c r="A212" s="91" t="s">
        <v>237</v>
      </c>
      <c r="B212" s="91">
        <v>2</v>
      </c>
      <c r="C212" s="134">
        <v>0.010380344678068316</v>
      </c>
      <c r="D212" s="91" t="s">
        <v>666</v>
      </c>
      <c r="E212" s="91" t="b">
        <v>0</v>
      </c>
      <c r="F212" s="91" t="b">
        <v>0</v>
      </c>
      <c r="G212" s="91" t="b">
        <v>0</v>
      </c>
    </row>
    <row r="213" spans="1:7" ht="15">
      <c r="A213" s="91" t="s">
        <v>784</v>
      </c>
      <c r="B213" s="91">
        <v>3</v>
      </c>
      <c r="C213" s="134">
        <v>0</v>
      </c>
      <c r="D213" s="91" t="s">
        <v>667</v>
      </c>
      <c r="E213" s="91" t="b">
        <v>0</v>
      </c>
      <c r="F213" s="91" t="b">
        <v>0</v>
      </c>
      <c r="G213" s="91" t="b">
        <v>0</v>
      </c>
    </row>
    <row r="214" spans="1:7" ht="15">
      <c r="A214" s="91" t="s">
        <v>785</v>
      </c>
      <c r="B214" s="91">
        <v>2</v>
      </c>
      <c r="C214" s="134">
        <v>0</v>
      </c>
      <c r="D214" s="91" t="s">
        <v>667</v>
      </c>
      <c r="E214" s="91" t="b">
        <v>0</v>
      </c>
      <c r="F214" s="91" t="b">
        <v>0</v>
      </c>
      <c r="G214" s="91" t="b">
        <v>0</v>
      </c>
    </row>
    <row r="215" spans="1:7" ht="15">
      <c r="A215" s="91" t="s">
        <v>786</v>
      </c>
      <c r="B215" s="91">
        <v>2</v>
      </c>
      <c r="C215" s="134">
        <v>0</v>
      </c>
      <c r="D215" s="91" t="s">
        <v>667</v>
      </c>
      <c r="E215" s="91" t="b">
        <v>0</v>
      </c>
      <c r="F215" s="91" t="b">
        <v>0</v>
      </c>
      <c r="G215" s="91" t="b">
        <v>0</v>
      </c>
    </row>
    <row r="216" spans="1:7" ht="15">
      <c r="A216" s="91" t="s">
        <v>787</v>
      </c>
      <c r="B216" s="91">
        <v>2</v>
      </c>
      <c r="C216" s="134">
        <v>0</v>
      </c>
      <c r="D216" s="91" t="s">
        <v>667</v>
      </c>
      <c r="E216" s="91" t="b">
        <v>0</v>
      </c>
      <c r="F216" s="91" t="b">
        <v>0</v>
      </c>
      <c r="G216" s="91" t="b">
        <v>0</v>
      </c>
    </row>
    <row r="217" spans="1:7" ht="15">
      <c r="A217" s="91" t="s">
        <v>788</v>
      </c>
      <c r="B217" s="91">
        <v>2</v>
      </c>
      <c r="C217" s="134">
        <v>0</v>
      </c>
      <c r="D217" s="91" t="s">
        <v>667</v>
      </c>
      <c r="E217" s="91" t="b">
        <v>0</v>
      </c>
      <c r="F217" s="91" t="b">
        <v>0</v>
      </c>
      <c r="G217" s="91" t="b">
        <v>0</v>
      </c>
    </row>
    <row r="218" spans="1:7" ht="15">
      <c r="A218" s="91" t="s">
        <v>789</v>
      </c>
      <c r="B218" s="91">
        <v>2</v>
      </c>
      <c r="C218" s="134">
        <v>0</v>
      </c>
      <c r="D218" s="91" t="s">
        <v>667</v>
      </c>
      <c r="E218" s="91" t="b">
        <v>0</v>
      </c>
      <c r="F218" s="91" t="b">
        <v>0</v>
      </c>
      <c r="G218" s="91" t="b">
        <v>0</v>
      </c>
    </row>
    <row r="219" spans="1:7" ht="15">
      <c r="A219" s="91" t="s">
        <v>790</v>
      </c>
      <c r="B219" s="91">
        <v>2</v>
      </c>
      <c r="C219" s="134">
        <v>0</v>
      </c>
      <c r="D219" s="91" t="s">
        <v>667</v>
      </c>
      <c r="E219" s="91" t="b">
        <v>0</v>
      </c>
      <c r="F219" s="91" t="b">
        <v>0</v>
      </c>
      <c r="G219" s="91" t="b">
        <v>0</v>
      </c>
    </row>
    <row r="220" spans="1:7" ht="15">
      <c r="A220" s="91" t="s">
        <v>749</v>
      </c>
      <c r="B220" s="91">
        <v>2</v>
      </c>
      <c r="C220" s="134">
        <v>0</v>
      </c>
      <c r="D220" s="91" t="s">
        <v>667</v>
      </c>
      <c r="E220" s="91" t="b">
        <v>0</v>
      </c>
      <c r="F220" s="91" t="b">
        <v>0</v>
      </c>
      <c r="G220" s="91" t="b">
        <v>0</v>
      </c>
    </row>
    <row r="221" spans="1:7" ht="15">
      <c r="A221" s="91" t="s">
        <v>750</v>
      </c>
      <c r="B221" s="91">
        <v>2</v>
      </c>
      <c r="C221" s="134">
        <v>0</v>
      </c>
      <c r="D221" s="91" t="s">
        <v>667</v>
      </c>
      <c r="E221" s="91" t="b">
        <v>0</v>
      </c>
      <c r="F221" s="91" t="b">
        <v>0</v>
      </c>
      <c r="G221" s="91" t="b">
        <v>0</v>
      </c>
    </row>
    <row r="222" spans="1:7" ht="15">
      <c r="A222" s="91" t="s">
        <v>791</v>
      </c>
      <c r="B222" s="91">
        <v>2</v>
      </c>
      <c r="C222" s="134">
        <v>0</v>
      </c>
      <c r="D222" s="91" t="s">
        <v>667</v>
      </c>
      <c r="E222" s="91" t="b">
        <v>0</v>
      </c>
      <c r="F222" s="91" t="b">
        <v>0</v>
      </c>
      <c r="G222" s="91" t="b">
        <v>0</v>
      </c>
    </row>
    <row r="223" spans="1:7" ht="15">
      <c r="A223" s="91" t="s">
        <v>1041</v>
      </c>
      <c r="B223" s="91">
        <v>2</v>
      </c>
      <c r="C223" s="134">
        <v>0</v>
      </c>
      <c r="D223" s="91" t="s">
        <v>667</v>
      </c>
      <c r="E223" s="91" t="b">
        <v>0</v>
      </c>
      <c r="F223" s="91" t="b">
        <v>0</v>
      </c>
      <c r="G223" s="91" t="b">
        <v>0</v>
      </c>
    </row>
    <row r="224" spans="1:7" ht="15">
      <c r="A224" s="91" t="s">
        <v>793</v>
      </c>
      <c r="B224" s="91">
        <v>3</v>
      </c>
      <c r="C224" s="134">
        <v>0.024407837486268746</v>
      </c>
      <c r="D224" s="91" t="s">
        <v>668</v>
      </c>
      <c r="E224" s="91" t="b">
        <v>0</v>
      </c>
      <c r="F224" s="91" t="b">
        <v>0</v>
      </c>
      <c r="G224" s="91" t="b">
        <v>0</v>
      </c>
    </row>
    <row r="225" spans="1:7" ht="15">
      <c r="A225" s="91" t="s">
        <v>229</v>
      </c>
      <c r="B225" s="91">
        <v>2</v>
      </c>
      <c r="C225" s="134">
        <v>0</v>
      </c>
      <c r="D225" s="91" t="s">
        <v>668</v>
      </c>
      <c r="E225" s="91" t="b">
        <v>0</v>
      </c>
      <c r="F225" s="91" t="b">
        <v>0</v>
      </c>
      <c r="G225" s="91" t="b">
        <v>0</v>
      </c>
    </row>
    <row r="226" spans="1:7" ht="15">
      <c r="A226" s="91" t="s">
        <v>794</v>
      </c>
      <c r="B226" s="91">
        <v>2</v>
      </c>
      <c r="C226" s="134">
        <v>0</v>
      </c>
      <c r="D226" s="91" t="s">
        <v>668</v>
      </c>
      <c r="E226" s="91" t="b">
        <v>0</v>
      </c>
      <c r="F226" s="91" t="b">
        <v>0</v>
      </c>
      <c r="G226" s="91" t="b">
        <v>0</v>
      </c>
    </row>
    <row r="227" spans="1:7" ht="15">
      <c r="A227" s="91" t="s">
        <v>795</v>
      </c>
      <c r="B227" s="91">
        <v>2</v>
      </c>
      <c r="C227" s="134">
        <v>0</v>
      </c>
      <c r="D227" s="91" t="s">
        <v>668</v>
      </c>
      <c r="E227" s="91" t="b">
        <v>1</v>
      </c>
      <c r="F227" s="91" t="b">
        <v>0</v>
      </c>
      <c r="G227" s="91" t="b">
        <v>0</v>
      </c>
    </row>
    <row r="228" spans="1:7" ht="15">
      <c r="A228" s="91" t="s">
        <v>796</v>
      </c>
      <c r="B228" s="91">
        <v>2</v>
      </c>
      <c r="C228" s="134">
        <v>0</v>
      </c>
      <c r="D228" s="91" t="s">
        <v>668</v>
      </c>
      <c r="E228" s="91" t="b">
        <v>0</v>
      </c>
      <c r="F228" s="91" t="b">
        <v>0</v>
      </c>
      <c r="G228" s="91" t="b">
        <v>0</v>
      </c>
    </row>
    <row r="229" spans="1:7" ht="15">
      <c r="A229" s="91" t="s">
        <v>797</v>
      </c>
      <c r="B229" s="91">
        <v>2</v>
      </c>
      <c r="C229" s="134">
        <v>0</v>
      </c>
      <c r="D229" s="91" t="s">
        <v>668</v>
      </c>
      <c r="E229" s="91" t="b">
        <v>0</v>
      </c>
      <c r="F229" s="91" t="b">
        <v>0</v>
      </c>
      <c r="G229" s="91" t="b">
        <v>0</v>
      </c>
    </row>
    <row r="230" spans="1:7" ht="15">
      <c r="A230" s="91" t="s">
        <v>751</v>
      </c>
      <c r="B230" s="91">
        <v>2</v>
      </c>
      <c r="C230" s="134">
        <v>0</v>
      </c>
      <c r="D230" s="91" t="s">
        <v>668</v>
      </c>
      <c r="E230" s="91" t="b">
        <v>0</v>
      </c>
      <c r="F230" s="91" t="b">
        <v>0</v>
      </c>
      <c r="G230" s="91" t="b">
        <v>0</v>
      </c>
    </row>
    <row r="231" spans="1:7" ht="15">
      <c r="A231" s="91" t="s">
        <v>798</v>
      </c>
      <c r="B231" s="91">
        <v>2</v>
      </c>
      <c r="C231" s="134">
        <v>0</v>
      </c>
      <c r="D231" s="91" t="s">
        <v>668</v>
      </c>
      <c r="E231" s="91" t="b">
        <v>1</v>
      </c>
      <c r="F231" s="91" t="b">
        <v>0</v>
      </c>
      <c r="G231" s="91" t="b">
        <v>0</v>
      </c>
    </row>
    <row r="232" spans="1:7" ht="15">
      <c r="A232" s="91" t="s">
        <v>799</v>
      </c>
      <c r="B232" s="91">
        <v>2</v>
      </c>
      <c r="C232" s="134">
        <v>0</v>
      </c>
      <c r="D232" s="91" t="s">
        <v>668</v>
      </c>
      <c r="E232" s="91" t="b">
        <v>0</v>
      </c>
      <c r="F232" s="91" t="b">
        <v>0</v>
      </c>
      <c r="G232" s="91" t="b">
        <v>0</v>
      </c>
    </row>
    <row r="233" spans="1:7" ht="15">
      <c r="A233" s="91" t="s">
        <v>800</v>
      </c>
      <c r="B233" s="91">
        <v>2</v>
      </c>
      <c r="C233" s="134">
        <v>0</v>
      </c>
      <c r="D233" s="91" t="s">
        <v>668</v>
      </c>
      <c r="E233" s="91" t="b">
        <v>0</v>
      </c>
      <c r="F233" s="91" t="b">
        <v>0</v>
      </c>
      <c r="G233" s="91" t="b">
        <v>0</v>
      </c>
    </row>
    <row r="234" spans="1:7" ht="15">
      <c r="A234" s="91" t="s">
        <v>749</v>
      </c>
      <c r="B234" s="91">
        <v>3</v>
      </c>
      <c r="C234" s="134">
        <v>0</v>
      </c>
      <c r="D234" s="91" t="s">
        <v>669</v>
      </c>
      <c r="E234" s="91" t="b">
        <v>0</v>
      </c>
      <c r="F234" s="91" t="b">
        <v>0</v>
      </c>
      <c r="G234" s="91" t="b">
        <v>0</v>
      </c>
    </row>
    <row r="235" spans="1:7" ht="15">
      <c r="A235" s="91" t="s">
        <v>751</v>
      </c>
      <c r="B235" s="91">
        <v>3</v>
      </c>
      <c r="C235" s="134">
        <v>0</v>
      </c>
      <c r="D235" s="91" t="s">
        <v>669</v>
      </c>
      <c r="E235" s="91" t="b">
        <v>0</v>
      </c>
      <c r="F235" s="91" t="b">
        <v>0</v>
      </c>
      <c r="G235" s="91" t="b">
        <v>0</v>
      </c>
    </row>
    <row r="236" spans="1:7" ht="15">
      <c r="A236" s="91" t="s">
        <v>750</v>
      </c>
      <c r="B236" s="91">
        <v>3</v>
      </c>
      <c r="C236" s="134">
        <v>0</v>
      </c>
      <c r="D236" s="91" t="s">
        <v>669</v>
      </c>
      <c r="E236" s="91" t="b">
        <v>0</v>
      </c>
      <c r="F236" s="91" t="b">
        <v>0</v>
      </c>
      <c r="G236" s="91" t="b">
        <v>0</v>
      </c>
    </row>
    <row r="237" spans="1:7" ht="15">
      <c r="A237" s="91" t="s">
        <v>724</v>
      </c>
      <c r="B237" s="91">
        <v>3</v>
      </c>
      <c r="C237" s="134">
        <v>0</v>
      </c>
      <c r="D237" s="91" t="s">
        <v>669</v>
      </c>
      <c r="E237" s="91" t="b">
        <v>0</v>
      </c>
      <c r="F237" s="91" t="b">
        <v>0</v>
      </c>
      <c r="G237" s="91" t="b">
        <v>0</v>
      </c>
    </row>
    <row r="238" spans="1:7" ht="15">
      <c r="A238" s="91" t="s">
        <v>802</v>
      </c>
      <c r="B238" s="91">
        <v>2</v>
      </c>
      <c r="C238" s="134">
        <v>0</v>
      </c>
      <c r="D238" s="91" t="s">
        <v>669</v>
      </c>
      <c r="E238" s="91" t="b">
        <v>0</v>
      </c>
      <c r="F238" s="91" t="b">
        <v>0</v>
      </c>
      <c r="G238" s="91" t="b">
        <v>0</v>
      </c>
    </row>
    <row r="239" spans="1:7" ht="15">
      <c r="A239" s="91" t="s">
        <v>803</v>
      </c>
      <c r="B239" s="91">
        <v>2</v>
      </c>
      <c r="C239" s="134">
        <v>0</v>
      </c>
      <c r="D239" s="91" t="s">
        <v>669</v>
      </c>
      <c r="E239" s="91" t="b">
        <v>0</v>
      </c>
      <c r="F239" s="91" t="b">
        <v>0</v>
      </c>
      <c r="G239" s="91" t="b">
        <v>0</v>
      </c>
    </row>
    <row r="240" spans="1:7" ht="15">
      <c r="A240" s="91" t="s">
        <v>804</v>
      </c>
      <c r="B240" s="91">
        <v>2</v>
      </c>
      <c r="C240" s="134">
        <v>0</v>
      </c>
      <c r="D240" s="91" t="s">
        <v>669</v>
      </c>
      <c r="E240" s="91" t="b">
        <v>0</v>
      </c>
      <c r="F240" s="91" t="b">
        <v>0</v>
      </c>
      <c r="G240" s="91" t="b">
        <v>0</v>
      </c>
    </row>
    <row r="241" spans="1:7" ht="15">
      <c r="A241" s="91" t="s">
        <v>805</v>
      </c>
      <c r="B241" s="91">
        <v>2</v>
      </c>
      <c r="C241" s="134">
        <v>0</v>
      </c>
      <c r="D241" s="91" t="s">
        <v>669</v>
      </c>
      <c r="E241" s="91" t="b">
        <v>0</v>
      </c>
      <c r="F241" s="91" t="b">
        <v>0</v>
      </c>
      <c r="G241" s="91" t="b">
        <v>0</v>
      </c>
    </row>
    <row r="242" spans="1:7" ht="15">
      <c r="A242" s="91" t="s">
        <v>299</v>
      </c>
      <c r="B242" s="91">
        <v>2</v>
      </c>
      <c r="C242" s="134">
        <v>0</v>
      </c>
      <c r="D242" s="91" t="s">
        <v>669</v>
      </c>
      <c r="E242" s="91" t="b">
        <v>0</v>
      </c>
      <c r="F242" s="91" t="b">
        <v>0</v>
      </c>
      <c r="G242" s="91" t="b">
        <v>0</v>
      </c>
    </row>
    <row r="243" spans="1:7" ht="15">
      <c r="A243" s="91" t="s">
        <v>807</v>
      </c>
      <c r="B243" s="91">
        <v>5</v>
      </c>
      <c r="C243" s="134">
        <v>0</v>
      </c>
      <c r="D243" s="91" t="s">
        <v>670</v>
      </c>
      <c r="E243" s="91" t="b">
        <v>0</v>
      </c>
      <c r="F243" s="91" t="b">
        <v>0</v>
      </c>
      <c r="G243" s="91" t="b">
        <v>0</v>
      </c>
    </row>
    <row r="244" spans="1:7" ht="15">
      <c r="A244" s="91" t="s">
        <v>808</v>
      </c>
      <c r="B244" s="91">
        <v>3</v>
      </c>
      <c r="C244" s="134">
        <v>0</v>
      </c>
      <c r="D244" s="91" t="s">
        <v>670</v>
      </c>
      <c r="E244" s="91" t="b">
        <v>0</v>
      </c>
      <c r="F244" s="91" t="b">
        <v>0</v>
      </c>
      <c r="G244" s="91" t="b">
        <v>0</v>
      </c>
    </row>
    <row r="245" spans="1:7" ht="15">
      <c r="A245" s="91" t="s">
        <v>753</v>
      </c>
      <c r="B245" s="91">
        <v>3</v>
      </c>
      <c r="C245" s="134">
        <v>0</v>
      </c>
      <c r="D245" s="91" t="s">
        <v>670</v>
      </c>
      <c r="E245" s="91" t="b">
        <v>0</v>
      </c>
      <c r="F245" s="91" t="b">
        <v>0</v>
      </c>
      <c r="G245" s="91" t="b">
        <v>0</v>
      </c>
    </row>
    <row r="246" spans="1:7" ht="15">
      <c r="A246" s="91" t="s">
        <v>809</v>
      </c>
      <c r="B246" s="91">
        <v>3</v>
      </c>
      <c r="C246" s="134">
        <v>0</v>
      </c>
      <c r="D246" s="91" t="s">
        <v>670</v>
      </c>
      <c r="E246" s="91" t="b">
        <v>1</v>
      </c>
      <c r="F246" s="91" t="b">
        <v>0</v>
      </c>
      <c r="G246" s="91" t="b">
        <v>0</v>
      </c>
    </row>
    <row r="247" spans="1:7" ht="15">
      <c r="A247" s="91" t="s">
        <v>810</v>
      </c>
      <c r="B247" s="91">
        <v>3</v>
      </c>
      <c r="C247" s="134">
        <v>0</v>
      </c>
      <c r="D247" s="91" t="s">
        <v>670</v>
      </c>
      <c r="E247" s="91" t="b">
        <v>0</v>
      </c>
      <c r="F247" s="91" t="b">
        <v>0</v>
      </c>
      <c r="G247" s="91" t="b">
        <v>0</v>
      </c>
    </row>
    <row r="248" spans="1:7" ht="15">
      <c r="A248" s="91" t="s">
        <v>811</v>
      </c>
      <c r="B248" s="91">
        <v>3</v>
      </c>
      <c r="C248" s="134">
        <v>0</v>
      </c>
      <c r="D248" s="91" t="s">
        <v>670</v>
      </c>
      <c r="E248" s="91" t="b">
        <v>0</v>
      </c>
      <c r="F248" s="91" t="b">
        <v>0</v>
      </c>
      <c r="G248" s="91" t="b">
        <v>0</v>
      </c>
    </row>
    <row r="249" spans="1:7" ht="15">
      <c r="A249" s="91" t="s">
        <v>749</v>
      </c>
      <c r="B249" s="91">
        <v>3</v>
      </c>
      <c r="C249" s="134">
        <v>0</v>
      </c>
      <c r="D249" s="91" t="s">
        <v>670</v>
      </c>
      <c r="E249" s="91" t="b">
        <v>0</v>
      </c>
      <c r="F249" s="91" t="b">
        <v>0</v>
      </c>
      <c r="G249" s="91" t="b">
        <v>0</v>
      </c>
    </row>
    <row r="250" spans="1:7" ht="15">
      <c r="A250" s="91" t="s">
        <v>812</v>
      </c>
      <c r="B250" s="91">
        <v>2</v>
      </c>
      <c r="C250" s="134">
        <v>0.006644953171912499</v>
      </c>
      <c r="D250" s="91" t="s">
        <v>670</v>
      </c>
      <c r="E250" s="91" t="b">
        <v>0</v>
      </c>
      <c r="F250" s="91" t="b">
        <v>0</v>
      </c>
      <c r="G250" s="91" t="b">
        <v>0</v>
      </c>
    </row>
    <row r="251" spans="1:7" ht="15">
      <c r="A251" s="91" t="s">
        <v>750</v>
      </c>
      <c r="B251" s="91">
        <v>2</v>
      </c>
      <c r="C251" s="134">
        <v>0.006644953171912499</v>
      </c>
      <c r="D251" s="91" t="s">
        <v>670</v>
      </c>
      <c r="E251" s="91" t="b">
        <v>0</v>
      </c>
      <c r="F251" s="91" t="b">
        <v>0</v>
      </c>
      <c r="G251" s="91" t="b">
        <v>0</v>
      </c>
    </row>
    <row r="252" spans="1:7" ht="15">
      <c r="A252" s="91" t="s">
        <v>813</v>
      </c>
      <c r="B252" s="91">
        <v>2</v>
      </c>
      <c r="C252" s="134">
        <v>0.006644953171912499</v>
      </c>
      <c r="D252" s="91" t="s">
        <v>670</v>
      </c>
      <c r="E252" s="91" t="b">
        <v>0</v>
      </c>
      <c r="F252" s="91" t="b">
        <v>0</v>
      </c>
      <c r="G252" s="91" t="b">
        <v>0</v>
      </c>
    </row>
    <row r="253" spans="1:7" ht="15">
      <c r="A253" s="91" t="s">
        <v>752</v>
      </c>
      <c r="B253" s="91">
        <v>2</v>
      </c>
      <c r="C253" s="134">
        <v>0.006644953171912499</v>
      </c>
      <c r="D253" s="91" t="s">
        <v>670</v>
      </c>
      <c r="E253" s="91" t="b">
        <v>0</v>
      </c>
      <c r="F253" s="91" t="b">
        <v>0</v>
      </c>
      <c r="G253" s="91" t="b">
        <v>0</v>
      </c>
    </row>
    <row r="254" spans="1:7" ht="15">
      <c r="A254" s="91" t="s">
        <v>725</v>
      </c>
      <c r="B254" s="91">
        <v>2</v>
      </c>
      <c r="C254" s="134">
        <v>0.006644953171912499</v>
      </c>
      <c r="D254" s="91" t="s">
        <v>670</v>
      </c>
      <c r="E254" s="91" t="b">
        <v>0</v>
      </c>
      <c r="F254" s="91" t="b">
        <v>0</v>
      </c>
      <c r="G254" s="91" t="b">
        <v>0</v>
      </c>
    </row>
    <row r="255" spans="1:7" ht="15">
      <c r="A255" s="91" t="s">
        <v>724</v>
      </c>
      <c r="B255" s="91">
        <v>2</v>
      </c>
      <c r="C255" s="134">
        <v>0.006644953171912499</v>
      </c>
      <c r="D255" s="91" t="s">
        <v>670</v>
      </c>
      <c r="E255" s="91" t="b">
        <v>0</v>
      </c>
      <c r="F255" s="91" t="b">
        <v>0</v>
      </c>
      <c r="G255" s="91" t="b">
        <v>0</v>
      </c>
    </row>
    <row r="256" spans="1:7" ht="15">
      <c r="A256" s="91" t="s">
        <v>1058</v>
      </c>
      <c r="B256" s="91">
        <v>2</v>
      </c>
      <c r="C256" s="134">
        <v>0.006644953171912499</v>
      </c>
      <c r="D256" s="91" t="s">
        <v>670</v>
      </c>
      <c r="E256" s="91" t="b">
        <v>1</v>
      </c>
      <c r="F256" s="91" t="b">
        <v>0</v>
      </c>
      <c r="G256" s="91" t="b">
        <v>0</v>
      </c>
    </row>
    <row r="257" spans="1:7" ht="15">
      <c r="A257" s="91" t="s">
        <v>1059</v>
      </c>
      <c r="B257" s="91">
        <v>2</v>
      </c>
      <c r="C257" s="134">
        <v>0.006644953171912499</v>
      </c>
      <c r="D257" s="91" t="s">
        <v>670</v>
      </c>
      <c r="E257" s="91" t="b">
        <v>0</v>
      </c>
      <c r="F257" s="91" t="b">
        <v>0</v>
      </c>
      <c r="G257" s="91" t="b">
        <v>0</v>
      </c>
    </row>
    <row r="258" spans="1:7" ht="15">
      <c r="A258" s="91" t="s">
        <v>1060</v>
      </c>
      <c r="B258" s="91">
        <v>2</v>
      </c>
      <c r="C258" s="134">
        <v>0.006644953171912499</v>
      </c>
      <c r="D258" s="91" t="s">
        <v>670</v>
      </c>
      <c r="E258" s="91" t="b">
        <v>0</v>
      </c>
      <c r="F258" s="91" t="b">
        <v>0</v>
      </c>
      <c r="G25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1068</v>
      </c>
      <c r="B1" s="13" t="s">
        <v>1069</v>
      </c>
      <c r="C1" s="13" t="s">
        <v>1062</v>
      </c>
      <c r="D1" s="13" t="s">
        <v>1063</v>
      </c>
      <c r="E1" s="13" t="s">
        <v>1070</v>
      </c>
      <c r="F1" s="13" t="s">
        <v>144</v>
      </c>
      <c r="G1" s="13" t="s">
        <v>1071</v>
      </c>
      <c r="H1" s="13" t="s">
        <v>1072</v>
      </c>
      <c r="I1" s="13" t="s">
        <v>1073</v>
      </c>
      <c r="J1" s="13" t="s">
        <v>1074</v>
      </c>
      <c r="K1" s="13" t="s">
        <v>1075</v>
      </c>
      <c r="L1" s="13" t="s">
        <v>1076</v>
      </c>
    </row>
    <row r="2" spans="1:12" ht="15">
      <c r="A2" s="91" t="s">
        <v>749</v>
      </c>
      <c r="B2" s="91" t="s">
        <v>751</v>
      </c>
      <c r="C2" s="91">
        <v>11</v>
      </c>
      <c r="D2" s="134">
        <v>0.010372201189557879</v>
      </c>
      <c r="E2" s="134">
        <v>0.9496223118025796</v>
      </c>
      <c r="F2" s="91" t="s">
        <v>1064</v>
      </c>
      <c r="G2" s="91" t="b">
        <v>0</v>
      </c>
      <c r="H2" s="91" t="b">
        <v>0</v>
      </c>
      <c r="I2" s="91" t="b">
        <v>0</v>
      </c>
      <c r="J2" s="91" t="b">
        <v>0</v>
      </c>
      <c r="K2" s="91" t="b">
        <v>0</v>
      </c>
      <c r="L2" s="91" t="b">
        <v>0</v>
      </c>
    </row>
    <row r="3" spans="1:12" ht="15">
      <c r="A3" s="91" t="s">
        <v>751</v>
      </c>
      <c r="B3" s="91" t="s">
        <v>750</v>
      </c>
      <c r="C3" s="91">
        <v>11</v>
      </c>
      <c r="D3" s="134">
        <v>0.010372201189557879</v>
      </c>
      <c r="E3" s="134">
        <v>1.016569101433193</v>
      </c>
      <c r="F3" s="91" t="s">
        <v>1064</v>
      </c>
      <c r="G3" s="91" t="b">
        <v>0</v>
      </c>
      <c r="H3" s="91" t="b">
        <v>0</v>
      </c>
      <c r="I3" s="91" t="b">
        <v>0</v>
      </c>
      <c r="J3" s="91" t="b">
        <v>0</v>
      </c>
      <c r="K3" s="91" t="b">
        <v>0</v>
      </c>
      <c r="L3" s="91" t="b">
        <v>0</v>
      </c>
    </row>
    <row r="4" spans="1:12" ht="15">
      <c r="A4" s="91" t="s">
        <v>749</v>
      </c>
      <c r="B4" s="91" t="s">
        <v>750</v>
      </c>
      <c r="C4" s="91">
        <v>7</v>
      </c>
      <c r="D4" s="134">
        <v>0.008743404156003635</v>
      </c>
      <c r="E4" s="134">
        <v>0.6953357196809247</v>
      </c>
      <c r="F4" s="91" t="s">
        <v>1064</v>
      </c>
      <c r="G4" s="91" t="b">
        <v>0</v>
      </c>
      <c r="H4" s="91" t="b">
        <v>0</v>
      </c>
      <c r="I4" s="91" t="b">
        <v>0</v>
      </c>
      <c r="J4" s="91" t="b">
        <v>0</v>
      </c>
      <c r="K4" s="91" t="b">
        <v>0</v>
      </c>
      <c r="L4" s="91" t="b">
        <v>0</v>
      </c>
    </row>
    <row r="5" spans="1:12" ht="15">
      <c r="A5" s="91" t="s">
        <v>809</v>
      </c>
      <c r="B5" s="91" t="s">
        <v>810</v>
      </c>
      <c r="C5" s="91">
        <v>6</v>
      </c>
      <c r="D5" s="134">
        <v>0.008288181869597061</v>
      </c>
      <c r="E5" s="134">
        <v>1.8994557023368495</v>
      </c>
      <c r="F5" s="91" t="s">
        <v>1064</v>
      </c>
      <c r="G5" s="91" t="b">
        <v>1</v>
      </c>
      <c r="H5" s="91" t="b">
        <v>0</v>
      </c>
      <c r="I5" s="91" t="b">
        <v>0</v>
      </c>
      <c r="J5" s="91" t="b">
        <v>0</v>
      </c>
      <c r="K5" s="91" t="b">
        <v>0</v>
      </c>
      <c r="L5" s="91" t="b">
        <v>0</v>
      </c>
    </row>
    <row r="6" spans="1:12" ht="15">
      <c r="A6" s="91" t="s">
        <v>810</v>
      </c>
      <c r="B6" s="91" t="s">
        <v>811</v>
      </c>
      <c r="C6" s="91">
        <v>6</v>
      </c>
      <c r="D6" s="134">
        <v>0.008288181869597061</v>
      </c>
      <c r="E6" s="134">
        <v>1.8994557023368495</v>
      </c>
      <c r="F6" s="91" t="s">
        <v>1064</v>
      </c>
      <c r="G6" s="91" t="b">
        <v>0</v>
      </c>
      <c r="H6" s="91" t="b">
        <v>0</v>
      </c>
      <c r="I6" s="91" t="b">
        <v>0</v>
      </c>
      <c r="J6" s="91" t="b">
        <v>0</v>
      </c>
      <c r="K6" s="91" t="b">
        <v>0</v>
      </c>
      <c r="L6" s="91" t="b">
        <v>0</v>
      </c>
    </row>
    <row r="7" spans="1:12" ht="15">
      <c r="A7" s="91" t="s">
        <v>813</v>
      </c>
      <c r="B7" s="91" t="s">
        <v>752</v>
      </c>
      <c r="C7" s="91">
        <v>5</v>
      </c>
      <c r="D7" s="134">
        <v>0.007689241604581459</v>
      </c>
      <c r="E7" s="134">
        <v>1.5636636004136564</v>
      </c>
      <c r="F7" s="91" t="s">
        <v>1064</v>
      </c>
      <c r="G7" s="91" t="b">
        <v>0</v>
      </c>
      <c r="H7" s="91" t="b">
        <v>0</v>
      </c>
      <c r="I7" s="91" t="b">
        <v>0</v>
      </c>
      <c r="J7" s="91" t="b">
        <v>0</v>
      </c>
      <c r="K7" s="91" t="b">
        <v>0</v>
      </c>
      <c r="L7" s="91" t="b">
        <v>0</v>
      </c>
    </row>
    <row r="8" spans="1:12" ht="15">
      <c r="A8" s="91" t="s">
        <v>807</v>
      </c>
      <c r="B8" s="91" t="s">
        <v>808</v>
      </c>
      <c r="C8" s="91">
        <v>5</v>
      </c>
      <c r="D8" s="134">
        <v>0.007689241604581459</v>
      </c>
      <c r="E8" s="134">
        <v>1.8325089127062364</v>
      </c>
      <c r="F8" s="91" t="s">
        <v>1064</v>
      </c>
      <c r="G8" s="91" t="b">
        <v>0</v>
      </c>
      <c r="H8" s="91" t="b">
        <v>0</v>
      </c>
      <c r="I8" s="91" t="b">
        <v>0</v>
      </c>
      <c r="J8" s="91" t="b">
        <v>0</v>
      </c>
      <c r="K8" s="91" t="b">
        <v>0</v>
      </c>
      <c r="L8" s="91" t="b">
        <v>0</v>
      </c>
    </row>
    <row r="9" spans="1:12" ht="15">
      <c r="A9" s="91" t="s">
        <v>808</v>
      </c>
      <c r="B9" s="91" t="s">
        <v>753</v>
      </c>
      <c r="C9" s="91">
        <v>5</v>
      </c>
      <c r="D9" s="134">
        <v>0.007689241604581459</v>
      </c>
      <c r="E9" s="134">
        <v>1.7233644432811683</v>
      </c>
      <c r="F9" s="91" t="s">
        <v>1064</v>
      </c>
      <c r="G9" s="91" t="b">
        <v>0</v>
      </c>
      <c r="H9" s="91" t="b">
        <v>0</v>
      </c>
      <c r="I9" s="91" t="b">
        <v>0</v>
      </c>
      <c r="J9" s="91" t="b">
        <v>0</v>
      </c>
      <c r="K9" s="91" t="b">
        <v>0</v>
      </c>
      <c r="L9" s="91" t="b">
        <v>0</v>
      </c>
    </row>
    <row r="10" spans="1:12" ht="15">
      <c r="A10" s="91" t="s">
        <v>811</v>
      </c>
      <c r="B10" s="91" t="s">
        <v>749</v>
      </c>
      <c r="C10" s="91">
        <v>5</v>
      </c>
      <c r="D10" s="134">
        <v>0.007689241604581459</v>
      </c>
      <c r="E10" s="134">
        <v>1.1512676753306492</v>
      </c>
      <c r="F10" s="91" t="s">
        <v>1064</v>
      </c>
      <c r="G10" s="91" t="b">
        <v>0</v>
      </c>
      <c r="H10" s="91" t="b">
        <v>0</v>
      </c>
      <c r="I10" s="91" t="b">
        <v>0</v>
      </c>
      <c r="J10" s="91" t="b">
        <v>0</v>
      </c>
      <c r="K10" s="91" t="b">
        <v>0</v>
      </c>
      <c r="L10" s="91" t="b">
        <v>0</v>
      </c>
    </row>
    <row r="11" spans="1:12" ht="15">
      <c r="A11" s="91" t="s">
        <v>778</v>
      </c>
      <c r="B11" s="91" t="s">
        <v>752</v>
      </c>
      <c r="C11" s="91">
        <v>4</v>
      </c>
      <c r="D11" s="134">
        <v>0.0069174803430173916</v>
      </c>
      <c r="E11" s="134">
        <v>1.5636636004136564</v>
      </c>
      <c r="F11" s="91" t="s">
        <v>1064</v>
      </c>
      <c r="G11" s="91" t="b">
        <v>0</v>
      </c>
      <c r="H11" s="91" t="b">
        <v>0</v>
      </c>
      <c r="I11" s="91" t="b">
        <v>0</v>
      </c>
      <c r="J11" s="91" t="b">
        <v>0</v>
      </c>
      <c r="K11" s="91" t="b">
        <v>0</v>
      </c>
      <c r="L11" s="91" t="b">
        <v>0</v>
      </c>
    </row>
    <row r="12" spans="1:12" ht="15">
      <c r="A12" s="91" t="s">
        <v>753</v>
      </c>
      <c r="B12" s="91" t="s">
        <v>755</v>
      </c>
      <c r="C12" s="91">
        <v>4</v>
      </c>
      <c r="D12" s="134">
        <v>0.009297164103206967</v>
      </c>
      <c r="E12" s="134">
        <v>1.6264544302731119</v>
      </c>
      <c r="F12" s="91" t="s">
        <v>1064</v>
      </c>
      <c r="G12" s="91" t="b">
        <v>0</v>
      </c>
      <c r="H12" s="91" t="b">
        <v>0</v>
      </c>
      <c r="I12" s="91" t="b">
        <v>0</v>
      </c>
      <c r="J12" s="91" t="b">
        <v>0</v>
      </c>
      <c r="K12" s="91" t="b">
        <v>0</v>
      </c>
      <c r="L12" s="91" t="b">
        <v>0</v>
      </c>
    </row>
    <row r="13" spans="1:12" ht="15">
      <c r="A13" s="91" t="s">
        <v>750</v>
      </c>
      <c r="B13" s="91" t="s">
        <v>778</v>
      </c>
      <c r="C13" s="91">
        <v>4</v>
      </c>
      <c r="D13" s="134">
        <v>0.0069174803430173916</v>
      </c>
      <c r="E13" s="134">
        <v>1.1590930128426056</v>
      </c>
      <c r="F13" s="91" t="s">
        <v>1064</v>
      </c>
      <c r="G13" s="91" t="b">
        <v>0</v>
      </c>
      <c r="H13" s="91" t="b">
        <v>0</v>
      </c>
      <c r="I13" s="91" t="b">
        <v>0</v>
      </c>
      <c r="J13" s="91" t="b">
        <v>0</v>
      </c>
      <c r="K13" s="91" t="b">
        <v>0</v>
      </c>
      <c r="L13" s="91" t="b">
        <v>0</v>
      </c>
    </row>
    <row r="14" spans="1:12" ht="15">
      <c r="A14" s="91" t="s">
        <v>749</v>
      </c>
      <c r="B14" s="91" t="s">
        <v>812</v>
      </c>
      <c r="C14" s="91">
        <v>4</v>
      </c>
      <c r="D14" s="134">
        <v>0.0069174803430173916</v>
      </c>
      <c r="E14" s="134">
        <v>1.2304489213782739</v>
      </c>
      <c r="F14" s="91" t="s">
        <v>1064</v>
      </c>
      <c r="G14" s="91" t="b">
        <v>0</v>
      </c>
      <c r="H14" s="91" t="b">
        <v>0</v>
      </c>
      <c r="I14" s="91" t="b">
        <v>0</v>
      </c>
      <c r="J14" s="91" t="b">
        <v>0</v>
      </c>
      <c r="K14" s="91" t="b">
        <v>0</v>
      </c>
      <c r="L14" s="91" t="b">
        <v>0</v>
      </c>
    </row>
    <row r="15" spans="1:12" ht="15">
      <c r="A15" s="91" t="s">
        <v>812</v>
      </c>
      <c r="B15" s="91" t="s">
        <v>750</v>
      </c>
      <c r="C15" s="91">
        <v>4</v>
      </c>
      <c r="D15" s="134">
        <v>0.0069174803430173916</v>
      </c>
      <c r="E15" s="134">
        <v>1.2973957110088872</v>
      </c>
      <c r="F15" s="91" t="s">
        <v>1064</v>
      </c>
      <c r="G15" s="91" t="b">
        <v>0</v>
      </c>
      <c r="H15" s="91" t="b">
        <v>0</v>
      </c>
      <c r="I15" s="91" t="b">
        <v>0</v>
      </c>
      <c r="J15" s="91" t="b">
        <v>0</v>
      </c>
      <c r="K15" s="91" t="b">
        <v>0</v>
      </c>
      <c r="L15" s="91" t="b">
        <v>0</v>
      </c>
    </row>
    <row r="16" spans="1:12" ht="15">
      <c r="A16" s="91" t="s">
        <v>750</v>
      </c>
      <c r="B16" s="91" t="s">
        <v>813</v>
      </c>
      <c r="C16" s="91">
        <v>4</v>
      </c>
      <c r="D16" s="134">
        <v>0.0069174803430173916</v>
      </c>
      <c r="E16" s="134">
        <v>1.2382742588902305</v>
      </c>
      <c r="F16" s="91" t="s">
        <v>1064</v>
      </c>
      <c r="G16" s="91" t="b">
        <v>0</v>
      </c>
      <c r="H16" s="91" t="b">
        <v>0</v>
      </c>
      <c r="I16" s="91" t="b">
        <v>0</v>
      </c>
      <c r="J16" s="91" t="b">
        <v>0</v>
      </c>
      <c r="K16" s="91" t="b">
        <v>0</v>
      </c>
      <c r="L16" s="91" t="b">
        <v>0</v>
      </c>
    </row>
    <row r="17" spans="1:12" ht="15">
      <c r="A17" s="91" t="s">
        <v>771</v>
      </c>
      <c r="B17" s="91" t="s">
        <v>772</v>
      </c>
      <c r="C17" s="91">
        <v>3</v>
      </c>
      <c r="D17" s="134">
        <v>0.005928853754940711</v>
      </c>
      <c r="E17" s="134">
        <v>2.2004856980008305</v>
      </c>
      <c r="F17" s="91" t="s">
        <v>1064</v>
      </c>
      <c r="G17" s="91" t="b">
        <v>0</v>
      </c>
      <c r="H17" s="91" t="b">
        <v>0</v>
      </c>
      <c r="I17" s="91" t="b">
        <v>0</v>
      </c>
      <c r="J17" s="91" t="b">
        <v>0</v>
      </c>
      <c r="K17" s="91" t="b">
        <v>0</v>
      </c>
      <c r="L17" s="91" t="b">
        <v>0</v>
      </c>
    </row>
    <row r="18" spans="1:12" ht="15">
      <c r="A18" s="91" t="s">
        <v>772</v>
      </c>
      <c r="B18" s="91" t="s">
        <v>770</v>
      </c>
      <c r="C18" s="91">
        <v>3</v>
      </c>
      <c r="D18" s="134">
        <v>0.005928853754940711</v>
      </c>
      <c r="E18" s="134">
        <v>1.8994557023368495</v>
      </c>
      <c r="F18" s="91" t="s">
        <v>1064</v>
      </c>
      <c r="G18" s="91" t="b">
        <v>0</v>
      </c>
      <c r="H18" s="91" t="b">
        <v>0</v>
      </c>
      <c r="I18" s="91" t="b">
        <v>0</v>
      </c>
      <c r="J18" s="91" t="b">
        <v>0</v>
      </c>
      <c r="K18" s="91" t="b">
        <v>0</v>
      </c>
      <c r="L18" s="91" t="b">
        <v>0</v>
      </c>
    </row>
    <row r="19" spans="1:12" ht="15">
      <c r="A19" s="91" t="s">
        <v>770</v>
      </c>
      <c r="B19" s="91" t="s">
        <v>751</v>
      </c>
      <c r="C19" s="91">
        <v>3</v>
      </c>
      <c r="D19" s="134">
        <v>0.005928853754940711</v>
      </c>
      <c r="E19" s="134">
        <v>1.0543576623225928</v>
      </c>
      <c r="F19" s="91" t="s">
        <v>1064</v>
      </c>
      <c r="G19" s="91" t="b">
        <v>0</v>
      </c>
      <c r="H19" s="91" t="b">
        <v>0</v>
      </c>
      <c r="I19" s="91" t="b">
        <v>0</v>
      </c>
      <c r="J19" s="91" t="b">
        <v>0</v>
      </c>
      <c r="K19" s="91" t="b">
        <v>0</v>
      </c>
      <c r="L19" s="91" t="b">
        <v>0</v>
      </c>
    </row>
    <row r="20" spans="1:12" ht="15">
      <c r="A20" s="91" t="s">
        <v>751</v>
      </c>
      <c r="B20" s="91" t="s">
        <v>773</v>
      </c>
      <c r="C20" s="91">
        <v>3</v>
      </c>
      <c r="D20" s="134">
        <v>0.005928853754940711</v>
      </c>
      <c r="E20" s="134">
        <v>1.355387657986574</v>
      </c>
      <c r="F20" s="91" t="s">
        <v>1064</v>
      </c>
      <c r="G20" s="91" t="b">
        <v>0</v>
      </c>
      <c r="H20" s="91" t="b">
        <v>0</v>
      </c>
      <c r="I20" s="91" t="b">
        <v>0</v>
      </c>
      <c r="J20" s="91" t="b">
        <v>0</v>
      </c>
      <c r="K20" s="91" t="b">
        <v>0</v>
      </c>
      <c r="L20" s="91" t="b">
        <v>0</v>
      </c>
    </row>
    <row r="21" spans="1:12" ht="15">
      <c r="A21" s="91" t="s">
        <v>773</v>
      </c>
      <c r="B21" s="91" t="s">
        <v>301</v>
      </c>
      <c r="C21" s="91">
        <v>3</v>
      </c>
      <c r="D21" s="134">
        <v>0.005928853754940711</v>
      </c>
      <c r="E21" s="134">
        <v>2.2004856980008305</v>
      </c>
      <c r="F21" s="91" t="s">
        <v>1064</v>
      </c>
      <c r="G21" s="91" t="b">
        <v>0</v>
      </c>
      <c r="H21" s="91" t="b">
        <v>0</v>
      </c>
      <c r="I21" s="91" t="b">
        <v>0</v>
      </c>
      <c r="J21" s="91" t="b">
        <v>0</v>
      </c>
      <c r="K21" s="91" t="b">
        <v>0</v>
      </c>
      <c r="L21" s="91" t="b">
        <v>0</v>
      </c>
    </row>
    <row r="22" spans="1:12" ht="15">
      <c r="A22" s="91" t="s">
        <v>301</v>
      </c>
      <c r="B22" s="91" t="s">
        <v>770</v>
      </c>
      <c r="C22" s="91">
        <v>3</v>
      </c>
      <c r="D22" s="134">
        <v>0.005928853754940711</v>
      </c>
      <c r="E22" s="134">
        <v>1.8994557023368495</v>
      </c>
      <c r="F22" s="91" t="s">
        <v>1064</v>
      </c>
      <c r="G22" s="91" t="b">
        <v>0</v>
      </c>
      <c r="H22" s="91" t="b">
        <v>0</v>
      </c>
      <c r="I22" s="91" t="b">
        <v>0</v>
      </c>
      <c r="J22" s="91" t="b">
        <v>0</v>
      </c>
      <c r="K22" s="91" t="b">
        <v>0</v>
      </c>
      <c r="L22" s="91" t="b">
        <v>0</v>
      </c>
    </row>
    <row r="23" spans="1:12" ht="15">
      <c r="A23" s="91" t="s">
        <v>770</v>
      </c>
      <c r="B23" s="91" t="s">
        <v>774</v>
      </c>
      <c r="C23" s="91">
        <v>3</v>
      </c>
      <c r="D23" s="134">
        <v>0.005928853754940711</v>
      </c>
      <c r="E23" s="134">
        <v>1.8994557023368495</v>
      </c>
      <c r="F23" s="91" t="s">
        <v>1064</v>
      </c>
      <c r="G23" s="91" t="b">
        <v>0</v>
      </c>
      <c r="H23" s="91" t="b">
        <v>0</v>
      </c>
      <c r="I23" s="91" t="b">
        <v>0</v>
      </c>
      <c r="J23" s="91" t="b">
        <v>0</v>
      </c>
      <c r="K23" s="91" t="b">
        <v>0</v>
      </c>
      <c r="L23" s="91" t="b">
        <v>0</v>
      </c>
    </row>
    <row r="24" spans="1:12" ht="15">
      <c r="A24" s="91" t="s">
        <v>774</v>
      </c>
      <c r="B24" s="91" t="s">
        <v>749</v>
      </c>
      <c r="C24" s="91">
        <v>3</v>
      </c>
      <c r="D24" s="134">
        <v>0.005928853754940711</v>
      </c>
      <c r="E24" s="134">
        <v>1.2304489213782739</v>
      </c>
      <c r="F24" s="91" t="s">
        <v>1064</v>
      </c>
      <c r="G24" s="91" t="b">
        <v>0</v>
      </c>
      <c r="H24" s="91" t="b">
        <v>0</v>
      </c>
      <c r="I24" s="91" t="b">
        <v>0</v>
      </c>
      <c r="J24" s="91" t="b">
        <v>0</v>
      </c>
      <c r="K24" s="91" t="b">
        <v>0</v>
      </c>
      <c r="L24" s="91" t="b">
        <v>0</v>
      </c>
    </row>
    <row r="25" spans="1:12" ht="15">
      <c r="A25" s="91" t="s">
        <v>755</v>
      </c>
      <c r="B25" s="91" t="s">
        <v>749</v>
      </c>
      <c r="C25" s="91">
        <v>3</v>
      </c>
      <c r="D25" s="134">
        <v>0.005928853754940711</v>
      </c>
      <c r="E25" s="134">
        <v>1.0086001717619175</v>
      </c>
      <c r="F25" s="91" t="s">
        <v>1064</v>
      </c>
      <c r="G25" s="91" t="b">
        <v>0</v>
      </c>
      <c r="H25" s="91" t="b">
        <v>0</v>
      </c>
      <c r="I25" s="91" t="b">
        <v>0</v>
      </c>
      <c r="J25" s="91" t="b">
        <v>0</v>
      </c>
      <c r="K25" s="91" t="b">
        <v>0</v>
      </c>
      <c r="L25" s="91" t="b">
        <v>0</v>
      </c>
    </row>
    <row r="26" spans="1:12" ht="15">
      <c r="A26" s="91" t="s">
        <v>776</v>
      </c>
      <c r="B26" s="91" t="s">
        <v>779</v>
      </c>
      <c r="C26" s="91">
        <v>3</v>
      </c>
      <c r="D26" s="134">
        <v>0.005928853754940711</v>
      </c>
      <c r="E26" s="134">
        <v>2.075546961392531</v>
      </c>
      <c r="F26" s="91" t="s">
        <v>1064</v>
      </c>
      <c r="G26" s="91" t="b">
        <v>1</v>
      </c>
      <c r="H26" s="91" t="b">
        <v>0</v>
      </c>
      <c r="I26" s="91" t="b">
        <v>0</v>
      </c>
      <c r="J26" s="91" t="b">
        <v>0</v>
      </c>
      <c r="K26" s="91" t="b">
        <v>0</v>
      </c>
      <c r="L26" s="91" t="b">
        <v>0</v>
      </c>
    </row>
    <row r="27" spans="1:12" ht="15">
      <c r="A27" s="91" t="s">
        <v>779</v>
      </c>
      <c r="B27" s="91" t="s">
        <v>777</v>
      </c>
      <c r="C27" s="91">
        <v>3</v>
      </c>
      <c r="D27" s="134">
        <v>0.005928853754940711</v>
      </c>
      <c r="E27" s="134">
        <v>2.075546961392531</v>
      </c>
      <c r="F27" s="91" t="s">
        <v>1064</v>
      </c>
      <c r="G27" s="91" t="b">
        <v>0</v>
      </c>
      <c r="H27" s="91" t="b">
        <v>0</v>
      </c>
      <c r="I27" s="91" t="b">
        <v>0</v>
      </c>
      <c r="J27" s="91" t="b">
        <v>0</v>
      </c>
      <c r="K27" s="91" t="b">
        <v>0</v>
      </c>
      <c r="L27" s="91" t="b">
        <v>0</v>
      </c>
    </row>
    <row r="28" spans="1:12" ht="15">
      <c r="A28" s="91" t="s">
        <v>777</v>
      </c>
      <c r="B28" s="91" t="s">
        <v>780</v>
      </c>
      <c r="C28" s="91">
        <v>3</v>
      </c>
      <c r="D28" s="134">
        <v>0.005928853754940711</v>
      </c>
      <c r="E28" s="134">
        <v>2.075546961392531</v>
      </c>
      <c r="F28" s="91" t="s">
        <v>1064</v>
      </c>
      <c r="G28" s="91" t="b">
        <v>0</v>
      </c>
      <c r="H28" s="91" t="b">
        <v>0</v>
      </c>
      <c r="I28" s="91" t="b">
        <v>0</v>
      </c>
      <c r="J28" s="91" t="b">
        <v>0</v>
      </c>
      <c r="K28" s="91" t="b">
        <v>0</v>
      </c>
      <c r="L28" s="91" t="b">
        <v>0</v>
      </c>
    </row>
    <row r="29" spans="1:12" ht="15">
      <c r="A29" s="91" t="s">
        <v>780</v>
      </c>
      <c r="B29" s="91" t="s">
        <v>781</v>
      </c>
      <c r="C29" s="91">
        <v>3</v>
      </c>
      <c r="D29" s="134">
        <v>0.005928853754940711</v>
      </c>
      <c r="E29" s="134">
        <v>2.2004856980008305</v>
      </c>
      <c r="F29" s="91" t="s">
        <v>1064</v>
      </c>
      <c r="G29" s="91" t="b">
        <v>0</v>
      </c>
      <c r="H29" s="91" t="b">
        <v>0</v>
      </c>
      <c r="I29" s="91" t="b">
        <v>0</v>
      </c>
      <c r="J29" s="91" t="b">
        <v>0</v>
      </c>
      <c r="K29" s="91" t="b">
        <v>0</v>
      </c>
      <c r="L29" s="91" t="b">
        <v>0</v>
      </c>
    </row>
    <row r="30" spans="1:12" ht="15">
      <c r="A30" s="91" t="s">
        <v>781</v>
      </c>
      <c r="B30" s="91" t="s">
        <v>782</v>
      </c>
      <c r="C30" s="91">
        <v>3</v>
      </c>
      <c r="D30" s="134">
        <v>0.005928853754940711</v>
      </c>
      <c r="E30" s="134">
        <v>2.2004856980008305</v>
      </c>
      <c r="F30" s="91" t="s">
        <v>1064</v>
      </c>
      <c r="G30" s="91" t="b">
        <v>0</v>
      </c>
      <c r="H30" s="91" t="b">
        <v>0</v>
      </c>
      <c r="I30" s="91" t="b">
        <v>0</v>
      </c>
      <c r="J30" s="91" t="b">
        <v>0</v>
      </c>
      <c r="K30" s="91" t="b">
        <v>0</v>
      </c>
      <c r="L30" s="91" t="b">
        <v>0</v>
      </c>
    </row>
    <row r="31" spans="1:12" ht="15">
      <c r="A31" s="91" t="s">
        <v>782</v>
      </c>
      <c r="B31" s="91" t="s">
        <v>1016</v>
      </c>
      <c r="C31" s="91">
        <v>3</v>
      </c>
      <c r="D31" s="134">
        <v>0.005928853754940711</v>
      </c>
      <c r="E31" s="134">
        <v>2.2004856980008305</v>
      </c>
      <c r="F31" s="91" t="s">
        <v>1064</v>
      </c>
      <c r="G31" s="91" t="b">
        <v>0</v>
      </c>
      <c r="H31" s="91" t="b">
        <v>0</v>
      </c>
      <c r="I31" s="91" t="b">
        <v>0</v>
      </c>
      <c r="J31" s="91" t="b">
        <v>0</v>
      </c>
      <c r="K31" s="91" t="b">
        <v>0</v>
      </c>
      <c r="L31" s="91" t="b">
        <v>0</v>
      </c>
    </row>
    <row r="32" spans="1:12" ht="15">
      <c r="A32" s="91" t="s">
        <v>1016</v>
      </c>
      <c r="B32" s="91" t="s">
        <v>1017</v>
      </c>
      <c r="C32" s="91">
        <v>3</v>
      </c>
      <c r="D32" s="134">
        <v>0.005928853754940711</v>
      </c>
      <c r="E32" s="134">
        <v>2.2004856980008305</v>
      </c>
      <c r="F32" s="91" t="s">
        <v>1064</v>
      </c>
      <c r="G32" s="91" t="b">
        <v>0</v>
      </c>
      <c r="H32" s="91" t="b">
        <v>0</v>
      </c>
      <c r="I32" s="91" t="b">
        <v>0</v>
      </c>
      <c r="J32" s="91" t="b">
        <v>0</v>
      </c>
      <c r="K32" s="91" t="b">
        <v>0</v>
      </c>
      <c r="L32" s="91" t="b">
        <v>0</v>
      </c>
    </row>
    <row r="33" spans="1:12" ht="15">
      <c r="A33" s="91" t="s">
        <v>1017</v>
      </c>
      <c r="B33" s="91" t="s">
        <v>749</v>
      </c>
      <c r="C33" s="91">
        <v>3</v>
      </c>
      <c r="D33" s="134">
        <v>0.005928853754940711</v>
      </c>
      <c r="E33" s="134">
        <v>1.2304489213782739</v>
      </c>
      <c r="F33" s="91" t="s">
        <v>1064</v>
      </c>
      <c r="G33" s="91" t="b">
        <v>0</v>
      </c>
      <c r="H33" s="91" t="b">
        <v>0</v>
      </c>
      <c r="I33" s="91" t="b">
        <v>0</v>
      </c>
      <c r="J33" s="91" t="b">
        <v>0</v>
      </c>
      <c r="K33" s="91" t="b">
        <v>0</v>
      </c>
      <c r="L33" s="91" t="b">
        <v>0</v>
      </c>
    </row>
    <row r="34" spans="1:12" ht="15">
      <c r="A34" s="91" t="s">
        <v>753</v>
      </c>
      <c r="B34" s="91" t="s">
        <v>809</v>
      </c>
      <c r="C34" s="91">
        <v>3</v>
      </c>
      <c r="D34" s="134">
        <v>0.005928853754940711</v>
      </c>
      <c r="E34" s="134">
        <v>1.422334447617187</v>
      </c>
      <c r="F34" s="91" t="s">
        <v>1064</v>
      </c>
      <c r="G34" s="91" t="b">
        <v>0</v>
      </c>
      <c r="H34" s="91" t="b">
        <v>0</v>
      </c>
      <c r="I34" s="91" t="b">
        <v>0</v>
      </c>
      <c r="J34" s="91" t="b">
        <v>1</v>
      </c>
      <c r="K34" s="91" t="b">
        <v>0</v>
      </c>
      <c r="L34" s="91" t="b">
        <v>0</v>
      </c>
    </row>
    <row r="35" spans="1:12" ht="15">
      <c r="A35" s="91" t="s">
        <v>1022</v>
      </c>
      <c r="B35" s="91" t="s">
        <v>757</v>
      </c>
      <c r="C35" s="91">
        <v>2</v>
      </c>
      <c r="D35" s="134">
        <v>0.004648582051603484</v>
      </c>
      <c r="E35" s="134">
        <v>2.0755469613925306</v>
      </c>
      <c r="F35" s="91" t="s">
        <v>1064</v>
      </c>
      <c r="G35" s="91" t="b">
        <v>0</v>
      </c>
      <c r="H35" s="91" t="b">
        <v>0</v>
      </c>
      <c r="I35" s="91" t="b">
        <v>0</v>
      </c>
      <c r="J35" s="91" t="b">
        <v>0</v>
      </c>
      <c r="K35" s="91" t="b">
        <v>0</v>
      </c>
      <c r="L35" s="91" t="b">
        <v>0</v>
      </c>
    </row>
    <row r="36" spans="1:12" ht="15">
      <c r="A36" s="91" t="s">
        <v>757</v>
      </c>
      <c r="B36" s="91" t="s">
        <v>1023</v>
      </c>
      <c r="C36" s="91">
        <v>2</v>
      </c>
      <c r="D36" s="134">
        <v>0.004648582051603484</v>
      </c>
      <c r="E36" s="134">
        <v>2.0755469613925306</v>
      </c>
      <c r="F36" s="91" t="s">
        <v>1064</v>
      </c>
      <c r="G36" s="91" t="b">
        <v>0</v>
      </c>
      <c r="H36" s="91" t="b">
        <v>0</v>
      </c>
      <c r="I36" s="91" t="b">
        <v>0</v>
      </c>
      <c r="J36" s="91" t="b">
        <v>0</v>
      </c>
      <c r="K36" s="91" t="b">
        <v>0</v>
      </c>
      <c r="L36" s="91" t="b">
        <v>0</v>
      </c>
    </row>
    <row r="37" spans="1:12" ht="15">
      <c r="A37" s="91" t="s">
        <v>1023</v>
      </c>
      <c r="B37" s="91" t="s">
        <v>1024</v>
      </c>
      <c r="C37" s="91">
        <v>2</v>
      </c>
      <c r="D37" s="134">
        <v>0.004648582051603484</v>
      </c>
      <c r="E37" s="134">
        <v>2.376576957056512</v>
      </c>
      <c r="F37" s="91" t="s">
        <v>1064</v>
      </c>
      <c r="G37" s="91" t="b">
        <v>0</v>
      </c>
      <c r="H37" s="91" t="b">
        <v>0</v>
      </c>
      <c r="I37" s="91" t="b">
        <v>0</v>
      </c>
      <c r="J37" s="91" t="b">
        <v>0</v>
      </c>
      <c r="K37" s="91" t="b">
        <v>0</v>
      </c>
      <c r="L37" s="91" t="b">
        <v>0</v>
      </c>
    </row>
    <row r="38" spans="1:12" ht="15">
      <c r="A38" s="91" t="s">
        <v>1024</v>
      </c>
      <c r="B38" s="91" t="s">
        <v>1025</v>
      </c>
      <c r="C38" s="91">
        <v>2</v>
      </c>
      <c r="D38" s="134">
        <v>0.004648582051603484</v>
      </c>
      <c r="E38" s="134">
        <v>2.376576957056512</v>
      </c>
      <c r="F38" s="91" t="s">
        <v>1064</v>
      </c>
      <c r="G38" s="91" t="b">
        <v>0</v>
      </c>
      <c r="H38" s="91" t="b">
        <v>0</v>
      </c>
      <c r="I38" s="91" t="b">
        <v>0</v>
      </c>
      <c r="J38" s="91" t="b">
        <v>0</v>
      </c>
      <c r="K38" s="91" t="b">
        <v>0</v>
      </c>
      <c r="L38" s="91" t="b">
        <v>0</v>
      </c>
    </row>
    <row r="39" spans="1:12" ht="15">
      <c r="A39" s="91" t="s">
        <v>1025</v>
      </c>
      <c r="B39" s="91" t="s">
        <v>1026</v>
      </c>
      <c r="C39" s="91">
        <v>2</v>
      </c>
      <c r="D39" s="134">
        <v>0.004648582051603484</v>
      </c>
      <c r="E39" s="134">
        <v>2.376576957056512</v>
      </c>
      <c r="F39" s="91" t="s">
        <v>1064</v>
      </c>
      <c r="G39" s="91" t="b">
        <v>0</v>
      </c>
      <c r="H39" s="91" t="b">
        <v>0</v>
      </c>
      <c r="I39" s="91" t="b">
        <v>0</v>
      </c>
      <c r="J39" s="91" t="b">
        <v>0</v>
      </c>
      <c r="K39" s="91" t="b">
        <v>0</v>
      </c>
      <c r="L39" s="91" t="b">
        <v>0</v>
      </c>
    </row>
    <row r="40" spans="1:12" ht="15">
      <c r="A40" s="91" t="s">
        <v>1026</v>
      </c>
      <c r="B40" s="91" t="s">
        <v>1027</v>
      </c>
      <c r="C40" s="91">
        <v>2</v>
      </c>
      <c r="D40" s="134">
        <v>0.004648582051603484</v>
      </c>
      <c r="E40" s="134">
        <v>2.376576957056512</v>
      </c>
      <c r="F40" s="91" t="s">
        <v>1064</v>
      </c>
      <c r="G40" s="91" t="b">
        <v>0</v>
      </c>
      <c r="H40" s="91" t="b">
        <v>0</v>
      </c>
      <c r="I40" s="91" t="b">
        <v>0</v>
      </c>
      <c r="J40" s="91" t="b">
        <v>0</v>
      </c>
      <c r="K40" s="91" t="b">
        <v>0</v>
      </c>
      <c r="L40" s="91" t="b">
        <v>0</v>
      </c>
    </row>
    <row r="41" spans="1:12" ht="15">
      <c r="A41" s="91" t="s">
        <v>1027</v>
      </c>
      <c r="B41" s="91" t="s">
        <v>778</v>
      </c>
      <c r="C41" s="91">
        <v>2</v>
      </c>
      <c r="D41" s="134">
        <v>0.004648582051603484</v>
      </c>
      <c r="E41" s="134">
        <v>1.8994557023368495</v>
      </c>
      <c r="F41" s="91" t="s">
        <v>1064</v>
      </c>
      <c r="G41" s="91" t="b">
        <v>0</v>
      </c>
      <c r="H41" s="91" t="b">
        <v>0</v>
      </c>
      <c r="I41" s="91" t="b">
        <v>0</v>
      </c>
      <c r="J41" s="91" t="b">
        <v>0</v>
      </c>
      <c r="K41" s="91" t="b">
        <v>0</v>
      </c>
      <c r="L41" s="91" t="b">
        <v>0</v>
      </c>
    </row>
    <row r="42" spans="1:12" ht="15">
      <c r="A42" s="91" t="s">
        <v>752</v>
      </c>
      <c r="B42" s="91" t="s">
        <v>1028</v>
      </c>
      <c r="C42" s="91">
        <v>2</v>
      </c>
      <c r="D42" s="134">
        <v>0.004648582051603484</v>
      </c>
      <c r="E42" s="134">
        <v>1.677606952720493</v>
      </c>
      <c r="F42" s="91" t="s">
        <v>1064</v>
      </c>
      <c r="G42" s="91" t="b">
        <v>0</v>
      </c>
      <c r="H42" s="91" t="b">
        <v>0</v>
      </c>
      <c r="I42" s="91" t="b">
        <v>0</v>
      </c>
      <c r="J42" s="91" t="b">
        <v>1</v>
      </c>
      <c r="K42" s="91" t="b">
        <v>0</v>
      </c>
      <c r="L42" s="91" t="b">
        <v>0</v>
      </c>
    </row>
    <row r="43" spans="1:12" ht="15">
      <c r="A43" s="91" t="s">
        <v>1028</v>
      </c>
      <c r="B43" s="91" t="s">
        <v>1029</v>
      </c>
      <c r="C43" s="91">
        <v>2</v>
      </c>
      <c r="D43" s="134">
        <v>0.004648582051603484</v>
      </c>
      <c r="E43" s="134">
        <v>2.376576957056512</v>
      </c>
      <c r="F43" s="91" t="s">
        <v>1064</v>
      </c>
      <c r="G43" s="91" t="b">
        <v>1</v>
      </c>
      <c r="H43" s="91" t="b">
        <v>0</v>
      </c>
      <c r="I43" s="91" t="b">
        <v>0</v>
      </c>
      <c r="J43" s="91" t="b">
        <v>0</v>
      </c>
      <c r="K43" s="91" t="b">
        <v>0</v>
      </c>
      <c r="L43" s="91" t="b">
        <v>0</v>
      </c>
    </row>
    <row r="44" spans="1:12" ht="15">
      <c r="A44" s="91" t="s">
        <v>1029</v>
      </c>
      <c r="B44" s="91" t="s">
        <v>1030</v>
      </c>
      <c r="C44" s="91">
        <v>2</v>
      </c>
      <c r="D44" s="134">
        <v>0.004648582051603484</v>
      </c>
      <c r="E44" s="134">
        <v>2.376576957056512</v>
      </c>
      <c r="F44" s="91" t="s">
        <v>1064</v>
      </c>
      <c r="G44" s="91" t="b">
        <v>0</v>
      </c>
      <c r="H44" s="91" t="b">
        <v>0</v>
      </c>
      <c r="I44" s="91" t="b">
        <v>0</v>
      </c>
      <c r="J44" s="91" t="b">
        <v>0</v>
      </c>
      <c r="K44" s="91" t="b">
        <v>0</v>
      </c>
      <c r="L44" s="91" t="b">
        <v>0</v>
      </c>
    </row>
    <row r="45" spans="1:12" ht="15">
      <c r="A45" s="91" t="s">
        <v>1030</v>
      </c>
      <c r="B45" s="91" t="s">
        <v>1031</v>
      </c>
      <c r="C45" s="91">
        <v>2</v>
      </c>
      <c r="D45" s="134">
        <v>0.004648582051603484</v>
      </c>
      <c r="E45" s="134">
        <v>2.376576957056512</v>
      </c>
      <c r="F45" s="91" t="s">
        <v>1064</v>
      </c>
      <c r="G45" s="91" t="b">
        <v>0</v>
      </c>
      <c r="H45" s="91" t="b">
        <v>0</v>
      </c>
      <c r="I45" s="91" t="b">
        <v>0</v>
      </c>
      <c r="J45" s="91" t="b">
        <v>0</v>
      </c>
      <c r="K45" s="91" t="b">
        <v>0</v>
      </c>
      <c r="L45" s="91" t="b">
        <v>0</v>
      </c>
    </row>
    <row r="46" spans="1:12" ht="15">
      <c r="A46" s="91" t="s">
        <v>1031</v>
      </c>
      <c r="B46" s="91" t="s">
        <v>749</v>
      </c>
      <c r="C46" s="91">
        <v>2</v>
      </c>
      <c r="D46" s="134">
        <v>0.004648582051603484</v>
      </c>
      <c r="E46" s="134">
        <v>1.2304489213782739</v>
      </c>
      <c r="F46" s="91" t="s">
        <v>1064</v>
      </c>
      <c r="G46" s="91" t="b">
        <v>0</v>
      </c>
      <c r="H46" s="91" t="b">
        <v>0</v>
      </c>
      <c r="I46" s="91" t="b">
        <v>0</v>
      </c>
      <c r="J46" s="91" t="b">
        <v>0</v>
      </c>
      <c r="K46" s="91" t="b">
        <v>0</v>
      </c>
      <c r="L46" s="91" t="b">
        <v>0</v>
      </c>
    </row>
    <row r="47" spans="1:12" ht="15">
      <c r="A47" s="91" t="s">
        <v>749</v>
      </c>
      <c r="B47" s="91" t="s">
        <v>752</v>
      </c>
      <c r="C47" s="91">
        <v>2</v>
      </c>
      <c r="D47" s="134">
        <v>0.004648582051603484</v>
      </c>
      <c r="E47" s="134">
        <v>0.41753556473541836</v>
      </c>
      <c r="F47" s="91" t="s">
        <v>1064</v>
      </c>
      <c r="G47" s="91" t="b">
        <v>0</v>
      </c>
      <c r="H47" s="91" t="b">
        <v>0</v>
      </c>
      <c r="I47" s="91" t="b">
        <v>0</v>
      </c>
      <c r="J47" s="91" t="b">
        <v>0</v>
      </c>
      <c r="K47" s="91" t="b">
        <v>0</v>
      </c>
      <c r="L47" s="91" t="b">
        <v>0</v>
      </c>
    </row>
    <row r="48" spans="1:12" ht="15">
      <c r="A48" s="91" t="s">
        <v>752</v>
      </c>
      <c r="B48" s="91" t="s">
        <v>751</v>
      </c>
      <c r="C48" s="91">
        <v>2</v>
      </c>
      <c r="D48" s="134">
        <v>0.004648582051603484</v>
      </c>
      <c r="E48" s="134">
        <v>0.6564176536505549</v>
      </c>
      <c r="F48" s="91" t="s">
        <v>1064</v>
      </c>
      <c r="G48" s="91" t="b">
        <v>0</v>
      </c>
      <c r="H48" s="91" t="b">
        <v>0</v>
      </c>
      <c r="I48" s="91" t="b">
        <v>0</v>
      </c>
      <c r="J48" s="91" t="b">
        <v>0</v>
      </c>
      <c r="K48" s="91" t="b">
        <v>0</v>
      </c>
      <c r="L48" s="91" t="b">
        <v>0</v>
      </c>
    </row>
    <row r="49" spans="1:12" ht="15">
      <c r="A49" s="91" t="s">
        <v>751</v>
      </c>
      <c r="B49" s="91" t="s">
        <v>1032</v>
      </c>
      <c r="C49" s="91">
        <v>2</v>
      </c>
      <c r="D49" s="134">
        <v>0.004648582051603484</v>
      </c>
      <c r="E49" s="134">
        <v>1.3553876579865738</v>
      </c>
      <c r="F49" s="91" t="s">
        <v>1064</v>
      </c>
      <c r="G49" s="91" t="b">
        <v>0</v>
      </c>
      <c r="H49" s="91" t="b">
        <v>0</v>
      </c>
      <c r="I49" s="91" t="b">
        <v>0</v>
      </c>
      <c r="J49" s="91" t="b">
        <v>0</v>
      </c>
      <c r="K49" s="91" t="b">
        <v>0</v>
      </c>
      <c r="L49" s="91" t="b">
        <v>0</v>
      </c>
    </row>
    <row r="50" spans="1:12" ht="15">
      <c r="A50" s="91" t="s">
        <v>1032</v>
      </c>
      <c r="B50" s="91" t="s">
        <v>752</v>
      </c>
      <c r="C50" s="91">
        <v>2</v>
      </c>
      <c r="D50" s="134">
        <v>0.004648582051603484</v>
      </c>
      <c r="E50" s="134">
        <v>1.5636636004136564</v>
      </c>
      <c r="F50" s="91" t="s">
        <v>1064</v>
      </c>
      <c r="G50" s="91" t="b">
        <v>0</v>
      </c>
      <c r="H50" s="91" t="b">
        <v>0</v>
      </c>
      <c r="I50" s="91" t="b">
        <v>0</v>
      </c>
      <c r="J50" s="91" t="b">
        <v>0</v>
      </c>
      <c r="K50" s="91" t="b">
        <v>0</v>
      </c>
      <c r="L50" s="91" t="b">
        <v>0</v>
      </c>
    </row>
    <row r="51" spans="1:12" ht="15">
      <c r="A51" s="91" t="s">
        <v>752</v>
      </c>
      <c r="B51" s="91" t="s">
        <v>1033</v>
      </c>
      <c r="C51" s="91">
        <v>2</v>
      </c>
      <c r="D51" s="134">
        <v>0.004648582051603484</v>
      </c>
      <c r="E51" s="134">
        <v>1.677606952720493</v>
      </c>
      <c r="F51" s="91" t="s">
        <v>1064</v>
      </c>
      <c r="G51" s="91" t="b">
        <v>0</v>
      </c>
      <c r="H51" s="91" t="b">
        <v>0</v>
      </c>
      <c r="I51" s="91" t="b">
        <v>0</v>
      </c>
      <c r="J51" s="91" t="b">
        <v>0</v>
      </c>
      <c r="K51" s="91" t="b">
        <v>0</v>
      </c>
      <c r="L51" s="91" t="b">
        <v>0</v>
      </c>
    </row>
    <row r="52" spans="1:12" ht="15">
      <c r="A52" s="91" t="s">
        <v>1033</v>
      </c>
      <c r="B52" s="91" t="s">
        <v>1034</v>
      </c>
      <c r="C52" s="91">
        <v>2</v>
      </c>
      <c r="D52" s="134">
        <v>0.004648582051603484</v>
      </c>
      <c r="E52" s="134">
        <v>2.376576957056512</v>
      </c>
      <c r="F52" s="91" t="s">
        <v>1064</v>
      </c>
      <c r="G52" s="91" t="b">
        <v>0</v>
      </c>
      <c r="H52" s="91" t="b">
        <v>0</v>
      </c>
      <c r="I52" s="91" t="b">
        <v>0</v>
      </c>
      <c r="J52" s="91" t="b">
        <v>0</v>
      </c>
      <c r="K52" s="91" t="b">
        <v>0</v>
      </c>
      <c r="L52" s="91" t="b">
        <v>0</v>
      </c>
    </row>
    <row r="53" spans="1:12" ht="15">
      <c r="A53" s="91" t="s">
        <v>1034</v>
      </c>
      <c r="B53" s="91" t="s">
        <v>1035</v>
      </c>
      <c r="C53" s="91">
        <v>2</v>
      </c>
      <c r="D53" s="134">
        <v>0.004648582051603484</v>
      </c>
      <c r="E53" s="134">
        <v>2.376576957056512</v>
      </c>
      <c r="F53" s="91" t="s">
        <v>1064</v>
      </c>
      <c r="G53" s="91" t="b">
        <v>0</v>
      </c>
      <c r="H53" s="91" t="b">
        <v>0</v>
      </c>
      <c r="I53" s="91" t="b">
        <v>0</v>
      </c>
      <c r="J53" s="91" t="b">
        <v>0</v>
      </c>
      <c r="K53" s="91" t="b">
        <v>0</v>
      </c>
      <c r="L53" s="91" t="b">
        <v>0</v>
      </c>
    </row>
    <row r="54" spans="1:12" ht="15">
      <c r="A54" s="91" t="s">
        <v>1035</v>
      </c>
      <c r="B54" s="91" t="s">
        <v>1036</v>
      </c>
      <c r="C54" s="91">
        <v>2</v>
      </c>
      <c r="D54" s="134">
        <v>0.004648582051603484</v>
      </c>
      <c r="E54" s="134">
        <v>2.376576957056512</v>
      </c>
      <c r="F54" s="91" t="s">
        <v>1064</v>
      </c>
      <c r="G54" s="91" t="b">
        <v>0</v>
      </c>
      <c r="H54" s="91" t="b">
        <v>0</v>
      </c>
      <c r="I54" s="91" t="b">
        <v>0</v>
      </c>
      <c r="J54" s="91" t="b">
        <v>0</v>
      </c>
      <c r="K54" s="91" t="b">
        <v>0</v>
      </c>
      <c r="L54" s="91" t="b">
        <v>0</v>
      </c>
    </row>
    <row r="55" spans="1:12" ht="15">
      <c r="A55" s="91" t="s">
        <v>1036</v>
      </c>
      <c r="B55" s="91" t="s">
        <v>1037</v>
      </c>
      <c r="C55" s="91">
        <v>2</v>
      </c>
      <c r="D55" s="134">
        <v>0.004648582051603484</v>
      </c>
      <c r="E55" s="134">
        <v>2.376576957056512</v>
      </c>
      <c r="F55" s="91" t="s">
        <v>1064</v>
      </c>
      <c r="G55" s="91" t="b">
        <v>0</v>
      </c>
      <c r="H55" s="91" t="b">
        <v>0</v>
      </c>
      <c r="I55" s="91" t="b">
        <v>0</v>
      </c>
      <c r="J55" s="91" t="b">
        <v>0</v>
      </c>
      <c r="K55" s="91" t="b">
        <v>0</v>
      </c>
      <c r="L55" s="91" t="b">
        <v>0</v>
      </c>
    </row>
    <row r="56" spans="1:12" ht="15">
      <c r="A56" s="91" t="s">
        <v>1037</v>
      </c>
      <c r="B56" s="91" t="s">
        <v>1038</v>
      </c>
      <c r="C56" s="91">
        <v>2</v>
      </c>
      <c r="D56" s="134">
        <v>0.004648582051603484</v>
      </c>
      <c r="E56" s="134">
        <v>2.376576957056512</v>
      </c>
      <c r="F56" s="91" t="s">
        <v>1064</v>
      </c>
      <c r="G56" s="91" t="b">
        <v>0</v>
      </c>
      <c r="H56" s="91" t="b">
        <v>0</v>
      </c>
      <c r="I56" s="91" t="b">
        <v>0</v>
      </c>
      <c r="J56" s="91" t="b">
        <v>0</v>
      </c>
      <c r="K56" s="91" t="b">
        <v>0</v>
      </c>
      <c r="L56" s="91" t="b">
        <v>0</v>
      </c>
    </row>
    <row r="57" spans="1:12" ht="15">
      <c r="A57" s="91" t="s">
        <v>1038</v>
      </c>
      <c r="B57" s="91" t="s">
        <v>1039</v>
      </c>
      <c r="C57" s="91">
        <v>2</v>
      </c>
      <c r="D57" s="134">
        <v>0.004648582051603484</v>
      </c>
      <c r="E57" s="134">
        <v>2.376576957056512</v>
      </c>
      <c r="F57" s="91" t="s">
        <v>1064</v>
      </c>
      <c r="G57" s="91" t="b">
        <v>0</v>
      </c>
      <c r="H57" s="91" t="b">
        <v>0</v>
      </c>
      <c r="I57" s="91" t="b">
        <v>0</v>
      </c>
      <c r="J57" s="91" t="b">
        <v>0</v>
      </c>
      <c r="K57" s="91" t="b">
        <v>0</v>
      </c>
      <c r="L57" s="91" t="b">
        <v>0</v>
      </c>
    </row>
    <row r="58" spans="1:12" ht="15">
      <c r="A58" s="91" t="s">
        <v>1039</v>
      </c>
      <c r="B58" s="91" t="s">
        <v>1015</v>
      </c>
      <c r="C58" s="91">
        <v>2</v>
      </c>
      <c r="D58" s="134">
        <v>0.004648582051603484</v>
      </c>
      <c r="E58" s="134">
        <v>2.200485698000831</v>
      </c>
      <c r="F58" s="91" t="s">
        <v>1064</v>
      </c>
      <c r="G58" s="91" t="b">
        <v>0</v>
      </c>
      <c r="H58" s="91" t="b">
        <v>0</v>
      </c>
      <c r="I58" s="91" t="b">
        <v>0</v>
      </c>
      <c r="J58" s="91" t="b">
        <v>1</v>
      </c>
      <c r="K58" s="91" t="b">
        <v>0</v>
      </c>
      <c r="L58" s="91" t="b">
        <v>0</v>
      </c>
    </row>
    <row r="59" spans="1:12" ht="15">
      <c r="A59" s="91" t="s">
        <v>1015</v>
      </c>
      <c r="B59" s="91" t="s">
        <v>1040</v>
      </c>
      <c r="C59" s="91">
        <v>2</v>
      </c>
      <c r="D59" s="134">
        <v>0.004648582051603484</v>
      </c>
      <c r="E59" s="134">
        <v>2.200485698000831</v>
      </c>
      <c r="F59" s="91" t="s">
        <v>1064</v>
      </c>
      <c r="G59" s="91" t="b">
        <v>1</v>
      </c>
      <c r="H59" s="91" t="b">
        <v>0</v>
      </c>
      <c r="I59" s="91" t="b">
        <v>0</v>
      </c>
      <c r="J59" s="91" t="b">
        <v>0</v>
      </c>
      <c r="K59" s="91" t="b">
        <v>0</v>
      </c>
      <c r="L59" s="91" t="b">
        <v>0</v>
      </c>
    </row>
    <row r="60" spans="1:12" ht="15">
      <c r="A60" s="91" t="s">
        <v>785</v>
      </c>
      <c r="B60" s="91" t="s">
        <v>786</v>
      </c>
      <c r="C60" s="91">
        <v>2</v>
      </c>
      <c r="D60" s="134">
        <v>0.004648582051603484</v>
      </c>
      <c r="E60" s="134">
        <v>2.376576957056512</v>
      </c>
      <c r="F60" s="91" t="s">
        <v>1064</v>
      </c>
      <c r="G60" s="91" t="b">
        <v>0</v>
      </c>
      <c r="H60" s="91" t="b">
        <v>0</v>
      </c>
      <c r="I60" s="91" t="b">
        <v>0</v>
      </c>
      <c r="J60" s="91" t="b">
        <v>0</v>
      </c>
      <c r="K60" s="91" t="b">
        <v>0</v>
      </c>
      <c r="L60" s="91" t="b">
        <v>0</v>
      </c>
    </row>
    <row r="61" spans="1:12" ht="15">
      <c r="A61" s="91" t="s">
        <v>786</v>
      </c>
      <c r="B61" s="91" t="s">
        <v>787</v>
      </c>
      <c r="C61" s="91">
        <v>2</v>
      </c>
      <c r="D61" s="134">
        <v>0.004648582051603484</v>
      </c>
      <c r="E61" s="134">
        <v>2.376576957056512</v>
      </c>
      <c r="F61" s="91" t="s">
        <v>1064</v>
      </c>
      <c r="G61" s="91" t="b">
        <v>0</v>
      </c>
      <c r="H61" s="91" t="b">
        <v>0</v>
      </c>
      <c r="I61" s="91" t="b">
        <v>0</v>
      </c>
      <c r="J61" s="91" t="b">
        <v>0</v>
      </c>
      <c r="K61" s="91" t="b">
        <v>0</v>
      </c>
      <c r="L61" s="91" t="b">
        <v>0</v>
      </c>
    </row>
    <row r="62" spans="1:12" ht="15">
      <c r="A62" s="91" t="s">
        <v>787</v>
      </c>
      <c r="B62" s="91" t="s">
        <v>788</v>
      </c>
      <c r="C62" s="91">
        <v>2</v>
      </c>
      <c r="D62" s="134">
        <v>0.004648582051603484</v>
      </c>
      <c r="E62" s="134">
        <v>2.376576957056512</v>
      </c>
      <c r="F62" s="91" t="s">
        <v>1064</v>
      </c>
      <c r="G62" s="91" t="b">
        <v>0</v>
      </c>
      <c r="H62" s="91" t="b">
        <v>0</v>
      </c>
      <c r="I62" s="91" t="b">
        <v>0</v>
      </c>
      <c r="J62" s="91" t="b">
        <v>0</v>
      </c>
      <c r="K62" s="91" t="b">
        <v>0</v>
      </c>
      <c r="L62" s="91" t="b">
        <v>0</v>
      </c>
    </row>
    <row r="63" spans="1:12" ht="15">
      <c r="A63" s="91" t="s">
        <v>788</v>
      </c>
      <c r="B63" s="91" t="s">
        <v>789</v>
      </c>
      <c r="C63" s="91">
        <v>2</v>
      </c>
      <c r="D63" s="134">
        <v>0.004648582051603484</v>
      </c>
      <c r="E63" s="134">
        <v>2.0755469613925306</v>
      </c>
      <c r="F63" s="91" t="s">
        <v>1064</v>
      </c>
      <c r="G63" s="91" t="b">
        <v>0</v>
      </c>
      <c r="H63" s="91" t="b">
        <v>0</v>
      </c>
      <c r="I63" s="91" t="b">
        <v>0</v>
      </c>
      <c r="J63" s="91" t="b">
        <v>0</v>
      </c>
      <c r="K63" s="91" t="b">
        <v>0</v>
      </c>
      <c r="L63" s="91" t="b">
        <v>0</v>
      </c>
    </row>
    <row r="64" spans="1:12" ht="15">
      <c r="A64" s="91" t="s">
        <v>789</v>
      </c>
      <c r="B64" s="91" t="s">
        <v>790</v>
      </c>
      <c r="C64" s="91">
        <v>2</v>
      </c>
      <c r="D64" s="134">
        <v>0.004648582051603484</v>
      </c>
      <c r="E64" s="134">
        <v>2.0755469613925306</v>
      </c>
      <c r="F64" s="91" t="s">
        <v>1064</v>
      </c>
      <c r="G64" s="91" t="b">
        <v>0</v>
      </c>
      <c r="H64" s="91" t="b">
        <v>0</v>
      </c>
      <c r="I64" s="91" t="b">
        <v>0</v>
      </c>
      <c r="J64" s="91" t="b">
        <v>0</v>
      </c>
      <c r="K64" s="91" t="b">
        <v>0</v>
      </c>
      <c r="L64" s="91" t="b">
        <v>0</v>
      </c>
    </row>
    <row r="65" spans="1:12" ht="15">
      <c r="A65" s="91" t="s">
        <v>790</v>
      </c>
      <c r="B65" s="91" t="s">
        <v>749</v>
      </c>
      <c r="C65" s="91">
        <v>2</v>
      </c>
      <c r="D65" s="134">
        <v>0.004648582051603484</v>
      </c>
      <c r="E65" s="134">
        <v>1.2304489213782739</v>
      </c>
      <c r="F65" s="91" t="s">
        <v>1064</v>
      </c>
      <c r="G65" s="91" t="b">
        <v>0</v>
      </c>
      <c r="H65" s="91" t="b">
        <v>0</v>
      </c>
      <c r="I65" s="91" t="b">
        <v>0</v>
      </c>
      <c r="J65" s="91" t="b">
        <v>0</v>
      </c>
      <c r="K65" s="91" t="b">
        <v>0</v>
      </c>
      <c r="L65" s="91" t="b">
        <v>0</v>
      </c>
    </row>
    <row r="66" spans="1:12" ht="15">
      <c r="A66" s="91" t="s">
        <v>750</v>
      </c>
      <c r="B66" s="91" t="s">
        <v>791</v>
      </c>
      <c r="C66" s="91">
        <v>2</v>
      </c>
      <c r="D66" s="134">
        <v>0.004648582051603484</v>
      </c>
      <c r="E66" s="134">
        <v>1.335184271898287</v>
      </c>
      <c r="F66" s="91" t="s">
        <v>1064</v>
      </c>
      <c r="G66" s="91" t="b">
        <v>0</v>
      </c>
      <c r="H66" s="91" t="b">
        <v>0</v>
      </c>
      <c r="I66" s="91" t="b">
        <v>0</v>
      </c>
      <c r="J66" s="91" t="b">
        <v>0</v>
      </c>
      <c r="K66" s="91" t="b">
        <v>0</v>
      </c>
      <c r="L66" s="91" t="b">
        <v>0</v>
      </c>
    </row>
    <row r="67" spans="1:12" ht="15">
      <c r="A67" s="91" t="s">
        <v>791</v>
      </c>
      <c r="B67" s="91" t="s">
        <v>784</v>
      </c>
      <c r="C67" s="91">
        <v>2</v>
      </c>
      <c r="D67" s="134">
        <v>0.004648582051603484</v>
      </c>
      <c r="E67" s="134">
        <v>2.200485698000831</v>
      </c>
      <c r="F67" s="91" t="s">
        <v>1064</v>
      </c>
      <c r="G67" s="91" t="b">
        <v>0</v>
      </c>
      <c r="H67" s="91" t="b">
        <v>0</v>
      </c>
      <c r="I67" s="91" t="b">
        <v>0</v>
      </c>
      <c r="J67" s="91" t="b">
        <v>0</v>
      </c>
      <c r="K67" s="91" t="b">
        <v>0</v>
      </c>
      <c r="L67" s="91" t="b">
        <v>0</v>
      </c>
    </row>
    <row r="68" spans="1:12" ht="15">
      <c r="A68" s="91" t="s">
        <v>784</v>
      </c>
      <c r="B68" s="91" t="s">
        <v>1041</v>
      </c>
      <c r="C68" s="91">
        <v>2</v>
      </c>
      <c r="D68" s="134">
        <v>0.004648582051603484</v>
      </c>
      <c r="E68" s="134">
        <v>2.200485698000831</v>
      </c>
      <c r="F68" s="91" t="s">
        <v>1064</v>
      </c>
      <c r="G68" s="91" t="b">
        <v>0</v>
      </c>
      <c r="H68" s="91" t="b">
        <v>0</v>
      </c>
      <c r="I68" s="91" t="b">
        <v>0</v>
      </c>
      <c r="J68" s="91" t="b">
        <v>0</v>
      </c>
      <c r="K68" s="91" t="b">
        <v>0</v>
      </c>
      <c r="L68" s="91" t="b">
        <v>0</v>
      </c>
    </row>
    <row r="69" spans="1:12" ht="15">
      <c r="A69" s="91" t="s">
        <v>229</v>
      </c>
      <c r="B69" s="91" t="s">
        <v>794</v>
      </c>
      <c r="C69" s="91">
        <v>2</v>
      </c>
      <c r="D69" s="134">
        <v>0.004648582051603484</v>
      </c>
      <c r="E69" s="134">
        <v>2.376576957056512</v>
      </c>
      <c r="F69" s="91" t="s">
        <v>1064</v>
      </c>
      <c r="G69" s="91" t="b">
        <v>0</v>
      </c>
      <c r="H69" s="91" t="b">
        <v>0</v>
      </c>
      <c r="I69" s="91" t="b">
        <v>0</v>
      </c>
      <c r="J69" s="91" t="b">
        <v>0</v>
      </c>
      <c r="K69" s="91" t="b">
        <v>0</v>
      </c>
      <c r="L69" s="91" t="b">
        <v>0</v>
      </c>
    </row>
    <row r="70" spans="1:12" ht="15">
      <c r="A70" s="91" t="s">
        <v>794</v>
      </c>
      <c r="B70" s="91" t="s">
        <v>795</v>
      </c>
      <c r="C70" s="91">
        <v>2</v>
      </c>
      <c r="D70" s="134">
        <v>0.004648582051603484</v>
      </c>
      <c r="E70" s="134">
        <v>2.376576957056512</v>
      </c>
      <c r="F70" s="91" t="s">
        <v>1064</v>
      </c>
      <c r="G70" s="91" t="b">
        <v>0</v>
      </c>
      <c r="H70" s="91" t="b">
        <v>0</v>
      </c>
      <c r="I70" s="91" t="b">
        <v>0</v>
      </c>
      <c r="J70" s="91" t="b">
        <v>1</v>
      </c>
      <c r="K70" s="91" t="b">
        <v>0</v>
      </c>
      <c r="L70" s="91" t="b">
        <v>0</v>
      </c>
    </row>
    <row r="71" spans="1:12" ht="15">
      <c r="A71" s="91" t="s">
        <v>795</v>
      </c>
      <c r="B71" s="91" t="s">
        <v>796</v>
      </c>
      <c r="C71" s="91">
        <v>2</v>
      </c>
      <c r="D71" s="134">
        <v>0.004648582051603484</v>
      </c>
      <c r="E71" s="134">
        <v>2.376576957056512</v>
      </c>
      <c r="F71" s="91" t="s">
        <v>1064</v>
      </c>
      <c r="G71" s="91" t="b">
        <v>1</v>
      </c>
      <c r="H71" s="91" t="b">
        <v>0</v>
      </c>
      <c r="I71" s="91" t="b">
        <v>0</v>
      </c>
      <c r="J71" s="91" t="b">
        <v>0</v>
      </c>
      <c r="K71" s="91" t="b">
        <v>0</v>
      </c>
      <c r="L71" s="91" t="b">
        <v>0</v>
      </c>
    </row>
    <row r="72" spans="1:12" ht="15">
      <c r="A72" s="91" t="s">
        <v>796</v>
      </c>
      <c r="B72" s="91" t="s">
        <v>797</v>
      </c>
      <c r="C72" s="91">
        <v>2</v>
      </c>
      <c r="D72" s="134">
        <v>0.004648582051603484</v>
      </c>
      <c r="E72" s="134">
        <v>2.0755469613925306</v>
      </c>
      <c r="F72" s="91" t="s">
        <v>1064</v>
      </c>
      <c r="G72" s="91" t="b">
        <v>0</v>
      </c>
      <c r="H72" s="91" t="b">
        <v>0</v>
      </c>
      <c r="I72" s="91" t="b">
        <v>0</v>
      </c>
      <c r="J72" s="91" t="b">
        <v>0</v>
      </c>
      <c r="K72" s="91" t="b">
        <v>0</v>
      </c>
      <c r="L72" s="91" t="b">
        <v>0</v>
      </c>
    </row>
    <row r="73" spans="1:12" ht="15">
      <c r="A73" s="91" t="s">
        <v>797</v>
      </c>
      <c r="B73" s="91" t="s">
        <v>751</v>
      </c>
      <c r="C73" s="91">
        <v>2</v>
      </c>
      <c r="D73" s="134">
        <v>0.004648582051603484</v>
      </c>
      <c r="E73" s="134">
        <v>1.0543576623225925</v>
      </c>
      <c r="F73" s="91" t="s">
        <v>1064</v>
      </c>
      <c r="G73" s="91" t="b">
        <v>0</v>
      </c>
      <c r="H73" s="91" t="b">
        <v>0</v>
      </c>
      <c r="I73" s="91" t="b">
        <v>0</v>
      </c>
      <c r="J73" s="91" t="b">
        <v>0</v>
      </c>
      <c r="K73" s="91" t="b">
        <v>0</v>
      </c>
      <c r="L73" s="91" t="b">
        <v>0</v>
      </c>
    </row>
    <row r="74" spans="1:12" ht="15">
      <c r="A74" s="91" t="s">
        <v>751</v>
      </c>
      <c r="B74" s="91" t="s">
        <v>798</v>
      </c>
      <c r="C74" s="91">
        <v>2</v>
      </c>
      <c r="D74" s="134">
        <v>0.004648582051603484</v>
      </c>
      <c r="E74" s="134">
        <v>1.3553876579865738</v>
      </c>
      <c r="F74" s="91" t="s">
        <v>1064</v>
      </c>
      <c r="G74" s="91" t="b">
        <v>0</v>
      </c>
      <c r="H74" s="91" t="b">
        <v>0</v>
      </c>
      <c r="I74" s="91" t="b">
        <v>0</v>
      </c>
      <c r="J74" s="91" t="b">
        <v>1</v>
      </c>
      <c r="K74" s="91" t="b">
        <v>0</v>
      </c>
      <c r="L74" s="91" t="b">
        <v>0</v>
      </c>
    </row>
    <row r="75" spans="1:12" ht="15">
      <c r="A75" s="91" t="s">
        <v>798</v>
      </c>
      <c r="B75" s="91" t="s">
        <v>799</v>
      </c>
      <c r="C75" s="91">
        <v>2</v>
      </c>
      <c r="D75" s="134">
        <v>0.004648582051603484</v>
      </c>
      <c r="E75" s="134">
        <v>2.376576957056512</v>
      </c>
      <c r="F75" s="91" t="s">
        <v>1064</v>
      </c>
      <c r="G75" s="91" t="b">
        <v>1</v>
      </c>
      <c r="H75" s="91" t="b">
        <v>0</v>
      </c>
      <c r="I75" s="91" t="b">
        <v>0</v>
      </c>
      <c r="J75" s="91" t="b">
        <v>0</v>
      </c>
      <c r="K75" s="91" t="b">
        <v>0</v>
      </c>
      <c r="L75" s="91" t="b">
        <v>0</v>
      </c>
    </row>
    <row r="76" spans="1:12" ht="15">
      <c r="A76" s="91" t="s">
        <v>799</v>
      </c>
      <c r="B76" s="91" t="s">
        <v>800</v>
      </c>
      <c r="C76" s="91">
        <v>2</v>
      </c>
      <c r="D76" s="134">
        <v>0.004648582051603484</v>
      </c>
      <c r="E76" s="134">
        <v>2.376576957056512</v>
      </c>
      <c r="F76" s="91" t="s">
        <v>1064</v>
      </c>
      <c r="G76" s="91" t="b">
        <v>0</v>
      </c>
      <c r="H76" s="91" t="b">
        <v>0</v>
      </c>
      <c r="I76" s="91" t="b">
        <v>0</v>
      </c>
      <c r="J76" s="91" t="b">
        <v>0</v>
      </c>
      <c r="K76" s="91" t="b">
        <v>0</v>
      </c>
      <c r="L76" s="91" t="b">
        <v>0</v>
      </c>
    </row>
    <row r="77" spans="1:12" ht="15">
      <c r="A77" s="91" t="s">
        <v>226</v>
      </c>
      <c r="B77" s="91" t="s">
        <v>771</v>
      </c>
      <c r="C77" s="91">
        <v>2</v>
      </c>
      <c r="D77" s="134">
        <v>0.004648582051603484</v>
      </c>
      <c r="E77" s="134">
        <v>2.376576957056512</v>
      </c>
      <c r="F77" s="91" t="s">
        <v>1064</v>
      </c>
      <c r="G77" s="91" t="b">
        <v>0</v>
      </c>
      <c r="H77" s="91" t="b">
        <v>0</v>
      </c>
      <c r="I77" s="91" t="b">
        <v>0</v>
      </c>
      <c r="J77" s="91" t="b">
        <v>0</v>
      </c>
      <c r="K77" s="91" t="b">
        <v>0</v>
      </c>
      <c r="L77" s="91" t="b">
        <v>0</v>
      </c>
    </row>
    <row r="78" spans="1:12" ht="15">
      <c r="A78" s="91" t="s">
        <v>1043</v>
      </c>
      <c r="B78" s="91" t="s">
        <v>1044</v>
      </c>
      <c r="C78" s="91">
        <v>2</v>
      </c>
      <c r="D78" s="134">
        <v>0.004648582051603484</v>
      </c>
      <c r="E78" s="134">
        <v>2.376576957056512</v>
      </c>
      <c r="F78" s="91" t="s">
        <v>1064</v>
      </c>
      <c r="G78" s="91" t="b">
        <v>0</v>
      </c>
      <c r="H78" s="91" t="b">
        <v>0</v>
      </c>
      <c r="I78" s="91" t="b">
        <v>0</v>
      </c>
      <c r="J78" s="91" t="b">
        <v>0</v>
      </c>
      <c r="K78" s="91" t="b">
        <v>0</v>
      </c>
      <c r="L78" s="91" t="b">
        <v>0</v>
      </c>
    </row>
    <row r="79" spans="1:12" ht="15">
      <c r="A79" s="91" t="s">
        <v>1044</v>
      </c>
      <c r="B79" s="91" t="s">
        <v>1045</v>
      </c>
      <c r="C79" s="91">
        <v>2</v>
      </c>
      <c r="D79" s="134">
        <v>0.004648582051603484</v>
      </c>
      <c r="E79" s="134">
        <v>2.376576957056512</v>
      </c>
      <c r="F79" s="91" t="s">
        <v>1064</v>
      </c>
      <c r="G79" s="91" t="b">
        <v>0</v>
      </c>
      <c r="H79" s="91" t="b">
        <v>0</v>
      </c>
      <c r="I79" s="91" t="b">
        <v>0</v>
      </c>
      <c r="J79" s="91" t="b">
        <v>0</v>
      </c>
      <c r="K79" s="91" t="b">
        <v>0</v>
      </c>
      <c r="L79" s="91" t="b">
        <v>0</v>
      </c>
    </row>
    <row r="80" spans="1:12" ht="15">
      <c r="A80" s="91" t="s">
        <v>1045</v>
      </c>
      <c r="B80" s="91" t="s">
        <v>753</v>
      </c>
      <c r="C80" s="91">
        <v>2</v>
      </c>
      <c r="D80" s="134">
        <v>0.004648582051603484</v>
      </c>
      <c r="E80" s="134">
        <v>1.7233644432811683</v>
      </c>
      <c r="F80" s="91" t="s">
        <v>1064</v>
      </c>
      <c r="G80" s="91" t="b">
        <v>0</v>
      </c>
      <c r="H80" s="91" t="b">
        <v>0</v>
      </c>
      <c r="I80" s="91" t="b">
        <v>0</v>
      </c>
      <c r="J80" s="91" t="b">
        <v>0</v>
      </c>
      <c r="K80" s="91" t="b">
        <v>0</v>
      </c>
      <c r="L80" s="91" t="b">
        <v>0</v>
      </c>
    </row>
    <row r="81" spans="1:12" ht="15">
      <c r="A81" s="91" t="s">
        <v>755</v>
      </c>
      <c r="B81" s="91" t="s">
        <v>756</v>
      </c>
      <c r="C81" s="91">
        <v>2</v>
      </c>
      <c r="D81" s="134">
        <v>0.004648582051603484</v>
      </c>
      <c r="E81" s="134">
        <v>1.677606952720493</v>
      </c>
      <c r="F81" s="91" t="s">
        <v>1064</v>
      </c>
      <c r="G81" s="91" t="b">
        <v>0</v>
      </c>
      <c r="H81" s="91" t="b">
        <v>0</v>
      </c>
      <c r="I81" s="91" t="b">
        <v>0</v>
      </c>
      <c r="J81" s="91" t="b">
        <v>0</v>
      </c>
      <c r="K81" s="91" t="b">
        <v>0</v>
      </c>
      <c r="L81" s="91" t="b">
        <v>0</v>
      </c>
    </row>
    <row r="82" spans="1:12" ht="15">
      <c r="A82" s="91" t="s">
        <v>756</v>
      </c>
      <c r="B82" s="91" t="s">
        <v>1046</v>
      </c>
      <c r="C82" s="91">
        <v>2</v>
      </c>
      <c r="D82" s="134">
        <v>0.004648582051603484</v>
      </c>
      <c r="E82" s="134">
        <v>2.0755469613925306</v>
      </c>
      <c r="F82" s="91" t="s">
        <v>1064</v>
      </c>
      <c r="G82" s="91" t="b">
        <v>0</v>
      </c>
      <c r="H82" s="91" t="b">
        <v>0</v>
      </c>
      <c r="I82" s="91" t="b">
        <v>0</v>
      </c>
      <c r="J82" s="91" t="b">
        <v>0</v>
      </c>
      <c r="K82" s="91" t="b">
        <v>0</v>
      </c>
      <c r="L82" s="91" t="b">
        <v>0</v>
      </c>
    </row>
    <row r="83" spans="1:12" ht="15">
      <c r="A83" s="91" t="s">
        <v>1046</v>
      </c>
      <c r="B83" s="91" t="s">
        <v>1047</v>
      </c>
      <c r="C83" s="91">
        <v>2</v>
      </c>
      <c r="D83" s="134">
        <v>0.004648582051603484</v>
      </c>
      <c r="E83" s="134">
        <v>2.376576957056512</v>
      </c>
      <c r="F83" s="91" t="s">
        <v>1064</v>
      </c>
      <c r="G83" s="91" t="b">
        <v>0</v>
      </c>
      <c r="H83" s="91" t="b">
        <v>0</v>
      </c>
      <c r="I83" s="91" t="b">
        <v>0</v>
      </c>
      <c r="J83" s="91" t="b">
        <v>0</v>
      </c>
      <c r="K83" s="91" t="b">
        <v>0</v>
      </c>
      <c r="L83" s="91" t="b">
        <v>0</v>
      </c>
    </row>
    <row r="84" spans="1:12" ht="15">
      <c r="A84" s="91" t="s">
        <v>1047</v>
      </c>
      <c r="B84" s="91" t="s">
        <v>1048</v>
      </c>
      <c r="C84" s="91">
        <v>2</v>
      </c>
      <c r="D84" s="134">
        <v>0.004648582051603484</v>
      </c>
      <c r="E84" s="134">
        <v>2.376576957056512</v>
      </c>
      <c r="F84" s="91" t="s">
        <v>1064</v>
      </c>
      <c r="G84" s="91" t="b">
        <v>0</v>
      </c>
      <c r="H84" s="91" t="b">
        <v>0</v>
      </c>
      <c r="I84" s="91" t="b">
        <v>0</v>
      </c>
      <c r="J84" s="91" t="b">
        <v>0</v>
      </c>
      <c r="K84" s="91" t="b">
        <v>0</v>
      </c>
      <c r="L84" s="91" t="b">
        <v>0</v>
      </c>
    </row>
    <row r="85" spans="1:12" ht="15">
      <c r="A85" s="91" t="s">
        <v>1048</v>
      </c>
      <c r="B85" s="91" t="s">
        <v>1049</v>
      </c>
      <c r="C85" s="91">
        <v>2</v>
      </c>
      <c r="D85" s="134">
        <v>0.004648582051603484</v>
      </c>
      <c r="E85" s="134">
        <v>2.376576957056512</v>
      </c>
      <c r="F85" s="91" t="s">
        <v>1064</v>
      </c>
      <c r="G85" s="91" t="b">
        <v>0</v>
      </c>
      <c r="H85" s="91" t="b">
        <v>0</v>
      </c>
      <c r="I85" s="91" t="b">
        <v>0</v>
      </c>
      <c r="J85" s="91" t="b">
        <v>0</v>
      </c>
      <c r="K85" s="91" t="b">
        <v>0</v>
      </c>
      <c r="L85" s="91" t="b">
        <v>0</v>
      </c>
    </row>
    <row r="86" spans="1:12" ht="15">
      <c r="A86" s="91" t="s">
        <v>1049</v>
      </c>
      <c r="B86" s="91" t="s">
        <v>1050</v>
      </c>
      <c r="C86" s="91">
        <v>2</v>
      </c>
      <c r="D86" s="134">
        <v>0.004648582051603484</v>
      </c>
      <c r="E86" s="134">
        <v>2.376576957056512</v>
      </c>
      <c r="F86" s="91" t="s">
        <v>1064</v>
      </c>
      <c r="G86" s="91" t="b">
        <v>0</v>
      </c>
      <c r="H86" s="91" t="b">
        <v>0</v>
      </c>
      <c r="I86" s="91" t="b">
        <v>0</v>
      </c>
      <c r="J86" s="91" t="b">
        <v>0</v>
      </c>
      <c r="K86" s="91" t="b">
        <v>0</v>
      </c>
      <c r="L86" s="91" t="b">
        <v>0</v>
      </c>
    </row>
    <row r="87" spans="1:12" ht="15">
      <c r="A87" s="91" t="s">
        <v>1050</v>
      </c>
      <c r="B87" s="91" t="s">
        <v>1051</v>
      </c>
      <c r="C87" s="91">
        <v>2</v>
      </c>
      <c r="D87" s="134">
        <v>0.004648582051603484</v>
      </c>
      <c r="E87" s="134">
        <v>2.376576957056512</v>
      </c>
      <c r="F87" s="91" t="s">
        <v>1064</v>
      </c>
      <c r="G87" s="91" t="b">
        <v>0</v>
      </c>
      <c r="H87" s="91" t="b">
        <v>0</v>
      </c>
      <c r="I87" s="91" t="b">
        <v>0</v>
      </c>
      <c r="J87" s="91" t="b">
        <v>0</v>
      </c>
      <c r="K87" s="91" t="b">
        <v>0</v>
      </c>
      <c r="L87" s="91" t="b">
        <v>0</v>
      </c>
    </row>
    <row r="88" spans="1:12" ht="15">
      <c r="A88" s="91" t="s">
        <v>1051</v>
      </c>
      <c r="B88" s="91" t="s">
        <v>753</v>
      </c>
      <c r="C88" s="91">
        <v>2</v>
      </c>
      <c r="D88" s="134">
        <v>0.004648582051603484</v>
      </c>
      <c r="E88" s="134">
        <v>1.7233644432811683</v>
      </c>
      <c r="F88" s="91" t="s">
        <v>1064</v>
      </c>
      <c r="G88" s="91" t="b">
        <v>0</v>
      </c>
      <c r="H88" s="91" t="b">
        <v>0</v>
      </c>
      <c r="I88" s="91" t="b">
        <v>0</v>
      </c>
      <c r="J88" s="91" t="b">
        <v>0</v>
      </c>
      <c r="K88" s="91" t="b">
        <v>0</v>
      </c>
      <c r="L88" s="91" t="b">
        <v>0</v>
      </c>
    </row>
    <row r="89" spans="1:12" ht="15">
      <c r="A89" s="91" t="s">
        <v>750</v>
      </c>
      <c r="B89" s="91" t="s">
        <v>797</v>
      </c>
      <c r="C89" s="91">
        <v>2</v>
      </c>
      <c r="D89" s="134">
        <v>0.004648582051603484</v>
      </c>
      <c r="E89" s="134">
        <v>1.0341542762343057</v>
      </c>
      <c r="F89" s="91" t="s">
        <v>1064</v>
      </c>
      <c r="G89" s="91" t="b">
        <v>0</v>
      </c>
      <c r="H89" s="91" t="b">
        <v>0</v>
      </c>
      <c r="I89" s="91" t="b">
        <v>0</v>
      </c>
      <c r="J89" s="91" t="b">
        <v>0</v>
      </c>
      <c r="K89" s="91" t="b">
        <v>0</v>
      </c>
      <c r="L89" s="91" t="b">
        <v>0</v>
      </c>
    </row>
    <row r="90" spans="1:12" ht="15">
      <c r="A90" s="91" t="s">
        <v>797</v>
      </c>
      <c r="B90" s="91" t="s">
        <v>1052</v>
      </c>
      <c r="C90" s="91">
        <v>2</v>
      </c>
      <c r="D90" s="134">
        <v>0.004648582051603484</v>
      </c>
      <c r="E90" s="134">
        <v>2.0755469613925306</v>
      </c>
      <c r="F90" s="91" t="s">
        <v>1064</v>
      </c>
      <c r="G90" s="91" t="b">
        <v>0</v>
      </c>
      <c r="H90" s="91" t="b">
        <v>0</v>
      </c>
      <c r="I90" s="91" t="b">
        <v>0</v>
      </c>
      <c r="J90" s="91" t="b">
        <v>0</v>
      </c>
      <c r="K90" s="91" t="b">
        <v>0</v>
      </c>
      <c r="L90" s="91" t="b">
        <v>0</v>
      </c>
    </row>
    <row r="91" spans="1:12" ht="15">
      <c r="A91" s="91" t="s">
        <v>1052</v>
      </c>
      <c r="B91" s="91" t="s">
        <v>751</v>
      </c>
      <c r="C91" s="91">
        <v>2</v>
      </c>
      <c r="D91" s="134">
        <v>0.004648582051603484</v>
      </c>
      <c r="E91" s="134">
        <v>1.3553876579865738</v>
      </c>
      <c r="F91" s="91" t="s">
        <v>1064</v>
      </c>
      <c r="G91" s="91" t="b">
        <v>0</v>
      </c>
      <c r="H91" s="91" t="b">
        <v>0</v>
      </c>
      <c r="I91" s="91" t="b">
        <v>0</v>
      </c>
      <c r="J91" s="91" t="b">
        <v>0</v>
      </c>
      <c r="K91" s="91" t="b">
        <v>0</v>
      </c>
      <c r="L91" s="91" t="b">
        <v>0</v>
      </c>
    </row>
    <row r="92" spans="1:12" ht="15">
      <c r="A92" s="91" t="s">
        <v>751</v>
      </c>
      <c r="B92" s="91" t="s">
        <v>1053</v>
      </c>
      <c r="C92" s="91">
        <v>2</v>
      </c>
      <c r="D92" s="134">
        <v>0.004648582051603484</v>
      </c>
      <c r="E92" s="134">
        <v>1.3553876579865738</v>
      </c>
      <c r="F92" s="91" t="s">
        <v>1064</v>
      </c>
      <c r="G92" s="91" t="b">
        <v>0</v>
      </c>
      <c r="H92" s="91" t="b">
        <v>0</v>
      </c>
      <c r="I92" s="91" t="b">
        <v>0</v>
      </c>
      <c r="J92" s="91" t="b">
        <v>0</v>
      </c>
      <c r="K92" s="91" t="b">
        <v>0</v>
      </c>
      <c r="L92" s="91" t="b">
        <v>0</v>
      </c>
    </row>
    <row r="93" spans="1:12" ht="15">
      <c r="A93" s="91" t="s">
        <v>1053</v>
      </c>
      <c r="B93" s="91" t="s">
        <v>1054</v>
      </c>
      <c r="C93" s="91">
        <v>2</v>
      </c>
      <c r="D93" s="134">
        <v>0.004648582051603484</v>
      </c>
      <c r="E93" s="134">
        <v>2.376576957056512</v>
      </c>
      <c r="F93" s="91" t="s">
        <v>1064</v>
      </c>
      <c r="G93" s="91" t="b">
        <v>0</v>
      </c>
      <c r="H93" s="91" t="b">
        <v>0</v>
      </c>
      <c r="I93" s="91" t="b">
        <v>0</v>
      </c>
      <c r="J93" s="91" t="b">
        <v>0</v>
      </c>
      <c r="K93" s="91" t="b">
        <v>0</v>
      </c>
      <c r="L93" s="91" t="b">
        <v>0</v>
      </c>
    </row>
    <row r="94" spans="1:12" ht="15">
      <c r="A94" s="91" t="s">
        <v>1054</v>
      </c>
      <c r="B94" s="91" t="s">
        <v>1055</v>
      </c>
      <c r="C94" s="91">
        <v>2</v>
      </c>
      <c r="D94" s="134">
        <v>0.004648582051603484</v>
      </c>
      <c r="E94" s="134">
        <v>2.376576957056512</v>
      </c>
      <c r="F94" s="91" t="s">
        <v>1064</v>
      </c>
      <c r="G94" s="91" t="b">
        <v>0</v>
      </c>
      <c r="H94" s="91" t="b">
        <v>0</v>
      </c>
      <c r="I94" s="91" t="b">
        <v>0</v>
      </c>
      <c r="J94" s="91" t="b">
        <v>0</v>
      </c>
      <c r="K94" s="91" t="b">
        <v>0</v>
      </c>
      <c r="L94" s="91" t="b">
        <v>0</v>
      </c>
    </row>
    <row r="95" spans="1:12" ht="15">
      <c r="A95" s="91" t="s">
        <v>750</v>
      </c>
      <c r="B95" s="91" t="s">
        <v>802</v>
      </c>
      <c r="C95" s="91">
        <v>2</v>
      </c>
      <c r="D95" s="134">
        <v>0.004648582051603484</v>
      </c>
      <c r="E95" s="134">
        <v>1.335184271898287</v>
      </c>
      <c r="F95" s="91" t="s">
        <v>1064</v>
      </c>
      <c r="G95" s="91" t="b">
        <v>0</v>
      </c>
      <c r="H95" s="91" t="b">
        <v>0</v>
      </c>
      <c r="I95" s="91" t="b">
        <v>0</v>
      </c>
      <c r="J95" s="91" t="b">
        <v>0</v>
      </c>
      <c r="K95" s="91" t="b">
        <v>0</v>
      </c>
      <c r="L95" s="91" t="b">
        <v>0</v>
      </c>
    </row>
    <row r="96" spans="1:12" ht="15">
      <c r="A96" s="91" t="s">
        <v>802</v>
      </c>
      <c r="B96" s="91" t="s">
        <v>803</v>
      </c>
      <c r="C96" s="91">
        <v>2</v>
      </c>
      <c r="D96" s="134">
        <v>0.004648582051603484</v>
      </c>
      <c r="E96" s="134">
        <v>2.376576957056512</v>
      </c>
      <c r="F96" s="91" t="s">
        <v>1064</v>
      </c>
      <c r="G96" s="91" t="b">
        <v>0</v>
      </c>
      <c r="H96" s="91" t="b">
        <v>0</v>
      </c>
      <c r="I96" s="91" t="b">
        <v>0</v>
      </c>
      <c r="J96" s="91" t="b">
        <v>0</v>
      </c>
      <c r="K96" s="91" t="b">
        <v>0</v>
      </c>
      <c r="L96" s="91" t="b">
        <v>0</v>
      </c>
    </row>
    <row r="97" spans="1:12" ht="15">
      <c r="A97" s="91" t="s">
        <v>803</v>
      </c>
      <c r="B97" s="91" t="s">
        <v>724</v>
      </c>
      <c r="C97" s="91">
        <v>2</v>
      </c>
      <c r="D97" s="134">
        <v>0.004648582051603484</v>
      </c>
      <c r="E97" s="134">
        <v>1.8325089127062364</v>
      </c>
      <c r="F97" s="91" t="s">
        <v>1064</v>
      </c>
      <c r="G97" s="91" t="b">
        <v>0</v>
      </c>
      <c r="H97" s="91" t="b">
        <v>0</v>
      </c>
      <c r="I97" s="91" t="b">
        <v>0</v>
      </c>
      <c r="J97" s="91" t="b">
        <v>0</v>
      </c>
      <c r="K97" s="91" t="b">
        <v>0</v>
      </c>
      <c r="L97" s="91" t="b">
        <v>0</v>
      </c>
    </row>
    <row r="98" spans="1:12" ht="15">
      <c r="A98" s="91" t="s">
        <v>724</v>
      </c>
      <c r="B98" s="91" t="s">
        <v>804</v>
      </c>
      <c r="C98" s="91">
        <v>2</v>
      </c>
      <c r="D98" s="134">
        <v>0.004648582051603484</v>
      </c>
      <c r="E98" s="134">
        <v>1.8994557023368495</v>
      </c>
      <c r="F98" s="91" t="s">
        <v>1064</v>
      </c>
      <c r="G98" s="91" t="b">
        <v>0</v>
      </c>
      <c r="H98" s="91" t="b">
        <v>0</v>
      </c>
      <c r="I98" s="91" t="b">
        <v>0</v>
      </c>
      <c r="J98" s="91" t="b">
        <v>0</v>
      </c>
      <c r="K98" s="91" t="b">
        <v>0</v>
      </c>
      <c r="L98" s="91" t="b">
        <v>0</v>
      </c>
    </row>
    <row r="99" spans="1:12" ht="15">
      <c r="A99" s="91" t="s">
        <v>805</v>
      </c>
      <c r="B99" s="91" t="s">
        <v>749</v>
      </c>
      <c r="C99" s="91">
        <v>2</v>
      </c>
      <c r="D99" s="134">
        <v>0.004648582051603484</v>
      </c>
      <c r="E99" s="134">
        <v>1.2304489213782739</v>
      </c>
      <c r="F99" s="91" t="s">
        <v>1064</v>
      </c>
      <c r="G99" s="91" t="b">
        <v>0</v>
      </c>
      <c r="H99" s="91" t="b">
        <v>0</v>
      </c>
      <c r="I99" s="91" t="b">
        <v>0</v>
      </c>
      <c r="J99" s="91" t="b">
        <v>0</v>
      </c>
      <c r="K99" s="91" t="b">
        <v>0</v>
      </c>
      <c r="L99" s="91" t="b">
        <v>0</v>
      </c>
    </row>
    <row r="100" spans="1:12" ht="15">
      <c r="A100" s="91" t="s">
        <v>760</v>
      </c>
      <c r="B100" s="91" t="s">
        <v>761</v>
      </c>
      <c r="C100" s="91">
        <v>2</v>
      </c>
      <c r="D100" s="134">
        <v>0.004648582051603484</v>
      </c>
      <c r="E100" s="134">
        <v>1.8994557023368495</v>
      </c>
      <c r="F100" s="91" t="s">
        <v>1064</v>
      </c>
      <c r="G100" s="91" t="b">
        <v>1</v>
      </c>
      <c r="H100" s="91" t="b">
        <v>0</v>
      </c>
      <c r="I100" s="91" t="b">
        <v>0</v>
      </c>
      <c r="J100" s="91" t="b">
        <v>0</v>
      </c>
      <c r="K100" s="91" t="b">
        <v>0</v>
      </c>
      <c r="L100" s="91" t="b">
        <v>0</v>
      </c>
    </row>
    <row r="101" spans="1:12" ht="15">
      <c r="A101" s="91" t="s">
        <v>761</v>
      </c>
      <c r="B101" s="91" t="s">
        <v>762</v>
      </c>
      <c r="C101" s="91">
        <v>2</v>
      </c>
      <c r="D101" s="134">
        <v>0.004648582051603484</v>
      </c>
      <c r="E101" s="134">
        <v>2.0755469613925306</v>
      </c>
      <c r="F101" s="91" t="s">
        <v>1064</v>
      </c>
      <c r="G101" s="91" t="b">
        <v>0</v>
      </c>
      <c r="H101" s="91" t="b">
        <v>0</v>
      </c>
      <c r="I101" s="91" t="b">
        <v>0</v>
      </c>
      <c r="J101" s="91" t="b">
        <v>0</v>
      </c>
      <c r="K101" s="91" t="b">
        <v>0</v>
      </c>
      <c r="L101" s="91" t="b">
        <v>0</v>
      </c>
    </row>
    <row r="102" spans="1:12" ht="15">
      <c r="A102" s="91" t="s">
        <v>762</v>
      </c>
      <c r="B102" s="91" t="s">
        <v>220</v>
      </c>
      <c r="C102" s="91">
        <v>2</v>
      </c>
      <c r="D102" s="134">
        <v>0.004648582051603484</v>
      </c>
      <c r="E102" s="134">
        <v>2.376576957056512</v>
      </c>
      <c r="F102" s="91" t="s">
        <v>1064</v>
      </c>
      <c r="G102" s="91" t="b">
        <v>0</v>
      </c>
      <c r="H102" s="91" t="b">
        <v>0</v>
      </c>
      <c r="I102" s="91" t="b">
        <v>0</v>
      </c>
      <c r="J102" s="91" t="b">
        <v>0</v>
      </c>
      <c r="K102" s="91" t="b">
        <v>0</v>
      </c>
      <c r="L102" s="91" t="b">
        <v>0</v>
      </c>
    </row>
    <row r="103" spans="1:12" ht="15">
      <c r="A103" s="91" t="s">
        <v>220</v>
      </c>
      <c r="B103" s="91" t="s">
        <v>763</v>
      </c>
      <c r="C103" s="91">
        <v>2</v>
      </c>
      <c r="D103" s="134">
        <v>0.004648582051603484</v>
      </c>
      <c r="E103" s="134">
        <v>2.200485698000831</v>
      </c>
      <c r="F103" s="91" t="s">
        <v>1064</v>
      </c>
      <c r="G103" s="91" t="b">
        <v>0</v>
      </c>
      <c r="H103" s="91" t="b">
        <v>0</v>
      </c>
      <c r="I103" s="91" t="b">
        <v>0</v>
      </c>
      <c r="J103" s="91" t="b">
        <v>0</v>
      </c>
      <c r="K103" s="91" t="b">
        <v>0</v>
      </c>
      <c r="L103" s="91" t="b">
        <v>0</v>
      </c>
    </row>
    <row r="104" spans="1:12" ht="15">
      <c r="A104" s="91" t="s">
        <v>763</v>
      </c>
      <c r="B104" s="91" t="s">
        <v>764</v>
      </c>
      <c r="C104" s="91">
        <v>2</v>
      </c>
      <c r="D104" s="134">
        <v>0.004648582051603484</v>
      </c>
      <c r="E104" s="134">
        <v>2.376576957056512</v>
      </c>
      <c r="F104" s="91" t="s">
        <v>1064</v>
      </c>
      <c r="G104" s="91" t="b">
        <v>0</v>
      </c>
      <c r="H104" s="91" t="b">
        <v>0</v>
      </c>
      <c r="I104" s="91" t="b">
        <v>0</v>
      </c>
      <c r="J104" s="91" t="b">
        <v>0</v>
      </c>
      <c r="K104" s="91" t="b">
        <v>0</v>
      </c>
      <c r="L104" s="91" t="b">
        <v>0</v>
      </c>
    </row>
    <row r="105" spans="1:12" ht="15">
      <c r="A105" s="91" t="s">
        <v>764</v>
      </c>
      <c r="B105" s="91" t="s">
        <v>765</v>
      </c>
      <c r="C105" s="91">
        <v>2</v>
      </c>
      <c r="D105" s="134">
        <v>0.004648582051603484</v>
      </c>
      <c r="E105" s="134">
        <v>2.376576957056512</v>
      </c>
      <c r="F105" s="91" t="s">
        <v>1064</v>
      </c>
      <c r="G105" s="91" t="b">
        <v>0</v>
      </c>
      <c r="H105" s="91" t="b">
        <v>0</v>
      </c>
      <c r="I105" s="91" t="b">
        <v>0</v>
      </c>
      <c r="J105" s="91" t="b">
        <v>0</v>
      </c>
      <c r="K105" s="91" t="b">
        <v>0</v>
      </c>
      <c r="L105" s="91" t="b">
        <v>0</v>
      </c>
    </row>
    <row r="106" spans="1:12" ht="15">
      <c r="A106" s="91" t="s">
        <v>765</v>
      </c>
      <c r="B106" s="91" t="s">
        <v>766</v>
      </c>
      <c r="C106" s="91">
        <v>2</v>
      </c>
      <c r="D106" s="134">
        <v>0.004648582051603484</v>
      </c>
      <c r="E106" s="134">
        <v>2.376576957056512</v>
      </c>
      <c r="F106" s="91" t="s">
        <v>1064</v>
      </c>
      <c r="G106" s="91" t="b">
        <v>0</v>
      </c>
      <c r="H106" s="91" t="b">
        <v>0</v>
      </c>
      <c r="I106" s="91" t="b">
        <v>0</v>
      </c>
      <c r="J106" s="91" t="b">
        <v>1</v>
      </c>
      <c r="K106" s="91" t="b">
        <v>0</v>
      </c>
      <c r="L106" s="91" t="b">
        <v>0</v>
      </c>
    </row>
    <row r="107" spans="1:12" ht="15">
      <c r="A107" s="91" t="s">
        <v>766</v>
      </c>
      <c r="B107" s="91" t="s">
        <v>767</v>
      </c>
      <c r="C107" s="91">
        <v>2</v>
      </c>
      <c r="D107" s="134">
        <v>0.004648582051603484</v>
      </c>
      <c r="E107" s="134">
        <v>2.200485698000831</v>
      </c>
      <c r="F107" s="91" t="s">
        <v>1064</v>
      </c>
      <c r="G107" s="91" t="b">
        <v>1</v>
      </c>
      <c r="H107" s="91" t="b">
        <v>0</v>
      </c>
      <c r="I107" s="91" t="b">
        <v>0</v>
      </c>
      <c r="J107" s="91" t="b">
        <v>1</v>
      </c>
      <c r="K107" s="91" t="b">
        <v>0</v>
      </c>
      <c r="L107" s="91" t="b">
        <v>0</v>
      </c>
    </row>
    <row r="108" spans="1:12" ht="15">
      <c r="A108" s="91" t="s">
        <v>767</v>
      </c>
      <c r="B108" s="91" t="s">
        <v>768</v>
      </c>
      <c r="C108" s="91">
        <v>2</v>
      </c>
      <c r="D108" s="134">
        <v>0.004648582051603484</v>
      </c>
      <c r="E108" s="134">
        <v>2.200485698000831</v>
      </c>
      <c r="F108" s="91" t="s">
        <v>1064</v>
      </c>
      <c r="G108" s="91" t="b">
        <v>1</v>
      </c>
      <c r="H108" s="91" t="b">
        <v>0</v>
      </c>
      <c r="I108" s="91" t="b">
        <v>0</v>
      </c>
      <c r="J108" s="91" t="b">
        <v>0</v>
      </c>
      <c r="K108" s="91" t="b">
        <v>0</v>
      </c>
      <c r="L108" s="91" t="b">
        <v>0</v>
      </c>
    </row>
    <row r="109" spans="1:12" ht="15">
      <c r="A109" s="91" t="s">
        <v>237</v>
      </c>
      <c r="B109" s="91" t="s">
        <v>776</v>
      </c>
      <c r="C109" s="91">
        <v>2</v>
      </c>
      <c r="D109" s="134">
        <v>0.004648582051603484</v>
      </c>
      <c r="E109" s="134">
        <v>2.200485698000831</v>
      </c>
      <c r="F109" s="91" t="s">
        <v>1064</v>
      </c>
      <c r="G109" s="91" t="b">
        <v>0</v>
      </c>
      <c r="H109" s="91" t="b">
        <v>0</v>
      </c>
      <c r="I109" s="91" t="b">
        <v>0</v>
      </c>
      <c r="J109" s="91" t="b">
        <v>1</v>
      </c>
      <c r="K109" s="91" t="b">
        <v>0</v>
      </c>
      <c r="L109" s="91" t="b">
        <v>0</v>
      </c>
    </row>
    <row r="110" spans="1:12" ht="15">
      <c r="A110" s="91" t="s">
        <v>725</v>
      </c>
      <c r="B110" s="91" t="s">
        <v>724</v>
      </c>
      <c r="C110" s="91">
        <v>2</v>
      </c>
      <c r="D110" s="134">
        <v>0.004648582051603484</v>
      </c>
      <c r="E110" s="134">
        <v>1.8325089127062364</v>
      </c>
      <c r="F110" s="91" t="s">
        <v>1064</v>
      </c>
      <c r="G110" s="91" t="b">
        <v>0</v>
      </c>
      <c r="H110" s="91" t="b">
        <v>0</v>
      </c>
      <c r="I110" s="91" t="b">
        <v>0</v>
      </c>
      <c r="J110" s="91" t="b">
        <v>0</v>
      </c>
      <c r="K110" s="91" t="b">
        <v>0</v>
      </c>
      <c r="L110" s="91" t="b">
        <v>0</v>
      </c>
    </row>
    <row r="111" spans="1:12" ht="15">
      <c r="A111" s="91" t="s">
        <v>753</v>
      </c>
      <c r="B111" s="91" t="s">
        <v>1058</v>
      </c>
      <c r="C111" s="91">
        <v>2</v>
      </c>
      <c r="D111" s="134">
        <v>0.004648582051603484</v>
      </c>
      <c r="E111" s="134">
        <v>1.7233644432811683</v>
      </c>
      <c r="F111" s="91" t="s">
        <v>1064</v>
      </c>
      <c r="G111" s="91" t="b">
        <v>0</v>
      </c>
      <c r="H111" s="91" t="b">
        <v>0</v>
      </c>
      <c r="I111" s="91" t="b">
        <v>0</v>
      </c>
      <c r="J111" s="91" t="b">
        <v>1</v>
      </c>
      <c r="K111" s="91" t="b">
        <v>0</v>
      </c>
      <c r="L111" s="91" t="b">
        <v>0</v>
      </c>
    </row>
    <row r="112" spans="1:12" ht="15">
      <c r="A112" s="91" t="s">
        <v>1058</v>
      </c>
      <c r="B112" s="91" t="s">
        <v>807</v>
      </c>
      <c r="C112" s="91">
        <v>2</v>
      </c>
      <c r="D112" s="134">
        <v>0.004648582051603484</v>
      </c>
      <c r="E112" s="134">
        <v>2.0755469613925306</v>
      </c>
      <c r="F112" s="91" t="s">
        <v>1064</v>
      </c>
      <c r="G112" s="91" t="b">
        <v>1</v>
      </c>
      <c r="H112" s="91" t="b">
        <v>0</v>
      </c>
      <c r="I112" s="91" t="b">
        <v>0</v>
      </c>
      <c r="J112" s="91" t="b">
        <v>0</v>
      </c>
      <c r="K112" s="91" t="b">
        <v>0</v>
      </c>
      <c r="L112" s="91" t="b">
        <v>0</v>
      </c>
    </row>
    <row r="113" spans="1:12" ht="15">
      <c r="A113" s="91" t="s">
        <v>807</v>
      </c>
      <c r="B113" s="91" t="s">
        <v>1059</v>
      </c>
      <c r="C113" s="91">
        <v>2</v>
      </c>
      <c r="D113" s="134">
        <v>0.004648582051603484</v>
      </c>
      <c r="E113" s="134">
        <v>1.8325089127062364</v>
      </c>
      <c r="F113" s="91" t="s">
        <v>1064</v>
      </c>
      <c r="G113" s="91" t="b">
        <v>0</v>
      </c>
      <c r="H113" s="91" t="b">
        <v>0</v>
      </c>
      <c r="I113" s="91" t="b">
        <v>0</v>
      </c>
      <c r="J113" s="91" t="b">
        <v>0</v>
      </c>
      <c r="K113" s="91" t="b">
        <v>0</v>
      </c>
      <c r="L113" s="91" t="b">
        <v>0</v>
      </c>
    </row>
    <row r="114" spans="1:12" ht="15">
      <c r="A114" s="91" t="s">
        <v>1059</v>
      </c>
      <c r="B114" s="91" t="s">
        <v>1060</v>
      </c>
      <c r="C114" s="91">
        <v>2</v>
      </c>
      <c r="D114" s="134">
        <v>0.004648582051603484</v>
      </c>
      <c r="E114" s="134">
        <v>2.376576957056512</v>
      </c>
      <c r="F114" s="91" t="s">
        <v>1064</v>
      </c>
      <c r="G114" s="91" t="b">
        <v>0</v>
      </c>
      <c r="H114" s="91" t="b">
        <v>0</v>
      </c>
      <c r="I114" s="91" t="b">
        <v>0</v>
      </c>
      <c r="J114" s="91" t="b">
        <v>0</v>
      </c>
      <c r="K114" s="91" t="b">
        <v>0</v>
      </c>
      <c r="L114" s="91" t="b">
        <v>0</v>
      </c>
    </row>
    <row r="115" spans="1:12" ht="15">
      <c r="A115" s="91" t="s">
        <v>1060</v>
      </c>
      <c r="B115" s="91" t="s">
        <v>809</v>
      </c>
      <c r="C115" s="91">
        <v>2</v>
      </c>
      <c r="D115" s="134">
        <v>0.004648582051603484</v>
      </c>
      <c r="E115" s="134">
        <v>1.8994557023368495</v>
      </c>
      <c r="F115" s="91" t="s">
        <v>1064</v>
      </c>
      <c r="G115" s="91" t="b">
        <v>0</v>
      </c>
      <c r="H115" s="91" t="b">
        <v>0</v>
      </c>
      <c r="I115" s="91" t="b">
        <v>0</v>
      </c>
      <c r="J115" s="91" t="b">
        <v>1</v>
      </c>
      <c r="K115" s="91" t="b">
        <v>0</v>
      </c>
      <c r="L115" s="91" t="b">
        <v>0</v>
      </c>
    </row>
    <row r="116" spans="1:12" ht="15">
      <c r="A116" s="91" t="s">
        <v>749</v>
      </c>
      <c r="B116" s="91" t="s">
        <v>751</v>
      </c>
      <c r="C116" s="91">
        <v>4</v>
      </c>
      <c r="D116" s="134">
        <v>0.007652692474462262</v>
      </c>
      <c r="E116" s="134">
        <v>0.9444826721501687</v>
      </c>
      <c r="F116" s="91" t="s">
        <v>663</v>
      </c>
      <c r="G116" s="91" t="b">
        <v>0</v>
      </c>
      <c r="H116" s="91" t="b">
        <v>0</v>
      </c>
      <c r="I116" s="91" t="b">
        <v>0</v>
      </c>
      <c r="J116" s="91" t="b">
        <v>0</v>
      </c>
      <c r="K116" s="91" t="b">
        <v>0</v>
      </c>
      <c r="L116" s="91" t="b">
        <v>0</v>
      </c>
    </row>
    <row r="117" spans="1:12" ht="15">
      <c r="A117" s="91" t="s">
        <v>751</v>
      </c>
      <c r="B117" s="91" t="s">
        <v>750</v>
      </c>
      <c r="C117" s="91">
        <v>4</v>
      </c>
      <c r="D117" s="134">
        <v>0.007652692474462262</v>
      </c>
      <c r="E117" s="134">
        <v>1.0993846321359118</v>
      </c>
      <c r="F117" s="91" t="s">
        <v>663</v>
      </c>
      <c r="G117" s="91" t="b">
        <v>0</v>
      </c>
      <c r="H117" s="91" t="b">
        <v>0</v>
      </c>
      <c r="I117" s="91" t="b">
        <v>0</v>
      </c>
      <c r="J117" s="91" t="b">
        <v>0</v>
      </c>
      <c r="K117" s="91" t="b">
        <v>0</v>
      </c>
      <c r="L117" s="91" t="b">
        <v>0</v>
      </c>
    </row>
    <row r="118" spans="1:12" ht="15">
      <c r="A118" s="91" t="s">
        <v>753</v>
      </c>
      <c r="B118" s="91" t="s">
        <v>755</v>
      </c>
      <c r="C118" s="91">
        <v>4</v>
      </c>
      <c r="D118" s="134">
        <v>0.013441730852615748</v>
      </c>
      <c r="E118" s="134">
        <v>1.5976951859255124</v>
      </c>
      <c r="F118" s="91" t="s">
        <v>663</v>
      </c>
      <c r="G118" s="91" t="b">
        <v>0</v>
      </c>
      <c r="H118" s="91" t="b">
        <v>0</v>
      </c>
      <c r="I118" s="91" t="b">
        <v>0</v>
      </c>
      <c r="J118" s="91" t="b">
        <v>0</v>
      </c>
      <c r="K118" s="91" t="b">
        <v>0</v>
      </c>
      <c r="L118" s="91" t="b">
        <v>0</v>
      </c>
    </row>
    <row r="119" spans="1:12" ht="15">
      <c r="A119" s="91" t="s">
        <v>755</v>
      </c>
      <c r="B119" s="91" t="s">
        <v>749</v>
      </c>
      <c r="C119" s="91">
        <v>3</v>
      </c>
      <c r="D119" s="134">
        <v>0.0075415203646202545</v>
      </c>
      <c r="E119" s="134">
        <v>1.0748164406451748</v>
      </c>
      <c r="F119" s="91" t="s">
        <v>663</v>
      </c>
      <c r="G119" s="91" t="b">
        <v>0</v>
      </c>
      <c r="H119" s="91" t="b">
        <v>0</v>
      </c>
      <c r="I119" s="91" t="b">
        <v>0</v>
      </c>
      <c r="J119" s="91" t="b">
        <v>0</v>
      </c>
      <c r="K119" s="91" t="b">
        <v>0</v>
      </c>
      <c r="L119" s="91" t="b">
        <v>0</v>
      </c>
    </row>
    <row r="120" spans="1:12" ht="15">
      <c r="A120" s="91" t="s">
        <v>1043</v>
      </c>
      <c r="B120" s="91" t="s">
        <v>1044</v>
      </c>
      <c r="C120" s="91">
        <v>2</v>
      </c>
      <c r="D120" s="134">
        <v>0.006720865426307874</v>
      </c>
      <c r="E120" s="134">
        <v>1.99563519459755</v>
      </c>
      <c r="F120" s="91" t="s">
        <v>663</v>
      </c>
      <c r="G120" s="91" t="b">
        <v>0</v>
      </c>
      <c r="H120" s="91" t="b">
        <v>0</v>
      </c>
      <c r="I120" s="91" t="b">
        <v>0</v>
      </c>
      <c r="J120" s="91" t="b">
        <v>0</v>
      </c>
      <c r="K120" s="91" t="b">
        <v>0</v>
      </c>
      <c r="L120" s="91" t="b">
        <v>0</v>
      </c>
    </row>
    <row r="121" spans="1:12" ht="15">
      <c r="A121" s="91" t="s">
        <v>1044</v>
      </c>
      <c r="B121" s="91" t="s">
        <v>1045</v>
      </c>
      <c r="C121" s="91">
        <v>2</v>
      </c>
      <c r="D121" s="134">
        <v>0.006720865426307874</v>
      </c>
      <c r="E121" s="134">
        <v>1.99563519459755</v>
      </c>
      <c r="F121" s="91" t="s">
        <v>663</v>
      </c>
      <c r="G121" s="91" t="b">
        <v>0</v>
      </c>
      <c r="H121" s="91" t="b">
        <v>0</v>
      </c>
      <c r="I121" s="91" t="b">
        <v>0</v>
      </c>
      <c r="J121" s="91" t="b">
        <v>0</v>
      </c>
      <c r="K121" s="91" t="b">
        <v>0</v>
      </c>
      <c r="L121" s="91" t="b">
        <v>0</v>
      </c>
    </row>
    <row r="122" spans="1:12" ht="15">
      <c r="A122" s="91" t="s">
        <v>1045</v>
      </c>
      <c r="B122" s="91" t="s">
        <v>753</v>
      </c>
      <c r="C122" s="91">
        <v>2</v>
      </c>
      <c r="D122" s="134">
        <v>0.006720865426307874</v>
      </c>
      <c r="E122" s="134">
        <v>1.6946051989335686</v>
      </c>
      <c r="F122" s="91" t="s">
        <v>663</v>
      </c>
      <c r="G122" s="91" t="b">
        <v>0</v>
      </c>
      <c r="H122" s="91" t="b">
        <v>0</v>
      </c>
      <c r="I122" s="91" t="b">
        <v>0</v>
      </c>
      <c r="J122" s="91" t="b">
        <v>0</v>
      </c>
      <c r="K122" s="91" t="b">
        <v>0</v>
      </c>
      <c r="L122" s="91" t="b">
        <v>0</v>
      </c>
    </row>
    <row r="123" spans="1:12" ht="15">
      <c r="A123" s="91" t="s">
        <v>755</v>
      </c>
      <c r="B123" s="91" t="s">
        <v>756</v>
      </c>
      <c r="C123" s="91">
        <v>2</v>
      </c>
      <c r="D123" s="134">
        <v>0.006720865426307874</v>
      </c>
      <c r="E123" s="134">
        <v>1.421603926869831</v>
      </c>
      <c r="F123" s="91" t="s">
        <v>663</v>
      </c>
      <c r="G123" s="91" t="b">
        <v>0</v>
      </c>
      <c r="H123" s="91" t="b">
        <v>0</v>
      </c>
      <c r="I123" s="91" t="b">
        <v>0</v>
      </c>
      <c r="J123" s="91" t="b">
        <v>0</v>
      </c>
      <c r="K123" s="91" t="b">
        <v>0</v>
      </c>
      <c r="L123" s="91" t="b">
        <v>0</v>
      </c>
    </row>
    <row r="124" spans="1:12" ht="15">
      <c r="A124" s="91" t="s">
        <v>756</v>
      </c>
      <c r="B124" s="91" t="s">
        <v>1046</v>
      </c>
      <c r="C124" s="91">
        <v>2</v>
      </c>
      <c r="D124" s="134">
        <v>0.006720865426307874</v>
      </c>
      <c r="E124" s="134">
        <v>1.8195439355418688</v>
      </c>
      <c r="F124" s="91" t="s">
        <v>663</v>
      </c>
      <c r="G124" s="91" t="b">
        <v>0</v>
      </c>
      <c r="H124" s="91" t="b">
        <v>0</v>
      </c>
      <c r="I124" s="91" t="b">
        <v>0</v>
      </c>
      <c r="J124" s="91" t="b">
        <v>0</v>
      </c>
      <c r="K124" s="91" t="b">
        <v>0</v>
      </c>
      <c r="L124" s="91" t="b">
        <v>0</v>
      </c>
    </row>
    <row r="125" spans="1:12" ht="15">
      <c r="A125" s="91" t="s">
        <v>1046</v>
      </c>
      <c r="B125" s="91" t="s">
        <v>1047</v>
      </c>
      <c r="C125" s="91">
        <v>2</v>
      </c>
      <c r="D125" s="134">
        <v>0.006720865426307874</v>
      </c>
      <c r="E125" s="134">
        <v>1.99563519459755</v>
      </c>
      <c r="F125" s="91" t="s">
        <v>663</v>
      </c>
      <c r="G125" s="91" t="b">
        <v>0</v>
      </c>
      <c r="H125" s="91" t="b">
        <v>0</v>
      </c>
      <c r="I125" s="91" t="b">
        <v>0</v>
      </c>
      <c r="J125" s="91" t="b">
        <v>0</v>
      </c>
      <c r="K125" s="91" t="b">
        <v>0</v>
      </c>
      <c r="L125" s="91" t="b">
        <v>0</v>
      </c>
    </row>
    <row r="126" spans="1:12" ht="15">
      <c r="A126" s="91" t="s">
        <v>1047</v>
      </c>
      <c r="B126" s="91" t="s">
        <v>1048</v>
      </c>
      <c r="C126" s="91">
        <v>2</v>
      </c>
      <c r="D126" s="134">
        <v>0.006720865426307874</v>
      </c>
      <c r="E126" s="134">
        <v>1.99563519459755</v>
      </c>
      <c r="F126" s="91" t="s">
        <v>663</v>
      </c>
      <c r="G126" s="91" t="b">
        <v>0</v>
      </c>
      <c r="H126" s="91" t="b">
        <v>0</v>
      </c>
      <c r="I126" s="91" t="b">
        <v>0</v>
      </c>
      <c r="J126" s="91" t="b">
        <v>0</v>
      </c>
      <c r="K126" s="91" t="b">
        <v>0</v>
      </c>
      <c r="L126" s="91" t="b">
        <v>0</v>
      </c>
    </row>
    <row r="127" spans="1:12" ht="15">
      <c r="A127" s="91" t="s">
        <v>1048</v>
      </c>
      <c r="B127" s="91" t="s">
        <v>1049</v>
      </c>
      <c r="C127" s="91">
        <v>2</v>
      </c>
      <c r="D127" s="134">
        <v>0.006720865426307874</v>
      </c>
      <c r="E127" s="134">
        <v>1.99563519459755</v>
      </c>
      <c r="F127" s="91" t="s">
        <v>663</v>
      </c>
      <c r="G127" s="91" t="b">
        <v>0</v>
      </c>
      <c r="H127" s="91" t="b">
        <v>0</v>
      </c>
      <c r="I127" s="91" t="b">
        <v>0</v>
      </c>
      <c r="J127" s="91" t="b">
        <v>0</v>
      </c>
      <c r="K127" s="91" t="b">
        <v>0</v>
      </c>
      <c r="L127" s="91" t="b">
        <v>0</v>
      </c>
    </row>
    <row r="128" spans="1:12" ht="15">
      <c r="A128" s="91" t="s">
        <v>1049</v>
      </c>
      <c r="B128" s="91" t="s">
        <v>1050</v>
      </c>
      <c r="C128" s="91">
        <v>2</v>
      </c>
      <c r="D128" s="134">
        <v>0.006720865426307874</v>
      </c>
      <c r="E128" s="134">
        <v>1.99563519459755</v>
      </c>
      <c r="F128" s="91" t="s">
        <v>663</v>
      </c>
      <c r="G128" s="91" t="b">
        <v>0</v>
      </c>
      <c r="H128" s="91" t="b">
        <v>0</v>
      </c>
      <c r="I128" s="91" t="b">
        <v>0</v>
      </c>
      <c r="J128" s="91" t="b">
        <v>0</v>
      </c>
      <c r="K128" s="91" t="b">
        <v>0</v>
      </c>
      <c r="L128" s="91" t="b">
        <v>0</v>
      </c>
    </row>
    <row r="129" spans="1:12" ht="15">
      <c r="A129" s="91" t="s">
        <v>1050</v>
      </c>
      <c r="B129" s="91" t="s">
        <v>1051</v>
      </c>
      <c r="C129" s="91">
        <v>2</v>
      </c>
      <c r="D129" s="134">
        <v>0.006720865426307874</v>
      </c>
      <c r="E129" s="134">
        <v>1.99563519459755</v>
      </c>
      <c r="F129" s="91" t="s">
        <v>663</v>
      </c>
      <c r="G129" s="91" t="b">
        <v>0</v>
      </c>
      <c r="H129" s="91" t="b">
        <v>0</v>
      </c>
      <c r="I129" s="91" t="b">
        <v>0</v>
      </c>
      <c r="J129" s="91" t="b">
        <v>0</v>
      </c>
      <c r="K129" s="91" t="b">
        <v>0</v>
      </c>
      <c r="L129" s="91" t="b">
        <v>0</v>
      </c>
    </row>
    <row r="130" spans="1:12" ht="15">
      <c r="A130" s="91" t="s">
        <v>1051</v>
      </c>
      <c r="B130" s="91" t="s">
        <v>753</v>
      </c>
      <c r="C130" s="91">
        <v>2</v>
      </c>
      <c r="D130" s="134">
        <v>0.006720865426307874</v>
      </c>
      <c r="E130" s="134">
        <v>1.6946051989335686</v>
      </c>
      <c r="F130" s="91" t="s">
        <v>663</v>
      </c>
      <c r="G130" s="91" t="b">
        <v>0</v>
      </c>
      <c r="H130" s="91" t="b">
        <v>0</v>
      </c>
      <c r="I130" s="91" t="b">
        <v>0</v>
      </c>
      <c r="J130" s="91" t="b">
        <v>0</v>
      </c>
      <c r="K130" s="91" t="b">
        <v>0</v>
      </c>
      <c r="L130" s="91" t="b">
        <v>0</v>
      </c>
    </row>
    <row r="131" spans="1:12" ht="15">
      <c r="A131" s="91" t="s">
        <v>749</v>
      </c>
      <c r="B131" s="91" t="s">
        <v>750</v>
      </c>
      <c r="C131" s="91">
        <v>2</v>
      </c>
      <c r="D131" s="134">
        <v>0.006720865426307874</v>
      </c>
      <c r="E131" s="134">
        <v>0.7525971459112556</v>
      </c>
      <c r="F131" s="91" t="s">
        <v>663</v>
      </c>
      <c r="G131" s="91" t="b">
        <v>0</v>
      </c>
      <c r="H131" s="91" t="b">
        <v>0</v>
      </c>
      <c r="I131" s="91" t="b">
        <v>0</v>
      </c>
      <c r="J131" s="91" t="b">
        <v>0</v>
      </c>
      <c r="K131" s="91" t="b">
        <v>0</v>
      </c>
      <c r="L131" s="91" t="b">
        <v>0</v>
      </c>
    </row>
    <row r="132" spans="1:12" ht="15">
      <c r="A132" s="91" t="s">
        <v>750</v>
      </c>
      <c r="B132" s="91" t="s">
        <v>797</v>
      </c>
      <c r="C132" s="91">
        <v>2</v>
      </c>
      <c r="D132" s="134">
        <v>0.006720865426307874</v>
      </c>
      <c r="E132" s="134">
        <v>1.4515671502472742</v>
      </c>
      <c r="F132" s="91" t="s">
        <v>663</v>
      </c>
      <c r="G132" s="91" t="b">
        <v>0</v>
      </c>
      <c r="H132" s="91" t="b">
        <v>0</v>
      </c>
      <c r="I132" s="91" t="b">
        <v>0</v>
      </c>
      <c r="J132" s="91" t="b">
        <v>0</v>
      </c>
      <c r="K132" s="91" t="b">
        <v>0</v>
      </c>
      <c r="L132" s="91" t="b">
        <v>0</v>
      </c>
    </row>
    <row r="133" spans="1:12" ht="15">
      <c r="A133" s="91" t="s">
        <v>797</v>
      </c>
      <c r="B133" s="91" t="s">
        <v>1052</v>
      </c>
      <c r="C133" s="91">
        <v>2</v>
      </c>
      <c r="D133" s="134">
        <v>0.006720865426307874</v>
      </c>
      <c r="E133" s="134">
        <v>1.99563519459755</v>
      </c>
      <c r="F133" s="91" t="s">
        <v>663</v>
      </c>
      <c r="G133" s="91" t="b">
        <v>0</v>
      </c>
      <c r="H133" s="91" t="b">
        <v>0</v>
      </c>
      <c r="I133" s="91" t="b">
        <v>0</v>
      </c>
      <c r="J133" s="91" t="b">
        <v>0</v>
      </c>
      <c r="K133" s="91" t="b">
        <v>0</v>
      </c>
      <c r="L133" s="91" t="b">
        <v>0</v>
      </c>
    </row>
    <row r="134" spans="1:12" ht="15">
      <c r="A134" s="91" t="s">
        <v>1052</v>
      </c>
      <c r="B134" s="91" t="s">
        <v>751</v>
      </c>
      <c r="C134" s="91">
        <v>2</v>
      </c>
      <c r="D134" s="134">
        <v>0.006720865426307874</v>
      </c>
      <c r="E134" s="134">
        <v>1.3424226808222062</v>
      </c>
      <c r="F134" s="91" t="s">
        <v>663</v>
      </c>
      <c r="G134" s="91" t="b">
        <v>0</v>
      </c>
      <c r="H134" s="91" t="b">
        <v>0</v>
      </c>
      <c r="I134" s="91" t="b">
        <v>0</v>
      </c>
      <c r="J134" s="91" t="b">
        <v>0</v>
      </c>
      <c r="K134" s="91" t="b">
        <v>0</v>
      </c>
      <c r="L134" s="91" t="b">
        <v>0</v>
      </c>
    </row>
    <row r="135" spans="1:12" ht="15">
      <c r="A135" s="91" t="s">
        <v>751</v>
      </c>
      <c r="B135" s="91" t="s">
        <v>1053</v>
      </c>
      <c r="C135" s="91">
        <v>2</v>
      </c>
      <c r="D135" s="134">
        <v>0.006720865426307874</v>
      </c>
      <c r="E135" s="134">
        <v>1.3424226808222062</v>
      </c>
      <c r="F135" s="91" t="s">
        <v>663</v>
      </c>
      <c r="G135" s="91" t="b">
        <v>0</v>
      </c>
      <c r="H135" s="91" t="b">
        <v>0</v>
      </c>
      <c r="I135" s="91" t="b">
        <v>0</v>
      </c>
      <c r="J135" s="91" t="b">
        <v>0</v>
      </c>
      <c r="K135" s="91" t="b">
        <v>0</v>
      </c>
      <c r="L135" s="91" t="b">
        <v>0</v>
      </c>
    </row>
    <row r="136" spans="1:12" ht="15">
      <c r="A136" s="91" t="s">
        <v>1053</v>
      </c>
      <c r="B136" s="91" t="s">
        <v>1054</v>
      </c>
      <c r="C136" s="91">
        <v>2</v>
      </c>
      <c r="D136" s="134">
        <v>0.006720865426307874</v>
      </c>
      <c r="E136" s="134">
        <v>1.99563519459755</v>
      </c>
      <c r="F136" s="91" t="s">
        <v>663</v>
      </c>
      <c r="G136" s="91" t="b">
        <v>0</v>
      </c>
      <c r="H136" s="91" t="b">
        <v>0</v>
      </c>
      <c r="I136" s="91" t="b">
        <v>0</v>
      </c>
      <c r="J136" s="91" t="b">
        <v>0</v>
      </c>
      <c r="K136" s="91" t="b">
        <v>0</v>
      </c>
      <c r="L136" s="91" t="b">
        <v>0</v>
      </c>
    </row>
    <row r="137" spans="1:12" ht="15">
      <c r="A137" s="91" t="s">
        <v>1054</v>
      </c>
      <c r="B137" s="91" t="s">
        <v>1055</v>
      </c>
      <c r="C137" s="91">
        <v>2</v>
      </c>
      <c r="D137" s="134">
        <v>0.006720865426307874</v>
      </c>
      <c r="E137" s="134">
        <v>1.99563519459755</v>
      </c>
      <c r="F137" s="91" t="s">
        <v>663</v>
      </c>
      <c r="G137" s="91" t="b">
        <v>0</v>
      </c>
      <c r="H137" s="91" t="b">
        <v>0</v>
      </c>
      <c r="I137" s="91" t="b">
        <v>0</v>
      </c>
      <c r="J137" s="91" t="b">
        <v>0</v>
      </c>
      <c r="K137" s="91" t="b">
        <v>0</v>
      </c>
      <c r="L137" s="91" t="b">
        <v>0</v>
      </c>
    </row>
    <row r="138" spans="1:12" ht="15">
      <c r="A138" s="91" t="s">
        <v>1022</v>
      </c>
      <c r="B138" s="91" t="s">
        <v>757</v>
      </c>
      <c r="C138" s="91">
        <v>2</v>
      </c>
      <c r="D138" s="134">
        <v>0.006720865426307874</v>
      </c>
      <c r="E138" s="134">
        <v>1.8195439355418688</v>
      </c>
      <c r="F138" s="91" t="s">
        <v>663</v>
      </c>
      <c r="G138" s="91" t="b">
        <v>0</v>
      </c>
      <c r="H138" s="91" t="b">
        <v>0</v>
      </c>
      <c r="I138" s="91" t="b">
        <v>0</v>
      </c>
      <c r="J138" s="91" t="b">
        <v>0</v>
      </c>
      <c r="K138" s="91" t="b">
        <v>0</v>
      </c>
      <c r="L138" s="91" t="b">
        <v>0</v>
      </c>
    </row>
    <row r="139" spans="1:12" ht="15">
      <c r="A139" s="91" t="s">
        <v>757</v>
      </c>
      <c r="B139" s="91" t="s">
        <v>1023</v>
      </c>
      <c r="C139" s="91">
        <v>2</v>
      </c>
      <c r="D139" s="134">
        <v>0.006720865426307874</v>
      </c>
      <c r="E139" s="134">
        <v>1.8195439355418688</v>
      </c>
      <c r="F139" s="91" t="s">
        <v>663</v>
      </c>
      <c r="G139" s="91" t="b">
        <v>0</v>
      </c>
      <c r="H139" s="91" t="b">
        <v>0</v>
      </c>
      <c r="I139" s="91" t="b">
        <v>0</v>
      </c>
      <c r="J139" s="91" t="b">
        <v>0</v>
      </c>
      <c r="K139" s="91" t="b">
        <v>0</v>
      </c>
      <c r="L139" s="91" t="b">
        <v>0</v>
      </c>
    </row>
    <row r="140" spans="1:12" ht="15">
      <c r="A140" s="91" t="s">
        <v>1023</v>
      </c>
      <c r="B140" s="91" t="s">
        <v>1024</v>
      </c>
      <c r="C140" s="91">
        <v>2</v>
      </c>
      <c r="D140" s="134">
        <v>0.006720865426307874</v>
      </c>
      <c r="E140" s="134">
        <v>1.99563519459755</v>
      </c>
      <c r="F140" s="91" t="s">
        <v>663</v>
      </c>
      <c r="G140" s="91" t="b">
        <v>0</v>
      </c>
      <c r="H140" s="91" t="b">
        <v>0</v>
      </c>
      <c r="I140" s="91" t="b">
        <v>0</v>
      </c>
      <c r="J140" s="91" t="b">
        <v>0</v>
      </c>
      <c r="K140" s="91" t="b">
        <v>0</v>
      </c>
      <c r="L140" s="91" t="b">
        <v>0</v>
      </c>
    </row>
    <row r="141" spans="1:12" ht="15">
      <c r="A141" s="91" t="s">
        <v>1024</v>
      </c>
      <c r="B141" s="91" t="s">
        <v>1025</v>
      </c>
      <c r="C141" s="91">
        <v>2</v>
      </c>
      <c r="D141" s="134">
        <v>0.006720865426307874</v>
      </c>
      <c r="E141" s="134">
        <v>1.99563519459755</v>
      </c>
      <c r="F141" s="91" t="s">
        <v>663</v>
      </c>
      <c r="G141" s="91" t="b">
        <v>0</v>
      </c>
      <c r="H141" s="91" t="b">
        <v>0</v>
      </c>
      <c r="I141" s="91" t="b">
        <v>0</v>
      </c>
      <c r="J141" s="91" t="b">
        <v>0</v>
      </c>
      <c r="K141" s="91" t="b">
        <v>0</v>
      </c>
      <c r="L141" s="91" t="b">
        <v>0</v>
      </c>
    </row>
    <row r="142" spans="1:12" ht="15">
      <c r="A142" s="91" t="s">
        <v>1025</v>
      </c>
      <c r="B142" s="91" t="s">
        <v>1026</v>
      </c>
      <c r="C142" s="91">
        <v>2</v>
      </c>
      <c r="D142" s="134">
        <v>0.006720865426307874</v>
      </c>
      <c r="E142" s="134">
        <v>1.99563519459755</v>
      </c>
      <c r="F142" s="91" t="s">
        <v>663</v>
      </c>
      <c r="G142" s="91" t="b">
        <v>0</v>
      </c>
      <c r="H142" s="91" t="b">
        <v>0</v>
      </c>
      <c r="I142" s="91" t="b">
        <v>0</v>
      </c>
      <c r="J142" s="91" t="b">
        <v>0</v>
      </c>
      <c r="K142" s="91" t="b">
        <v>0</v>
      </c>
      <c r="L142" s="91" t="b">
        <v>0</v>
      </c>
    </row>
    <row r="143" spans="1:12" ht="15">
      <c r="A143" s="91" t="s">
        <v>1026</v>
      </c>
      <c r="B143" s="91" t="s">
        <v>1027</v>
      </c>
      <c r="C143" s="91">
        <v>2</v>
      </c>
      <c r="D143" s="134">
        <v>0.006720865426307874</v>
      </c>
      <c r="E143" s="134">
        <v>1.99563519459755</v>
      </c>
      <c r="F143" s="91" t="s">
        <v>663</v>
      </c>
      <c r="G143" s="91" t="b">
        <v>0</v>
      </c>
      <c r="H143" s="91" t="b">
        <v>0</v>
      </c>
      <c r="I143" s="91" t="b">
        <v>0</v>
      </c>
      <c r="J143" s="91" t="b">
        <v>0</v>
      </c>
      <c r="K143" s="91" t="b">
        <v>0</v>
      </c>
      <c r="L143" s="91" t="b">
        <v>0</v>
      </c>
    </row>
    <row r="144" spans="1:12" ht="15">
      <c r="A144" s="91" t="s">
        <v>1027</v>
      </c>
      <c r="B144" s="91" t="s">
        <v>778</v>
      </c>
      <c r="C144" s="91">
        <v>2</v>
      </c>
      <c r="D144" s="134">
        <v>0.006720865426307874</v>
      </c>
      <c r="E144" s="134">
        <v>1.99563519459755</v>
      </c>
      <c r="F144" s="91" t="s">
        <v>663</v>
      </c>
      <c r="G144" s="91" t="b">
        <v>0</v>
      </c>
      <c r="H144" s="91" t="b">
        <v>0</v>
      </c>
      <c r="I144" s="91" t="b">
        <v>0</v>
      </c>
      <c r="J144" s="91" t="b">
        <v>0</v>
      </c>
      <c r="K144" s="91" t="b">
        <v>0</v>
      </c>
      <c r="L144" s="91" t="b">
        <v>0</v>
      </c>
    </row>
    <row r="145" spans="1:12" ht="15">
      <c r="A145" s="91" t="s">
        <v>778</v>
      </c>
      <c r="B145" s="91" t="s">
        <v>752</v>
      </c>
      <c r="C145" s="91">
        <v>2</v>
      </c>
      <c r="D145" s="134">
        <v>0.006720865426307874</v>
      </c>
      <c r="E145" s="134">
        <v>1.4515671502472742</v>
      </c>
      <c r="F145" s="91" t="s">
        <v>663</v>
      </c>
      <c r="G145" s="91" t="b">
        <v>0</v>
      </c>
      <c r="H145" s="91" t="b">
        <v>0</v>
      </c>
      <c r="I145" s="91" t="b">
        <v>0</v>
      </c>
      <c r="J145" s="91" t="b">
        <v>0</v>
      </c>
      <c r="K145" s="91" t="b">
        <v>0</v>
      </c>
      <c r="L145" s="91" t="b">
        <v>0</v>
      </c>
    </row>
    <row r="146" spans="1:12" ht="15">
      <c r="A146" s="91" t="s">
        <v>752</v>
      </c>
      <c r="B146" s="91" t="s">
        <v>1028</v>
      </c>
      <c r="C146" s="91">
        <v>2</v>
      </c>
      <c r="D146" s="134">
        <v>0.006720865426307874</v>
      </c>
      <c r="E146" s="134">
        <v>1.5185139398778875</v>
      </c>
      <c r="F146" s="91" t="s">
        <v>663</v>
      </c>
      <c r="G146" s="91" t="b">
        <v>0</v>
      </c>
      <c r="H146" s="91" t="b">
        <v>0</v>
      </c>
      <c r="I146" s="91" t="b">
        <v>0</v>
      </c>
      <c r="J146" s="91" t="b">
        <v>1</v>
      </c>
      <c r="K146" s="91" t="b">
        <v>0</v>
      </c>
      <c r="L146" s="91" t="b">
        <v>0</v>
      </c>
    </row>
    <row r="147" spans="1:12" ht="15">
      <c r="A147" s="91" t="s">
        <v>1028</v>
      </c>
      <c r="B147" s="91" t="s">
        <v>1029</v>
      </c>
      <c r="C147" s="91">
        <v>2</v>
      </c>
      <c r="D147" s="134">
        <v>0.006720865426307874</v>
      </c>
      <c r="E147" s="134">
        <v>1.99563519459755</v>
      </c>
      <c r="F147" s="91" t="s">
        <v>663</v>
      </c>
      <c r="G147" s="91" t="b">
        <v>1</v>
      </c>
      <c r="H147" s="91" t="b">
        <v>0</v>
      </c>
      <c r="I147" s="91" t="b">
        <v>0</v>
      </c>
      <c r="J147" s="91" t="b">
        <v>0</v>
      </c>
      <c r="K147" s="91" t="b">
        <v>0</v>
      </c>
      <c r="L147" s="91" t="b">
        <v>0</v>
      </c>
    </row>
    <row r="148" spans="1:12" ht="15">
      <c r="A148" s="91" t="s">
        <v>1029</v>
      </c>
      <c r="B148" s="91" t="s">
        <v>1030</v>
      </c>
      <c r="C148" s="91">
        <v>2</v>
      </c>
      <c r="D148" s="134">
        <v>0.006720865426307874</v>
      </c>
      <c r="E148" s="134">
        <v>1.99563519459755</v>
      </c>
      <c r="F148" s="91" t="s">
        <v>663</v>
      </c>
      <c r="G148" s="91" t="b">
        <v>0</v>
      </c>
      <c r="H148" s="91" t="b">
        <v>0</v>
      </c>
      <c r="I148" s="91" t="b">
        <v>0</v>
      </c>
      <c r="J148" s="91" t="b">
        <v>0</v>
      </c>
      <c r="K148" s="91" t="b">
        <v>0</v>
      </c>
      <c r="L148" s="91" t="b">
        <v>0</v>
      </c>
    </row>
    <row r="149" spans="1:12" ht="15">
      <c r="A149" s="91" t="s">
        <v>1030</v>
      </c>
      <c r="B149" s="91" t="s">
        <v>1031</v>
      </c>
      <c r="C149" s="91">
        <v>2</v>
      </c>
      <c r="D149" s="134">
        <v>0.006720865426307874</v>
      </c>
      <c r="E149" s="134">
        <v>1.99563519459755</v>
      </c>
      <c r="F149" s="91" t="s">
        <v>663</v>
      </c>
      <c r="G149" s="91" t="b">
        <v>0</v>
      </c>
      <c r="H149" s="91" t="b">
        <v>0</v>
      </c>
      <c r="I149" s="91" t="b">
        <v>0</v>
      </c>
      <c r="J149" s="91" t="b">
        <v>0</v>
      </c>
      <c r="K149" s="91" t="b">
        <v>0</v>
      </c>
      <c r="L149" s="91" t="b">
        <v>0</v>
      </c>
    </row>
    <row r="150" spans="1:12" ht="15">
      <c r="A150" s="91" t="s">
        <v>1031</v>
      </c>
      <c r="B150" s="91" t="s">
        <v>749</v>
      </c>
      <c r="C150" s="91">
        <v>2</v>
      </c>
      <c r="D150" s="134">
        <v>0.006720865426307874</v>
      </c>
      <c r="E150" s="134">
        <v>1.2966651902615312</v>
      </c>
      <c r="F150" s="91" t="s">
        <v>663</v>
      </c>
      <c r="G150" s="91" t="b">
        <v>0</v>
      </c>
      <c r="H150" s="91" t="b">
        <v>0</v>
      </c>
      <c r="I150" s="91" t="b">
        <v>0</v>
      </c>
      <c r="J150" s="91" t="b">
        <v>0</v>
      </c>
      <c r="K150" s="91" t="b">
        <v>0</v>
      </c>
      <c r="L150" s="91" t="b">
        <v>0</v>
      </c>
    </row>
    <row r="151" spans="1:12" ht="15">
      <c r="A151" s="91" t="s">
        <v>749</v>
      </c>
      <c r="B151" s="91" t="s">
        <v>752</v>
      </c>
      <c r="C151" s="91">
        <v>2</v>
      </c>
      <c r="D151" s="134">
        <v>0.006720865426307874</v>
      </c>
      <c r="E151" s="134">
        <v>0.7525971459112556</v>
      </c>
      <c r="F151" s="91" t="s">
        <v>663</v>
      </c>
      <c r="G151" s="91" t="b">
        <v>0</v>
      </c>
      <c r="H151" s="91" t="b">
        <v>0</v>
      </c>
      <c r="I151" s="91" t="b">
        <v>0</v>
      </c>
      <c r="J151" s="91" t="b">
        <v>0</v>
      </c>
      <c r="K151" s="91" t="b">
        <v>0</v>
      </c>
      <c r="L151" s="91" t="b">
        <v>0</v>
      </c>
    </row>
    <row r="152" spans="1:12" ht="15">
      <c r="A152" s="91" t="s">
        <v>752</v>
      </c>
      <c r="B152" s="91" t="s">
        <v>751</v>
      </c>
      <c r="C152" s="91">
        <v>2</v>
      </c>
      <c r="D152" s="134">
        <v>0.006720865426307874</v>
      </c>
      <c r="E152" s="134">
        <v>0.8653014261025438</v>
      </c>
      <c r="F152" s="91" t="s">
        <v>663</v>
      </c>
      <c r="G152" s="91" t="b">
        <v>0</v>
      </c>
      <c r="H152" s="91" t="b">
        <v>0</v>
      </c>
      <c r="I152" s="91" t="b">
        <v>0</v>
      </c>
      <c r="J152" s="91" t="b">
        <v>0</v>
      </c>
      <c r="K152" s="91" t="b">
        <v>0</v>
      </c>
      <c r="L152" s="91" t="b">
        <v>0</v>
      </c>
    </row>
    <row r="153" spans="1:12" ht="15">
      <c r="A153" s="91" t="s">
        <v>751</v>
      </c>
      <c r="B153" s="91" t="s">
        <v>1032</v>
      </c>
      <c r="C153" s="91">
        <v>2</v>
      </c>
      <c r="D153" s="134">
        <v>0.006720865426307874</v>
      </c>
      <c r="E153" s="134">
        <v>1.3424226808222062</v>
      </c>
      <c r="F153" s="91" t="s">
        <v>663</v>
      </c>
      <c r="G153" s="91" t="b">
        <v>0</v>
      </c>
      <c r="H153" s="91" t="b">
        <v>0</v>
      </c>
      <c r="I153" s="91" t="b">
        <v>0</v>
      </c>
      <c r="J153" s="91" t="b">
        <v>0</v>
      </c>
      <c r="K153" s="91" t="b">
        <v>0</v>
      </c>
      <c r="L153" s="91" t="b">
        <v>0</v>
      </c>
    </row>
    <row r="154" spans="1:12" ht="15">
      <c r="A154" s="91" t="s">
        <v>1032</v>
      </c>
      <c r="B154" s="91" t="s">
        <v>752</v>
      </c>
      <c r="C154" s="91">
        <v>2</v>
      </c>
      <c r="D154" s="134">
        <v>0.006720865426307874</v>
      </c>
      <c r="E154" s="134">
        <v>1.4515671502472742</v>
      </c>
      <c r="F154" s="91" t="s">
        <v>663</v>
      </c>
      <c r="G154" s="91" t="b">
        <v>0</v>
      </c>
      <c r="H154" s="91" t="b">
        <v>0</v>
      </c>
      <c r="I154" s="91" t="b">
        <v>0</v>
      </c>
      <c r="J154" s="91" t="b">
        <v>0</v>
      </c>
      <c r="K154" s="91" t="b">
        <v>0</v>
      </c>
      <c r="L154" s="91" t="b">
        <v>0</v>
      </c>
    </row>
    <row r="155" spans="1:12" ht="15">
      <c r="A155" s="91" t="s">
        <v>752</v>
      </c>
      <c r="B155" s="91" t="s">
        <v>1033</v>
      </c>
      <c r="C155" s="91">
        <v>2</v>
      </c>
      <c r="D155" s="134">
        <v>0.006720865426307874</v>
      </c>
      <c r="E155" s="134">
        <v>1.5185139398778875</v>
      </c>
      <c r="F155" s="91" t="s">
        <v>663</v>
      </c>
      <c r="G155" s="91" t="b">
        <v>0</v>
      </c>
      <c r="H155" s="91" t="b">
        <v>0</v>
      </c>
      <c r="I155" s="91" t="b">
        <v>0</v>
      </c>
      <c r="J155" s="91" t="b">
        <v>0</v>
      </c>
      <c r="K155" s="91" t="b">
        <v>0</v>
      </c>
      <c r="L155" s="91" t="b">
        <v>0</v>
      </c>
    </row>
    <row r="156" spans="1:12" ht="15">
      <c r="A156" s="91" t="s">
        <v>1033</v>
      </c>
      <c r="B156" s="91" t="s">
        <v>1034</v>
      </c>
      <c r="C156" s="91">
        <v>2</v>
      </c>
      <c r="D156" s="134">
        <v>0.006720865426307874</v>
      </c>
      <c r="E156" s="134">
        <v>1.99563519459755</v>
      </c>
      <c r="F156" s="91" t="s">
        <v>663</v>
      </c>
      <c r="G156" s="91" t="b">
        <v>0</v>
      </c>
      <c r="H156" s="91" t="b">
        <v>0</v>
      </c>
      <c r="I156" s="91" t="b">
        <v>0</v>
      </c>
      <c r="J156" s="91" t="b">
        <v>0</v>
      </c>
      <c r="K156" s="91" t="b">
        <v>0</v>
      </c>
      <c r="L156" s="91" t="b">
        <v>0</v>
      </c>
    </row>
    <row r="157" spans="1:12" ht="15">
      <c r="A157" s="91" t="s">
        <v>1034</v>
      </c>
      <c r="B157" s="91" t="s">
        <v>1035</v>
      </c>
      <c r="C157" s="91">
        <v>2</v>
      </c>
      <c r="D157" s="134">
        <v>0.006720865426307874</v>
      </c>
      <c r="E157" s="134">
        <v>1.99563519459755</v>
      </c>
      <c r="F157" s="91" t="s">
        <v>663</v>
      </c>
      <c r="G157" s="91" t="b">
        <v>0</v>
      </c>
      <c r="H157" s="91" t="b">
        <v>0</v>
      </c>
      <c r="I157" s="91" t="b">
        <v>0</v>
      </c>
      <c r="J157" s="91" t="b">
        <v>0</v>
      </c>
      <c r="K157" s="91" t="b">
        <v>0</v>
      </c>
      <c r="L157" s="91" t="b">
        <v>0</v>
      </c>
    </row>
    <row r="158" spans="1:12" ht="15">
      <c r="A158" s="91" t="s">
        <v>1035</v>
      </c>
      <c r="B158" s="91" t="s">
        <v>1036</v>
      </c>
      <c r="C158" s="91">
        <v>2</v>
      </c>
      <c r="D158" s="134">
        <v>0.006720865426307874</v>
      </c>
      <c r="E158" s="134">
        <v>1.99563519459755</v>
      </c>
      <c r="F158" s="91" t="s">
        <v>663</v>
      </c>
      <c r="G158" s="91" t="b">
        <v>0</v>
      </c>
      <c r="H158" s="91" t="b">
        <v>0</v>
      </c>
      <c r="I158" s="91" t="b">
        <v>0</v>
      </c>
      <c r="J158" s="91" t="b">
        <v>0</v>
      </c>
      <c r="K158" s="91" t="b">
        <v>0</v>
      </c>
      <c r="L158" s="91" t="b">
        <v>0</v>
      </c>
    </row>
    <row r="159" spans="1:12" ht="15">
      <c r="A159" s="91" t="s">
        <v>1036</v>
      </c>
      <c r="B159" s="91" t="s">
        <v>1037</v>
      </c>
      <c r="C159" s="91">
        <v>2</v>
      </c>
      <c r="D159" s="134">
        <v>0.006720865426307874</v>
      </c>
      <c r="E159" s="134">
        <v>1.99563519459755</v>
      </c>
      <c r="F159" s="91" t="s">
        <v>663</v>
      </c>
      <c r="G159" s="91" t="b">
        <v>0</v>
      </c>
      <c r="H159" s="91" t="b">
        <v>0</v>
      </c>
      <c r="I159" s="91" t="b">
        <v>0</v>
      </c>
      <c r="J159" s="91" t="b">
        <v>0</v>
      </c>
      <c r="K159" s="91" t="b">
        <v>0</v>
      </c>
      <c r="L159" s="91" t="b">
        <v>0</v>
      </c>
    </row>
    <row r="160" spans="1:12" ht="15">
      <c r="A160" s="91" t="s">
        <v>1037</v>
      </c>
      <c r="B160" s="91" t="s">
        <v>1038</v>
      </c>
      <c r="C160" s="91">
        <v>2</v>
      </c>
      <c r="D160" s="134">
        <v>0.006720865426307874</v>
      </c>
      <c r="E160" s="134">
        <v>1.99563519459755</v>
      </c>
      <c r="F160" s="91" t="s">
        <v>663</v>
      </c>
      <c r="G160" s="91" t="b">
        <v>0</v>
      </c>
      <c r="H160" s="91" t="b">
        <v>0</v>
      </c>
      <c r="I160" s="91" t="b">
        <v>0</v>
      </c>
      <c r="J160" s="91" t="b">
        <v>0</v>
      </c>
      <c r="K160" s="91" t="b">
        <v>0</v>
      </c>
      <c r="L160" s="91" t="b">
        <v>0</v>
      </c>
    </row>
    <row r="161" spans="1:12" ht="15">
      <c r="A161" s="91" t="s">
        <v>1038</v>
      </c>
      <c r="B161" s="91" t="s">
        <v>1039</v>
      </c>
      <c r="C161" s="91">
        <v>2</v>
      </c>
      <c r="D161" s="134">
        <v>0.006720865426307874</v>
      </c>
      <c r="E161" s="134">
        <v>1.99563519459755</v>
      </c>
      <c r="F161" s="91" t="s">
        <v>663</v>
      </c>
      <c r="G161" s="91" t="b">
        <v>0</v>
      </c>
      <c r="H161" s="91" t="b">
        <v>0</v>
      </c>
      <c r="I161" s="91" t="b">
        <v>0</v>
      </c>
      <c r="J161" s="91" t="b">
        <v>0</v>
      </c>
      <c r="K161" s="91" t="b">
        <v>0</v>
      </c>
      <c r="L161" s="91" t="b">
        <v>0</v>
      </c>
    </row>
    <row r="162" spans="1:12" ht="15">
      <c r="A162" s="91" t="s">
        <v>1039</v>
      </c>
      <c r="B162" s="91" t="s">
        <v>1015</v>
      </c>
      <c r="C162" s="91">
        <v>2</v>
      </c>
      <c r="D162" s="134">
        <v>0.006720865426307874</v>
      </c>
      <c r="E162" s="134">
        <v>1.99563519459755</v>
      </c>
      <c r="F162" s="91" t="s">
        <v>663</v>
      </c>
      <c r="G162" s="91" t="b">
        <v>0</v>
      </c>
      <c r="H162" s="91" t="b">
        <v>0</v>
      </c>
      <c r="I162" s="91" t="b">
        <v>0</v>
      </c>
      <c r="J162" s="91" t="b">
        <v>1</v>
      </c>
      <c r="K162" s="91" t="b">
        <v>0</v>
      </c>
      <c r="L162" s="91" t="b">
        <v>0</v>
      </c>
    </row>
    <row r="163" spans="1:12" ht="15">
      <c r="A163" s="91" t="s">
        <v>1015</v>
      </c>
      <c r="B163" s="91" t="s">
        <v>1040</v>
      </c>
      <c r="C163" s="91">
        <v>2</v>
      </c>
      <c r="D163" s="134">
        <v>0.006720865426307874</v>
      </c>
      <c r="E163" s="134">
        <v>1.99563519459755</v>
      </c>
      <c r="F163" s="91" t="s">
        <v>663</v>
      </c>
      <c r="G163" s="91" t="b">
        <v>1</v>
      </c>
      <c r="H163" s="91" t="b">
        <v>0</v>
      </c>
      <c r="I163" s="91" t="b">
        <v>0</v>
      </c>
      <c r="J163" s="91" t="b">
        <v>0</v>
      </c>
      <c r="K163" s="91" t="b">
        <v>0</v>
      </c>
      <c r="L163" s="91" t="b">
        <v>0</v>
      </c>
    </row>
    <row r="164" spans="1:12" ht="15">
      <c r="A164" s="91" t="s">
        <v>760</v>
      </c>
      <c r="B164" s="91" t="s">
        <v>761</v>
      </c>
      <c r="C164" s="91">
        <v>2</v>
      </c>
      <c r="D164" s="134">
        <v>0.013683181621090055</v>
      </c>
      <c r="E164" s="134">
        <v>1.301029995663981</v>
      </c>
      <c r="F164" s="91" t="s">
        <v>664</v>
      </c>
      <c r="G164" s="91" t="b">
        <v>1</v>
      </c>
      <c r="H164" s="91" t="b">
        <v>0</v>
      </c>
      <c r="I164" s="91" t="b">
        <v>0</v>
      </c>
      <c r="J164" s="91" t="b">
        <v>0</v>
      </c>
      <c r="K164" s="91" t="b">
        <v>0</v>
      </c>
      <c r="L164" s="91" t="b">
        <v>0</v>
      </c>
    </row>
    <row r="165" spans="1:12" ht="15">
      <c r="A165" s="91" t="s">
        <v>761</v>
      </c>
      <c r="B165" s="91" t="s">
        <v>762</v>
      </c>
      <c r="C165" s="91">
        <v>2</v>
      </c>
      <c r="D165" s="134">
        <v>0.013683181621090055</v>
      </c>
      <c r="E165" s="134">
        <v>1.301029995663981</v>
      </c>
      <c r="F165" s="91" t="s">
        <v>664</v>
      </c>
      <c r="G165" s="91" t="b">
        <v>0</v>
      </c>
      <c r="H165" s="91" t="b">
        <v>0</v>
      </c>
      <c r="I165" s="91" t="b">
        <v>0</v>
      </c>
      <c r="J165" s="91" t="b">
        <v>0</v>
      </c>
      <c r="K165" s="91" t="b">
        <v>0</v>
      </c>
      <c r="L165" s="91" t="b">
        <v>0</v>
      </c>
    </row>
    <row r="166" spans="1:12" ht="15">
      <c r="A166" s="91" t="s">
        <v>762</v>
      </c>
      <c r="B166" s="91" t="s">
        <v>220</v>
      </c>
      <c r="C166" s="91">
        <v>2</v>
      </c>
      <c r="D166" s="134">
        <v>0.013683181621090055</v>
      </c>
      <c r="E166" s="134">
        <v>1.301029995663981</v>
      </c>
      <c r="F166" s="91" t="s">
        <v>664</v>
      </c>
      <c r="G166" s="91" t="b">
        <v>0</v>
      </c>
      <c r="H166" s="91" t="b">
        <v>0</v>
      </c>
      <c r="I166" s="91" t="b">
        <v>0</v>
      </c>
      <c r="J166" s="91" t="b">
        <v>0</v>
      </c>
      <c r="K166" s="91" t="b">
        <v>0</v>
      </c>
      <c r="L166" s="91" t="b">
        <v>0</v>
      </c>
    </row>
    <row r="167" spans="1:12" ht="15">
      <c r="A167" s="91" t="s">
        <v>220</v>
      </c>
      <c r="B167" s="91" t="s">
        <v>763</v>
      </c>
      <c r="C167" s="91">
        <v>2</v>
      </c>
      <c r="D167" s="134">
        <v>0.013683181621090055</v>
      </c>
      <c r="E167" s="134">
        <v>1.1249387366083</v>
      </c>
      <c r="F167" s="91" t="s">
        <v>664</v>
      </c>
      <c r="G167" s="91" t="b">
        <v>0</v>
      </c>
      <c r="H167" s="91" t="b">
        <v>0</v>
      </c>
      <c r="I167" s="91" t="b">
        <v>0</v>
      </c>
      <c r="J167" s="91" t="b">
        <v>0</v>
      </c>
      <c r="K167" s="91" t="b">
        <v>0</v>
      </c>
      <c r="L167" s="91" t="b">
        <v>0</v>
      </c>
    </row>
    <row r="168" spans="1:12" ht="15">
      <c r="A168" s="91" t="s">
        <v>763</v>
      </c>
      <c r="B168" s="91" t="s">
        <v>764</v>
      </c>
      <c r="C168" s="91">
        <v>2</v>
      </c>
      <c r="D168" s="134">
        <v>0.013683181621090055</v>
      </c>
      <c r="E168" s="134">
        <v>1.301029995663981</v>
      </c>
      <c r="F168" s="91" t="s">
        <v>664</v>
      </c>
      <c r="G168" s="91" t="b">
        <v>0</v>
      </c>
      <c r="H168" s="91" t="b">
        <v>0</v>
      </c>
      <c r="I168" s="91" t="b">
        <v>0</v>
      </c>
      <c r="J168" s="91" t="b">
        <v>0</v>
      </c>
      <c r="K168" s="91" t="b">
        <v>0</v>
      </c>
      <c r="L168" s="91" t="b">
        <v>0</v>
      </c>
    </row>
    <row r="169" spans="1:12" ht="15">
      <c r="A169" s="91" t="s">
        <v>764</v>
      </c>
      <c r="B169" s="91" t="s">
        <v>765</v>
      </c>
      <c r="C169" s="91">
        <v>2</v>
      </c>
      <c r="D169" s="134">
        <v>0.013683181621090055</v>
      </c>
      <c r="E169" s="134">
        <v>1.301029995663981</v>
      </c>
      <c r="F169" s="91" t="s">
        <v>664</v>
      </c>
      <c r="G169" s="91" t="b">
        <v>0</v>
      </c>
      <c r="H169" s="91" t="b">
        <v>0</v>
      </c>
      <c r="I169" s="91" t="b">
        <v>0</v>
      </c>
      <c r="J169" s="91" t="b">
        <v>0</v>
      </c>
      <c r="K169" s="91" t="b">
        <v>0</v>
      </c>
      <c r="L169" s="91" t="b">
        <v>0</v>
      </c>
    </row>
    <row r="170" spans="1:12" ht="15">
      <c r="A170" s="91" t="s">
        <v>765</v>
      </c>
      <c r="B170" s="91" t="s">
        <v>766</v>
      </c>
      <c r="C170" s="91">
        <v>2</v>
      </c>
      <c r="D170" s="134">
        <v>0.013683181621090055</v>
      </c>
      <c r="E170" s="134">
        <v>1.301029995663981</v>
      </c>
      <c r="F170" s="91" t="s">
        <v>664</v>
      </c>
      <c r="G170" s="91" t="b">
        <v>0</v>
      </c>
      <c r="H170" s="91" t="b">
        <v>0</v>
      </c>
      <c r="I170" s="91" t="b">
        <v>0</v>
      </c>
      <c r="J170" s="91" t="b">
        <v>1</v>
      </c>
      <c r="K170" s="91" t="b">
        <v>0</v>
      </c>
      <c r="L170" s="91" t="b">
        <v>0</v>
      </c>
    </row>
    <row r="171" spans="1:12" ht="15">
      <c r="A171" s="91" t="s">
        <v>766</v>
      </c>
      <c r="B171" s="91" t="s">
        <v>767</v>
      </c>
      <c r="C171" s="91">
        <v>2</v>
      </c>
      <c r="D171" s="134">
        <v>0.013683181621090055</v>
      </c>
      <c r="E171" s="134">
        <v>1.301029995663981</v>
      </c>
      <c r="F171" s="91" t="s">
        <v>664</v>
      </c>
      <c r="G171" s="91" t="b">
        <v>1</v>
      </c>
      <c r="H171" s="91" t="b">
        <v>0</v>
      </c>
      <c r="I171" s="91" t="b">
        <v>0</v>
      </c>
      <c r="J171" s="91" t="b">
        <v>1</v>
      </c>
      <c r="K171" s="91" t="b">
        <v>0</v>
      </c>
      <c r="L171" s="91" t="b">
        <v>0</v>
      </c>
    </row>
    <row r="172" spans="1:12" ht="15">
      <c r="A172" s="91" t="s">
        <v>767</v>
      </c>
      <c r="B172" s="91" t="s">
        <v>768</v>
      </c>
      <c r="C172" s="91">
        <v>2</v>
      </c>
      <c r="D172" s="134">
        <v>0.013683181621090055</v>
      </c>
      <c r="E172" s="134">
        <v>1.301029995663981</v>
      </c>
      <c r="F172" s="91" t="s">
        <v>664</v>
      </c>
      <c r="G172" s="91" t="b">
        <v>1</v>
      </c>
      <c r="H172" s="91" t="b">
        <v>0</v>
      </c>
      <c r="I172" s="91" t="b">
        <v>0</v>
      </c>
      <c r="J172" s="91" t="b">
        <v>0</v>
      </c>
      <c r="K172" s="91" t="b">
        <v>0</v>
      </c>
      <c r="L172" s="91" t="b">
        <v>0</v>
      </c>
    </row>
    <row r="173" spans="1:12" ht="15">
      <c r="A173" s="91" t="s">
        <v>807</v>
      </c>
      <c r="B173" s="91" t="s">
        <v>808</v>
      </c>
      <c r="C173" s="91">
        <v>2</v>
      </c>
      <c r="D173" s="134">
        <v>0.013683181621090055</v>
      </c>
      <c r="E173" s="134">
        <v>1.301029995663981</v>
      </c>
      <c r="F173" s="91" t="s">
        <v>664</v>
      </c>
      <c r="G173" s="91" t="b">
        <v>0</v>
      </c>
      <c r="H173" s="91" t="b">
        <v>0</v>
      </c>
      <c r="I173" s="91" t="b">
        <v>0</v>
      </c>
      <c r="J173" s="91" t="b">
        <v>0</v>
      </c>
      <c r="K173" s="91" t="b">
        <v>0</v>
      </c>
      <c r="L173" s="91" t="b">
        <v>0</v>
      </c>
    </row>
    <row r="174" spans="1:12" ht="15">
      <c r="A174" s="91" t="s">
        <v>808</v>
      </c>
      <c r="B174" s="91" t="s">
        <v>753</v>
      </c>
      <c r="C174" s="91">
        <v>2</v>
      </c>
      <c r="D174" s="134">
        <v>0.013683181621090055</v>
      </c>
      <c r="E174" s="134">
        <v>1.301029995663981</v>
      </c>
      <c r="F174" s="91" t="s">
        <v>664</v>
      </c>
      <c r="G174" s="91" t="b">
        <v>0</v>
      </c>
      <c r="H174" s="91" t="b">
        <v>0</v>
      </c>
      <c r="I174" s="91" t="b">
        <v>0</v>
      </c>
      <c r="J174" s="91" t="b">
        <v>0</v>
      </c>
      <c r="K174" s="91" t="b">
        <v>0</v>
      </c>
      <c r="L174" s="91" t="b">
        <v>0</v>
      </c>
    </row>
    <row r="175" spans="1:12" ht="15">
      <c r="A175" s="91" t="s">
        <v>753</v>
      </c>
      <c r="B175" s="91" t="s">
        <v>809</v>
      </c>
      <c r="C175" s="91">
        <v>2</v>
      </c>
      <c r="D175" s="134">
        <v>0.013683181621090055</v>
      </c>
      <c r="E175" s="134">
        <v>1.301029995663981</v>
      </c>
      <c r="F175" s="91" t="s">
        <v>664</v>
      </c>
      <c r="G175" s="91" t="b">
        <v>0</v>
      </c>
      <c r="H175" s="91" t="b">
        <v>0</v>
      </c>
      <c r="I175" s="91" t="b">
        <v>0</v>
      </c>
      <c r="J175" s="91" t="b">
        <v>1</v>
      </c>
      <c r="K175" s="91" t="b">
        <v>0</v>
      </c>
      <c r="L175" s="91" t="b">
        <v>0</v>
      </c>
    </row>
    <row r="176" spans="1:12" ht="15">
      <c r="A176" s="91" t="s">
        <v>809</v>
      </c>
      <c r="B176" s="91" t="s">
        <v>810</v>
      </c>
      <c r="C176" s="91">
        <v>2</v>
      </c>
      <c r="D176" s="134">
        <v>0.013683181621090055</v>
      </c>
      <c r="E176" s="134">
        <v>1.301029995663981</v>
      </c>
      <c r="F176" s="91" t="s">
        <v>664</v>
      </c>
      <c r="G176" s="91" t="b">
        <v>1</v>
      </c>
      <c r="H176" s="91" t="b">
        <v>0</v>
      </c>
      <c r="I176" s="91" t="b">
        <v>0</v>
      </c>
      <c r="J176" s="91" t="b">
        <v>0</v>
      </c>
      <c r="K176" s="91" t="b">
        <v>0</v>
      </c>
      <c r="L176" s="91" t="b">
        <v>0</v>
      </c>
    </row>
    <row r="177" spans="1:12" ht="15">
      <c r="A177" s="91" t="s">
        <v>810</v>
      </c>
      <c r="B177" s="91" t="s">
        <v>811</v>
      </c>
      <c r="C177" s="91">
        <v>2</v>
      </c>
      <c r="D177" s="134">
        <v>0.013683181621090055</v>
      </c>
      <c r="E177" s="134">
        <v>1.301029995663981</v>
      </c>
      <c r="F177" s="91" t="s">
        <v>664</v>
      </c>
      <c r="G177" s="91" t="b">
        <v>0</v>
      </c>
      <c r="H177" s="91" t="b">
        <v>0</v>
      </c>
      <c r="I177" s="91" t="b">
        <v>0</v>
      </c>
      <c r="J177" s="91" t="b">
        <v>0</v>
      </c>
      <c r="K177" s="91" t="b">
        <v>0</v>
      </c>
      <c r="L177" s="91" t="b">
        <v>0</v>
      </c>
    </row>
    <row r="178" spans="1:12" ht="15">
      <c r="A178" s="91" t="s">
        <v>811</v>
      </c>
      <c r="B178" s="91" t="s">
        <v>749</v>
      </c>
      <c r="C178" s="91">
        <v>2</v>
      </c>
      <c r="D178" s="134">
        <v>0.013683181621090055</v>
      </c>
      <c r="E178" s="134">
        <v>1.301029995663981</v>
      </c>
      <c r="F178" s="91" t="s">
        <v>664</v>
      </c>
      <c r="G178" s="91" t="b">
        <v>0</v>
      </c>
      <c r="H178" s="91" t="b">
        <v>0</v>
      </c>
      <c r="I178" s="91" t="b">
        <v>0</v>
      </c>
      <c r="J178" s="91" t="b">
        <v>0</v>
      </c>
      <c r="K178" s="91" t="b">
        <v>0</v>
      </c>
      <c r="L178" s="91" t="b">
        <v>0</v>
      </c>
    </row>
    <row r="179" spans="1:12" ht="15">
      <c r="A179" s="91" t="s">
        <v>749</v>
      </c>
      <c r="B179" s="91" t="s">
        <v>812</v>
      </c>
      <c r="C179" s="91">
        <v>2</v>
      </c>
      <c r="D179" s="134">
        <v>0.013683181621090055</v>
      </c>
      <c r="E179" s="134">
        <v>1.301029995663981</v>
      </c>
      <c r="F179" s="91" t="s">
        <v>664</v>
      </c>
      <c r="G179" s="91" t="b">
        <v>0</v>
      </c>
      <c r="H179" s="91" t="b">
        <v>0</v>
      </c>
      <c r="I179" s="91" t="b">
        <v>0</v>
      </c>
      <c r="J179" s="91" t="b">
        <v>0</v>
      </c>
      <c r="K179" s="91" t="b">
        <v>0</v>
      </c>
      <c r="L179" s="91" t="b">
        <v>0</v>
      </c>
    </row>
    <row r="180" spans="1:12" ht="15">
      <c r="A180" s="91" t="s">
        <v>812</v>
      </c>
      <c r="B180" s="91" t="s">
        <v>750</v>
      </c>
      <c r="C180" s="91">
        <v>2</v>
      </c>
      <c r="D180" s="134">
        <v>0.013683181621090055</v>
      </c>
      <c r="E180" s="134">
        <v>1.301029995663981</v>
      </c>
      <c r="F180" s="91" t="s">
        <v>664</v>
      </c>
      <c r="G180" s="91" t="b">
        <v>0</v>
      </c>
      <c r="H180" s="91" t="b">
        <v>0</v>
      </c>
      <c r="I180" s="91" t="b">
        <v>0</v>
      </c>
      <c r="J180" s="91" t="b">
        <v>0</v>
      </c>
      <c r="K180" s="91" t="b">
        <v>0</v>
      </c>
      <c r="L180" s="91" t="b">
        <v>0</v>
      </c>
    </row>
    <row r="181" spans="1:12" ht="15">
      <c r="A181" s="91" t="s">
        <v>750</v>
      </c>
      <c r="B181" s="91" t="s">
        <v>813</v>
      </c>
      <c r="C181" s="91">
        <v>2</v>
      </c>
      <c r="D181" s="134">
        <v>0.013683181621090055</v>
      </c>
      <c r="E181" s="134">
        <v>1.301029995663981</v>
      </c>
      <c r="F181" s="91" t="s">
        <v>664</v>
      </c>
      <c r="G181" s="91" t="b">
        <v>0</v>
      </c>
      <c r="H181" s="91" t="b">
        <v>0</v>
      </c>
      <c r="I181" s="91" t="b">
        <v>0</v>
      </c>
      <c r="J181" s="91" t="b">
        <v>0</v>
      </c>
      <c r="K181" s="91" t="b">
        <v>0</v>
      </c>
      <c r="L181" s="91" t="b">
        <v>0</v>
      </c>
    </row>
    <row r="182" spans="1:12" ht="15">
      <c r="A182" s="91" t="s">
        <v>813</v>
      </c>
      <c r="B182" s="91" t="s">
        <v>752</v>
      </c>
      <c r="C182" s="91">
        <v>2</v>
      </c>
      <c r="D182" s="134">
        <v>0.013683181621090055</v>
      </c>
      <c r="E182" s="134">
        <v>1.301029995663981</v>
      </c>
      <c r="F182" s="91" t="s">
        <v>664</v>
      </c>
      <c r="G182" s="91" t="b">
        <v>0</v>
      </c>
      <c r="H182" s="91" t="b">
        <v>0</v>
      </c>
      <c r="I182" s="91" t="b">
        <v>0</v>
      </c>
      <c r="J182" s="91" t="b">
        <v>0</v>
      </c>
      <c r="K182" s="91" t="b">
        <v>0</v>
      </c>
      <c r="L182" s="91" t="b">
        <v>0</v>
      </c>
    </row>
    <row r="183" spans="1:12" ht="15">
      <c r="A183" s="91" t="s">
        <v>771</v>
      </c>
      <c r="B183" s="91" t="s">
        <v>772</v>
      </c>
      <c r="C183" s="91">
        <v>3</v>
      </c>
      <c r="D183" s="134">
        <v>0</v>
      </c>
      <c r="E183" s="134">
        <v>0.9999999999999999</v>
      </c>
      <c r="F183" s="91" t="s">
        <v>665</v>
      </c>
      <c r="G183" s="91" t="b">
        <v>0</v>
      </c>
      <c r="H183" s="91" t="b">
        <v>0</v>
      </c>
      <c r="I183" s="91" t="b">
        <v>0</v>
      </c>
      <c r="J183" s="91" t="b">
        <v>0</v>
      </c>
      <c r="K183" s="91" t="b">
        <v>0</v>
      </c>
      <c r="L183" s="91" t="b">
        <v>0</v>
      </c>
    </row>
    <row r="184" spans="1:12" ht="15">
      <c r="A184" s="91" t="s">
        <v>772</v>
      </c>
      <c r="B184" s="91" t="s">
        <v>770</v>
      </c>
      <c r="C184" s="91">
        <v>3</v>
      </c>
      <c r="D184" s="134">
        <v>0</v>
      </c>
      <c r="E184" s="134">
        <v>0.6989700043360187</v>
      </c>
      <c r="F184" s="91" t="s">
        <v>665</v>
      </c>
      <c r="G184" s="91" t="b">
        <v>0</v>
      </c>
      <c r="H184" s="91" t="b">
        <v>0</v>
      </c>
      <c r="I184" s="91" t="b">
        <v>0</v>
      </c>
      <c r="J184" s="91" t="b">
        <v>0</v>
      </c>
      <c r="K184" s="91" t="b">
        <v>0</v>
      </c>
      <c r="L184" s="91" t="b">
        <v>0</v>
      </c>
    </row>
    <row r="185" spans="1:12" ht="15">
      <c r="A185" s="91" t="s">
        <v>770</v>
      </c>
      <c r="B185" s="91" t="s">
        <v>751</v>
      </c>
      <c r="C185" s="91">
        <v>3</v>
      </c>
      <c r="D185" s="134">
        <v>0</v>
      </c>
      <c r="E185" s="134">
        <v>0.6989700043360187</v>
      </c>
      <c r="F185" s="91" t="s">
        <v>665</v>
      </c>
      <c r="G185" s="91" t="b">
        <v>0</v>
      </c>
      <c r="H185" s="91" t="b">
        <v>0</v>
      </c>
      <c r="I185" s="91" t="b">
        <v>0</v>
      </c>
      <c r="J185" s="91" t="b">
        <v>0</v>
      </c>
      <c r="K185" s="91" t="b">
        <v>0</v>
      </c>
      <c r="L185" s="91" t="b">
        <v>0</v>
      </c>
    </row>
    <row r="186" spans="1:12" ht="15">
      <c r="A186" s="91" t="s">
        <v>751</v>
      </c>
      <c r="B186" s="91" t="s">
        <v>773</v>
      </c>
      <c r="C186" s="91">
        <v>3</v>
      </c>
      <c r="D186" s="134">
        <v>0</v>
      </c>
      <c r="E186" s="134">
        <v>0.9999999999999999</v>
      </c>
      <c r="F186" s="91" t="s">
        <v>665</v>
      </c>
      <c r="G186" s="91" t="b">
        <v>0</v>
      </c>
      <c r="H186" s="91" t="b">
        <v>0</v>
      </c>
      <c r="I186" s="91" t="b">
        <v>0</v>
      </c>
      <c r="J186" s="91" t="b">
        <v>0</v>
      </c>
      <c r="K186" s="91" t="b">
        <v>0</v>
      </c>
      <c r="L186" s="91" t="b">
        <v>0</v>
      </c>
    </row>
    <row r="187" spans="1:12" ht="15">
      <c r="A187" s="91" t="s">
        <v>773</v>
      </c>
      <c r="B187" s="91" t="s">
        <v>301</v>
      </c>
      <c r="C187" s="91">
        <v>3</v>
      </c>
      <c r="D187" s="134">
        <v>0</v>
      </c>
      <c r="E187" s="134">
        <v>0.9999999999999999</v>
      </c>
      <c r="F187" s="91" t="s">
        <v>665</v>
      </c>
      <c r="G187" s="91" t="b">
        <v>0</v>
      </c>
      <c r="H187" s="91" t="b">
        <v>0</v>
      </c>
      <c r="I187" s="91" t="b">
        <v>0</v>
      </c>
      <c r="J187" s="91" t="b">
        <v>0</v>
      </c>
      <c r="K187" s="91" t="b">
        <v>0</v>
      </c>
      <c r="L187" s="91" t="b">
        <v>0</v>
      </c>
    </row>
    <row r="188" spans="1:12" ht="15">
      <c r="A188" s="91" t="s">
        <v>301</v>
      </c>
      <c r="B188" s="91" t="s">
        <v>770</v>
      </c>
      <c r="C188" s="91">
        <v>3</v>
      </c>
      <c r="D188" s="134">
        <v>0</v>
      </c>
      <c r="E188" s="134">
        <v>0.6989700043360187</v>
      </c>
      <c r="F188" s="91" t="s">
        <v>665</v>
      </c>
      <c r="G188" s="91" t="b">
        <v>0</v>
      </c>
      <c r="H188" s="91" t="b">
        <v>0</v>
      </c>
      <c r="I188" s="91" t="b">
        <v>0</v>
      </c>
      <c r="J188" s="91" t="b">
        <v>0</v>
      </c>
      <c r="K188" s="91" t="b">
        <v>0</v>
      </c>
      <c r="L188" s="91" t="b">
        <v>0</v>
      </c>
    </row>
    <row r="189" spans="1:12" ht="15">
      <c r="A189" s="91" t="s">
        <v>770</v>
      </c>
      <c r="B189" s="91" t="s">
        <v>774</v>
      </c>
      <c r="C189" s="91">
        <v>3</v>
      </c>
      <c r="D189" s="134">
        <v>0</v>
      </c>
      <c r="E189" s="134">
        <v>0.6989700043360187</v>
      </c>
      <c r="F189" s="91" t="s">
        <v>665</v>
      </c>
      <c r="G189" s="91" t="b">
        <v>0</v>
      </c>
      <c r="H189" s="91" t="b">
        <v>0</v>
      </c>
      <c r="I189" s="91" t="b">
        <v>0</v>
      </c>
      <c r="J189" s="91" t="b">
        <v>0</v>
      </c>
      <c r="K189" s="91" t="b">
        <v>0</v>
      </c>
      <c r="L189" s="91" t="b">
        <v>0</v>
      </c>
    </row>
    <row r="190" spans="1:12" ht="15">
      <c r="A190" s="91" t="s">
        <v>774</v>
      </c>
      <c r="B190" s="91" t="s">
        <v>749</v>
      </c>
      <c r="C190" s="91">
        <v>3</v>
      </c>
      <c r="D190" s="134">
        <v>0</v>
      </c>
      <c r="E190" s="134">
        <v>0.9999999999999999</v>
      </c>
      <c r="F190" s="91" t="s">
        <v>665</v>
      </c>
      <c r="G190" s="91" t="b">
        <v>0</v>
      </c>
      <c r="H190" s="91" t="b">
        <v>0</v>
      </c>
      <c r="I190" s="91" t="b">
        <v>0</v>
      </c>
      <c r="J190" s="91" t="b">
        <v>0</v>
      </c>
      <c r="K190" s="91" t="b">
        <v>0</v>
      </c>
      <c r="L190" s="91" t="b">
        <v>0</v>
      </c>
    </row>
    <row r="191" spans="1:12" ht="15">
      <c r="A191" s="91" t="s">
        <v>749</v>
      </c>
      <c r="B191" s="91" t="s">
        <v>750</v>
      </c>
      <c r="C191" s="91">
        <v>3</v>
      </c>
      <c r="D191" s="134">
        <v>0</v>
      </c>
      <c r="E191" s="134">
        <v>0.9999999999999999</v>
      </c>
      <c r="F191" s="91" t="s">
        <v>665</v>
      </c>
      <c r="G191" s="91" t="b">
        <v>0</v>
      </c>
      <c r="H191" s="91" t="b">
        <v>0</v>
      </c>
      <c r="I191" s="91" t="b">
        <v>0</v>
      </c>
      <c r="J191" s="91" t="b">
        <v>0</v>
      </c>
      <c r="K191" s="91" t="b">
        <v>0</v>
      </c>
      <c r="L191" s="91" t="b">
        <v>0</v>
      </c>
    </row>
    <row r="192" spans="1:12" ht="15">
      <c r="A192" s="91" t="s">
        <v>226</v>
      </c>
      <c r="B192" s="91" t="s">
        <v>771</v>
      </c>
      <c r="C192" s="91">
        <v>2</v>
      </c>
      <c r="D192" s="134">
        <v>0.010672197518526137</v>
      </c>
      <c r="E192" s="134">
        <v>1.1760912590556813</v>
      </c>
      <c r="F192" s="91" t="s">
        <v>665</v>
      </c>
      <c r="G192" s="91" t="b">
        <v>0</v>
      </c>
      <c r="H192" s="91" t="b">
        <v>0</v>
      </c>
      <c r="I192" s="91" t="b">
        <v>0</v>
      </c>
      <c r="J192" s="91" t="b">
        <v>0</v>
      </c>
      <c r="K192" s="91" t="b">
        <v>0</v>
      </c>
      <c r="L192" s="91" t="b">
        <v>0</v>
      </c>
    </row>
    <row r="193" spans="1:12" ht="15">
      <c r="A193" s="91" t="s">
        <v>749</v>
      </c>
      <c r="B193" s="91" t="s">
        <v>751</v>
      </c>
      <c r="C193" s="91">
        <v>4</v>
      </c>
      <c r="D193" s="134">
        <v>0</v>
      </c>
      <c r="E193" s="134">
        <v>1.130333768495006</v>
      </c>
      <c r="F193" s="91" t="s">
        <v>666</v>
      </c>
      <c r="G193" s="91" t="b">
        <v>0</v>
      </c>
      <c r="H193" s="91" t="b">
        <v>0</v>
      </c>
      <c r="I193" s="91" t="b">
        <v>0</v>
      </c>
      <c r="J193" s="91" t="b">
        <v>0</v>
      </c>
      <c r="K193" s="91" t="b">
        <v>0</v>
      </c>
      <c r="L193" s="91" t="b">
        <v>0</v>
      </c>
    </row>
    <row r="194" spans="1:12" ht="15">
      <c r="A194" s="91" t="s">
        <v>751</v>
      </c>
      <c r="B194" s="91" t="s">
        <v>750</v>
      </c>
      <c r="C194" s="91">
        <v>4</v>
      </c>
      <c r="D194" s="134">
        <v>0</v>
      </c>
      <c r="E194" s="134">
        <v>1.130333768495006</v>
      </c>
      <c r="F194" s="91" t="s">
        <v>666</v>
      </c>
      <c r="G194" s="91" t="b">
        <v>0</v>
      </c>
      <c r="H194" s="91" t="b">
        <v>0</v>
      </c>
      <c r="I194" s="91" t="b">
        <v>0</v>
      </c>
      <c r="J194" s="91" t="b">
        <v>0</v>
      </c>
      <c r="K194" s="91" t="b">
        <v>0</v>
      </c>
      <c r="L194" s="91" t="b">
        <v>0</v>
      </c>
    </row>
    <row r="195" spans="1:12" ht="15">
      <c r="A195" s="91" t="s">
        <v>750</v>
      </c>
      <c r="B195" s="91" t="s">
        <v>778</v>
      </c>
      <c r="C195" s="91">
        <v>4</v>
      </c>
      <c r="D195" s="134">
        <v>0</v>
      </c>
      <c r="E195" s="134">
        <v>1.130333768495006</v>
      </c>
      <c r="F195" s="91" t="s">
        <v>666</v>
      </c>
      <c r="G195" s="91" t="b">
        <v>0</v>
      </c>
      <c r="H195" s="91" t="b">
        <v>0</v>
      </c>
      <c r="I195" s="91" t="b">
        <v>0</v>
      </c>
      <c r="J195" s="91" t="b">
        <v>0</v>
      </c>
      <c r="K195" s="91" t="b">
        <v>0</v>
      </c>
      <c r="L195" s="91" t="b">
        <v>0</v>
      </c>
    </row>
    <row r="196" spans="1:12" ht="15">
      <c r="A196" s="91" t="s">
        <v>776</v>
      </c>
      <c r="B196" s="91" t="s">
        <v>779</v>
      </c>
      <c r="C196" s="91">
        <v>3</v>
      </c>
      <c r="D196" s="134">
        <v>0.006462348445256893</v>
      </c>
      <c r="E196" s="134">
        <v>1.130333768495006</v>
      </c>
      <c r="F196" s="91" t="s">
        <v>666</v>
      </c>
      <c r="G196" s="91" t="b">
        <v>1</v>
      </c>
      <c r="H196" s="91" t="b">
        <v>0</v>
      </c>
      <c r="I196" s="91" t="b">
        <v>0</v>
      </c>
      <c r="J196" s="91" t="b">
        <v>0</v>
      </c>
      <c r="K196" s="91" t="b">
        <v>0</v>
      </c>
      <c r="L196" s="91" t="b">
        <v>0</v>
      </c>
    </row>
    <row r="197" spans="1:12" ht="15">
      <c r="A197" s="91" t="s">
        <v>779</v>
      </c>
      <c r="B197" s="91" t="s">
        <v>777</v>
      </c>
      <c r="C197" s="91">
        <v>3</v>
      </c>
      <c r="D197" s="134">
        <v>0.006462348445256893</v>
      </c>
      <c r="E197" s="134">
        <v>1.130333768495006</v>
      </c>
      <c r="F197" s="91" t="s">
        <v>666</v>
      </c>
      <c r="G197" s="91" t="b">
        <v>0</v>
      </c>
      <c r="H197" s="91" t="b">
        <v>0</v>
      </c>
      <c r="I197" s="91" t="b">
        <v>0</v>
      </c>
      <c r="J197" s="91" t="b">
        <v>0</v>
      </c>
      <c r="K197" s="91" t="b">
        <v>0</v>
      </c>
      <c r="L197" s="91" t="b">
        <v>0</v>
      </c>
    </row>
    <row r="198" spans="1:12" ht="15">
      <c r="A198" s="91" t="s">
        <v>777</v>
      </c>
      <c r="B198" s="91" t="s">
        <v>780</v>
      </c>
      <c r="C198" s="91">
        <v>3</v>
      </c>
      <c r="D198" s="134">
        <v>0.006462348445256893</v>
      </c>
      <c r="E198" s="134">
        <v>1.130333768495006</v>
      </c>
      <c r="F198" s="91" t="s">
        <v>666</v>
      </c>
      <c r="G198" s="91" t="b">
        <v>0</v>
      </c>
      <c r="H198" s="91" t="b">
        <v>0</v>
      </c>
      <c r="I198" s="91" t="b">
        <v>0</v>
      </c>
      <c r="J198" s="91" t="b">
        <v>0</v>
      </c>
      <c r="K198" s="91" t="b">
        <v>0</v>
      </c>
      <c r="L198" s="91" t="b">
        <v>0</v>
      </c>
    </row>
    <row r="199" spans="1:12" ht="15">
      <c r="A199" s="91" t="s">
        <v>780</v>
      </c>
      <c r="B199" s="91" t="s">
        <v>781</v>
      </c>
      <c r="C199" s="91">
        <v>3</v>
      </c>
      <c r="D199" s="134">
        <v>0.006462348445256893</v>
      </c>
      <c r="E199" s="134">
        <v>1.255272505103306</v>
      </c>
      <c r="F199" s="91" t="s">
        <v>666</v>
      </c>
      <c r="G199" s="91" t="b">
        <v>0</v>
      </c>
      <c r="H199" s="91" t="b">
        <v>0</v>
      </c>
      <c r="I199" s="91" t="b">
        <v>0</v>
      </c>
      <c r="J199" s="91" t="b">
        <v>0</v>
      </c>
      <c r="K199" s="91" t="b">
        <v>0</v>
      </c>
      <c r="L199" s="91" t="b">
        <v>0</v>
      </c>
    </row>
    <row r="200" spans="1:12" ht="15">
      <c r="A200" s="91" t="s">
        <v>781</v>
      </c>
      <c r="B200" s="91" t="s">
        <v>782</v>
      </c>
      <c r="C200" s="91">
        <v>3</v>
      </c>
      <c r="D200" s="134">
        <v>0.006462348445256893</v>
      </c>
      <c r="E200" s="134">
        <v>1.255272505103306</v>
      </c>
      <c r="F200" s="91" t="s">
        <v>666</v>
      </c>
      <c r="G200" s="91" t="b">
        <v>0</v>
      </c>
      <c r="H200" s="91" t="b">
        <v>0</v>
      </c>
      <c r="I200" s="91" t="b">
        <v>0</v>
      </c>
      <c r="J200" s="91" t="b">
        <v>0</v>
      </c>
      <c r="K200" s="91" t="b">
        <v>0</v>
      </c>
      <c r="L200" s="91" t="b">
        <v>0</v>
      </c>
    </row>
    <row r="201" spans="1:12" ht="15">
      <c r="A201" s="91" t="s">
        <v>782</v>
      </c>
      <c r="B201" s="91" t="s">
        <v>1016</v>
      </c>
      <c r="C201" s="91">
        <v>3</v>
      </c>
      <c r="D201" s="134">
        <v>0.006462348445256893</v>
      </c>
      <c r="E201" s="134">
        <v>1.255272505103306</v>
      </c>
      <c r="F201" s="91" t="s">
        <v>666</v>
      </c>
      <c r="G201" s="91" t="b">
        <v>0</v>
      </c>
      <c r="H201" s="91" t="b">
        <v>0</v>
      </c>
      <c r="I201" s="91" t="b">
        <v>0</v>
      </c>
      <c r="J201" s="91" t="b">
        <v>0</v>
      </c>
      <c r="K201" s="91" t="b">
        <v>0</v>
      </c>
      <c r="L201" s="91" t="b">
        <v>0</v>
      </c>
    </row>
    <row r="202" spans="1:12" ht="15">
      <c r="A202" s="91" t="s">
        <v>1016</v>
      </c>
      <c r="B202" s="91" t="s">
        <v>1017</v>
      </c>
      <c r="C202" s="91">
        <v>3</v>
      </c>
      <c r="D202" s="134">
        <v>0.006462348445256893</v>
      </c>
      <c r="E202" s="134">
        <v>1.255272505103306</v>
      </c>
      <c r="F202" s="91" t="s">
        <v>666</v>
      </c>
      <c r="G202" s="91" t="b">
        <v>0</v>
      </c>
      <c r="H202" s="91" t="b">
        <v>0</v>
      </c>
      <c r="I202" s="91" t="b">
        <v>0</v>
      </c>
      <c r="J202" s="91" t="b">
        <v>0</v>
      </c>
      <c r="K202" s="91" t="b">
        <v>0</v>
      </c>
      <c r="L202" s="91" t="b">
        <v>0</v>
      </c>
    </row>
    <row r="203" spans="1:12" ht="15">
      <c r="A203" s="91" t="s">
        <v>1017</v>
      </c>
      <c r="B203" s="91" t="s">
        <v>749</v>
      </c>
      <c r="C203" s="91">
        <v>3</v>
      </c>
      <c r="D203" s="134">
        <v>0.006462348445256893</v>
      </c>
      <c r="E203" s="134">
        <v>1.130333768495006</v>
      </c>
      <c r="F203" s="91" t="s">
        <v>666</v>
      </c>
      <c r="G203" s="91" t="b">
        <v>0</v>
      </c>
      <c r="H203" s="91" t="b">
        <v>0</v>
      </c>
      <c r="I203" s="91" t="b">
        <v>0</v>
      </c>
      <c r="J203" s="91" t="b">
        <v>0</v>
      </c>
      <c r="K203" s="91" t="b">
        <v>0</v>
      </c>
      <c r="L203" s="91" t="b">
        <v>0</v>
      </c>
    </row>
    <row r="204" spans="1:12" ht="15">
      <c r="A204" s="91" t="s">
        <v>778</v>
      </c>
      <c r="B204" s="91" t="s">
        <v>752</v>
      </c>
      <c r="C204" s="91">
        <v>2</v>
      </c>
      <c r="D204" s="134">
        <v>0.010380344678068316</v>
      </c>
      <c r="E204" s="134">
        <v>1.4313637641589874</v>
      </c>
      <c r="F204" s="91" t="s">
        <v>666</v>
      </c>
      <c r="G204" s="91" t="b">
        <v>0</v>
      </c>
      <c r="H204" s="91" t="b">
        <v>0</v>
      </c>
      <c r="I204" s="91" t="b">
        <v>0</v>
      </c>
      <c r="J204" s="91" t="b">
        <v>0</v>
      </c>
      <c r="K204" s="91" t="b">
        <v>0</v>
      </c>
      <c r="L204" s="91" t="b">
        <v>0</v>
      </c>
    </row>
    <row r="205" spans="1:12" ht="15">
      <c r="A205" s="91" t="s">
        <v>237</v>
      </c>
      <c r="B205" s="91" t="s">
        <v>776</v>
      </c>
      <c r="C205" s="91">
        <v>2</v>
      </c>
      <c r="D205" s="134">
        <v>0.010380344678068316</v>
      </c>
      <c r="E205" s="134">
        <v>1.255272505103306</v>
      </c>
      <c r="F205" s="91" t="s">
        <v>666</v>
      </c>
      <c r="G205" s="91" t="b">
        <v>0</v>
      </c>
      <c r="H205" s="91" t="b">
        <v>0</v>
      </c>
      <c r="I205" s="91" t="b">
        <v>0</v>
      </c>
      <c r="J205" s="91" t="b">
        <v>1</v>
      </c>
      <c r="K205" s="91" t="b">
        <v>0</v>
      </c>
      <c r="L205" s="91" t="b">
        <v>0</v>
      </c>
    </row>
    <row r="206" spans="1:12" ht="15">
      <c r="A206" s="91" t="s">
        <v>785</v>
      </c>
      <c r="B206" s="91" t="s">
        <v>786</v>
      </c>
      <c r="C206" s="91">
        <v>2</v>
      </c>
      <c r="D206" s="134">
        <v>0</v>
      </c>
      <c r="E206" s="134">
        <v>1.0791812460476249</v>
      </c>
      <c r="F206" s="91" t="s">
        <v>667</v>
      </c>
      <c r="G206" s="91" t="b">
        <v>0</v>
      </c>
      <c r="H206" s="91" t="b">
        <v>0</v>
      </c>
      <c r="I206" s="91" t="b">
        <v>0</v>
      </c>
      <c r="J206" s="91" t="b">
        <v>0</v>
      </c>
      <c r="K206" s="91" t="b">
        <v>0</v>
      </c>
      <c r="L206" s="91" t="b">
        <v>0</v>
      </c>
    </row>
    <row r="207" spans="1:12" ht="15">
      <c r="A207" s="91" t="s">
        <v>786</v>
      </c>
      <c r="B207" s="91" t="s">
        <v>787</v>
      </c>
      <c r="C207" s="91">
        <v>2</v>
      </c>
      <c r="D207" s="134">
        <v>0</v>
      </c>
      <c r="E207" s="134">
        <v>1.0791812460476249</v>
      </c>
      <c r="F207" s="91" t="s">
        <v>667</v>
      </c>
      <c r="G207" s="91" t="b">
        <v>0</v>
      </c>
      <c r="H207" s="91" t="b">
        <v>0</v>
      </c>
      <c r="I207" s="91" t="b">
        <v>0</v>
      </c>
      <c r="J207" s="91" t="b">
        <v>0</v>
      </c>
      <c r="K207" s="91" t="b">
        <v>0</v>
      </c>
      <c r="L207" s="91" t="b">
        <v>0</v>
      </c>
    </row>
    <row r="208" spans="1:12" ht="15">
      <c r="A208" s="91" t="s">
        <v>787</v>
      </c>
      <c r="B208" s="91" t="s">
        <v>788</v>
      </c>
      <c r="C208" s="91">
        <v>2</v>
      </c>
      <c r="D208" s="134">
        <v>0</v>
      </c>
      <c r="E208" s="134">
        <v>1.0791812460476249</v>
      </c>
      <c r="F208" s="91" t="s">
        <v>667</v>
      </c>
      <c r="G208" s="91" t="b">
        <v>0</v>
      </c>
      <c r="H208" s="91" t="b">
        <v>0</v>
      </c>
      <c r="I208" s="91" t="b">
        <v>0</v>
      </c>
      <c r="J208" s="91" t="b">
        <v>0</v>
      </c>
      <c r="K208" s="91" t="b">
        <v>0</v>
      </c>
      <c r="L208" s="91" t="b">
        <v>0</v>
      </c>
    </row>
    <row r="209" spans="1:12" ht="15">
      <c r="A209" s="91" t="s">
        <v>788</v>
      </c>
      <c r="B209" s="91" t="s">
        <v>789</v>
      </c>
      <c r="C209" s="91">
        <v>2</v>
      </c>
      <c r="D209" s="134">
        <v>0</v>
      </c>
      <c r="E209" s="134">
        <v>1.0791812460476249</v>
      </c>
      <c r="F209" s="91" t="s">
        <v>667</v>
      </c>
      <c r="G209" s="91" t="b">
        <v>0</v>
      </c>
      <c r="H209" s="91" t="b">
        <v>0</v>
      </c>
      <c r="I209" s="91" t="b">
        <v>0</v>
      </c>
      <c r="J209" s="91" t="b">
        <v>0</v>
      </c>
      <c r="K209" s="91" t="b">
        <v>0</v>
      </c>
      <c r="L209" s="91" t="b">
        <v>0</v>
      </c>
    </row>
    <row r="210" spans="1:12" ht="15">
      <c r="A210" s="91" t="s">
        <v>789</v>
      </c>
      <c r="B210" s="91" t="s">
        <v>790</v>
      </c>
      <c r="C210" s="91">
        <v>2</v>
      </c>
      <c r="D210" s="134">
        <v>0</v>
      </c>
      <c r="E210" s="134">
        <v>1.0791812460476249</v>
      </c>
      <c r="F210" s="91" t="s">
        <v>667</v>
      </c>
      <c r="G210" s="91" t="b">
        <v>0</v>
      </c>
      <c r="H210" s="91" t="b">
        <v>0</v>
      </c>
      <c r="I210" s="91" t="b">
        <v>0</v>
      </c>
      <c r="J210" s="91" t="b">
        <v>0</v>
      </c>
      <c r="K210" s="91" t="b">
        <v>0</v>
      </c>
      <c r="L210" s="91" t="b">
        <v>0</v>
      </c>
    </row>
    <row r="211" spans="1:12" ht="15">
      <c r="A211" s="91" t="s">
        <v>790</v>
      </c>
      <c r="B211" s="91" t="s">
        <v>749</v>
      </c>
      <c r="C211" s="91">
        <v>2</v>
      </c>
      <c r="D211" s="134">
        <v>0</v>
      </c>
      <c r="E211" s="134">
        <v>1.0791812460476249</v>
      </c>
      <c r="F211" s="91" t="s">
        <v>667</v>
      </c>
      <c r="G211" s="91" t="b">
        <v>0</v>
      </c>
      <c r="H211" s="91" t="b">
        <v>0</v>
      </c>
      <c r="I211" s="91" t="b">
        <v>0</v>
      </c>
      <c r="J211" s="91" t="b">
        <v>0</v>
      </c>
      <c r="K211" s="91" t="b">
        <v>0</v>
      </c>
      <c r="L211" s="91" t="b">
        <v>0</v>
      </c>
    </row>
    <row r="212" spans="1:12" ht="15">
      <c r="A212" s="91" t="s">
        <v>749</v>
      </c>
      <c r="B212" s="91" t="s">
        <v>750</v>
      </c>
      <c r="C212" s="91">
        <v>2</v>
      </c>
      <c r="D212" s="134">
        <v>0</v>
      </c>
      <c r="E212" s="134">
        <v>1.0791812460476249</v>
      </c>
      <c r="F212" s="91" t="s">
        <v>667</v>
      </c>
      <c r="G212" s="91" t="b">
        <v>0</v>
      </c>
      <c r="H212" s="91" t="b">
        <v>0</v>
      </c>
      <c r="I212" s="91" t="b">
        <v>0</v>
      </c>
      <c r="J212" s="91" t="b">
        <v>0</v>
      </c>
      <c r="K212" s="91" t="b">
        <v>0</v>
      </c>
      <c r="L212" s="91" t="b">
        <v>0</v>
      </c>
    </row>
    <row r="213" spans="1:12" ht="15">
      <c r="A213" s="91" t="s">
        <v>750</v>
      </c>
      <c r="B213" s="91" t="s">
        <v>791</v>
      </c>
      <c r="C213" s="91">
        <v>2</v>
      </c>
      <c r="D213" s="134">
        <v>0</v>
      </c>
      <c r="E213" s="134">
        <v>1.0791812460476249</v>
      </c>
      <c r="F213" s="91" t="s">
        <v>667</v>
      </c>
      <c r="G213" s="91" t="b">
        <v>0</v>
      </c>
      <c r="H213" s="91" t="b">
        <v>0</v>
      </c>
      <c r="I213" s="91" t="b">
        <v>0</v>
      </c>
      <c r="J213" s="91" t="b">
        <v>0</v>
      </c>
      <c r="K213" s="91" t="b">
        <v>0</v>
      </c>
      <c r="L213" s="91" t="b">
        <v>0</v>
      </c>
    </row>
    <row r="214" spans="1:12" ht="15">
      <c r="A214" s="91" t="s">
        <v>791</v>
      </c>
      <c r="B214" s="91" t="s">
        <v>784</v>
      </c>
      <c r="C214" s="91">
        <v>2</v>
      </c>
      <c r="D214" s="134">
        <v>0</v>
      </c>
      <c r="E214" s="134">
        <v>0.9030899869919435</v>
      </c>
      <c r="F214" s="91" t="s">
        <v>667</v>
      </c>
      <c r="G214" s="91" t="b">
        <v>0</v>
      </c>
      <c r="H214" s="91" t="b">
        <v>0</v>
      </c>
      <c r="I214" s="91" t="b">
        <v>0</v>
      </c>
      <c r="J214" s="91" t="b">
        <v>0</v>
      </c>
      <c r="K214" s="91" t="b">
        <v>0</v>
      </c>
      <c r="L214" s="91" t="b">
        <v>0</v>
      </c>
    </row>
    <row r="215" spans="1:12" ht="15">
      <c r="A215" s="91" t="s">
        <v>784</v>
      </c>
      <c r="B215" s="91" t="s">
        <v>1041</v>
      </c>
      <c r="C215" s="91">
        <v>2</v>
      </c>
      <c r="D215" s="134">
        <v>0</v>
      </c>
      <c r="E215" s="134">
        <v>0.9030899869919435</v>
      </c>
      <c r="F215" s="91" t="s">
        <v>667</v>
      </c>
      <c r="G215" s="91" t="b">
        <v>0</v>
      </c>
      <c r="H215" s="91" t="b">
        <v>0</v>
      </c>
      <c r="I215" s="91" t="b">
        <v>0</v>
      </c>
      <c r="J215" s="91" t="b">
        <v>0</v>
      </c>
      <c r="K215" s="91" t="b">
        <v>0</v>
      </c>
      <c r="L215" s="91" t="b">
        <v>0</v>
      </c>
    </row>
    <row r="216" spans="1:12" ht="15">
      <c r="A216" s="91" t="s">
        <v>229</v>
      </c>
      <c r="B216" s="91" t="s">
        <v>794</v>
      </c>
      <c r="C216" s="91">
        <v>2</v>
      </c>
      <c r="D216" s="134">
        <v>0</v>
      </c>
      <c r="E216" s="134">
        <v>1.2430380486862944</v>
      </c>
      <c r="F216" s="91" t="s">
        <v>668</v>
      </c>
      <c r="G216" s="91" t="b">
        <v>0</v>
      </c>
      <c r="H216" s="91" t="b">
        <v>0</v>
      </c>
      <c r="I216" s="91" t="b">
        <v>0</v>
      </c>
      <c r="J216" s="91" t="b">
        <v>0</v>
      </c>
      <c r="K216" s="91" t="b">
        <v>0</v>
      </c>
      <c r="L216" s="91" t="b">
        <v>0</v>
      </c>
    </row>
    <row r="217" spans="1:12" ht="15">
      <c r="A217" s="91" t="s">
        <v>794</v>
      </c>
      <c r="B217" s="91" t="s">
        <v>795</v>
      </c>
      <c r="C217" s="91">
        <v>2</v>
      </c>
      <c r="D217" s="134">
        <v>0</v>
      </c>
      <c r="E217" s="134">
        <v>1.2430380486862944</v>
      </c>
      <c r="F217" s="91" t="s">
        <v>668</v>
      </c>
      <c r="G217" s="91" t="b">
        <v>0</v>
      </c>
      <c r="H217" s="91" t="b">
        <v>0</v>
      </c>
      <c r="I217" s="91" t="b">
        <v>0</v>
      </c>
      <c r="J217" s="91" t="b">
        <v>1</v>
      </c>
      <c r="K217" s="91" t="b">
        <v>0</v>
      </c>
      <c r="L217" s="91" t="b">
        <v>0</v>
      </c>
    </row>
    <row r="218" spans="1:12" ht="15">
      <c r="A218" s="91" t="s">
        <v>795</v>
      </c>
      <c r="B218" s="91" t="s">
        <v>796</v>
      </c>
      <c r="C218" s="91">
        <v>2</v>
      </c>
      <c r="D218" s="134">
        <v>0</v>
      </c>
      <c r="E218" s="134">
        <v>1.2430380486862944</v>
      </c>
      <c r="F218" s="91" t="s">
        <v>668</v>
      </c>
      <c r="G218" s="91" t="b">
        <v>1</v>
      </c>
      <c r="H218" s="91" t="b">
        <v>0</v>
      </c>
      <c r="I218" s="91" t="b">
        <v>0</v>
      </c>
      <c r="J218" s="91" t="b">
        <v>0</v>
      </c>
      <c r="K218" s="91" t="b">
        <v>0</v>
      </c>
      <c r="L218" s="91" t="b">
        <v>0</v>
      </c>
    </row>
    <row r="219" spans="1:12" ht="15">
      <c r="A219" s="91" t="s">
        <v>796</v>
      </c>
      <c r="B219" s="91" t="s">
        <v>797</v>
      </c>
      <c r="C219" s="91">
        <v>2</v>
      </c>
      <c r="D219" s="134">
        <v>0</v>
      </c>
      <c r="E219" s="134">
        <v>1.2430380486862944</v>
      </c>
      <c r="F219" s="91" t="s">
        <v>668</v>
      </c>
      <c r="G219" s="91" t="b">
        <v>0</v>
      </c>
      <c r="H219" s="91" t="b">
        <v>0</v>
      </c>
      <c r="I219" s="91" t="b">
        <v>0</v>
      </c>
      <c r="J219" s="91" t="b">
        <v>0</v>
      </c>
      <c r="K219" s="91" t="b">
        <v>0</v>
      </c>
      <c r="L219" s="91" t="b">
        <v>0</v>
      </c>
    </row>
    <row r="220" spans="1:12" ht="15">
      <c r="A220" s="91" t="s">
        <v>797</v>
      </c>
      <c r="B220" s="91" t="s">
        <v>751</v>
      </c>
      <c r="C220" s="91">
        <v>2</v>
      </c>
      <c r="D220" s="134">
        <v>0</v>
      </c>
      <c r="E220" s="134">
        <v>1.2430380486862944</v>
      </c>
      <c r="F220" s="91" t="s">
        <v>668</v>
      </c>
      <c r="G220" s="91" t="b">
        <v>0</v>
      </c>
      <c r="H220" s="91" t="b">
        <v>0</v>
      </c>
      <c r="I220" s="91" t="b">
        <v>0</v>
      </c>
      <c r="J220" s="91" t="b">
        <v>0</v>
      </c>
      <c r="K220" s="91" t="b">
        <v>0</v>
      </c>
      <c r="L220" s="91" t="b">
        <v>0</v>
      </c>
    </row>
    <row r="221" spans="1:12" ht="15">
      <c r="A221" s="91" t="s">
        <v>751</v>
      </c>
      <c r="B221" s="91" t="s">
        <v>798</v>
      </c>
      <c r="C221" s="91">
        <v>2</v>
      </c>
      <c r="D221" s="134">
        <v>0</v>
      </c>
      <c r="E221" s="134">
        <v>1.2430380486862944</v>
      </c>
      <c r="F221" s="91" t="s">
        <v>668</v>
      </c>
      <c r="G221" s="91" t="b">
        <v>0</v>
      </c>
      <c r="H221" s="91" t="b">
        <v>0</v>
      </c>
      <c r="I221" s="91" t="b">
        <v>0</v>
      </c>
      <c r="J221" s="91" t="b">
        <v>1</v>
      </c>
      <c r="K221" s="91" t="b">
        <v>0</v>
      </c>
      <c r="L221" s="91" t="b">
        <v>0</v>
      </c>
    </row>
    <row r="222" spans="1:12" ht="15">
      <c r="A222" s="91" t="s">
        <v>798</v>
      </c>
      <c r="B222" s="91" t="s">
        <v>799</v>
      </c>
      <c r="C222" s="91">
        <v>2</v>
      </c>
      <c r="D222" s="134">
        <v>0</v>
      </c>
      <c r="E222" s="134">
        <v>1.2430380486862944</v>
      </c>
      <c r="F222" s="91" t="s">
        <v>668</v>
      </c>
      <c r="G222" s="91" t="b">
        <v>1</v>
      </c>
      <c r="H222" s="91" t="b">
        <v>0</v>
      </c>
      <c r="I222" s="91" t="b">
        <v>0</v>
      </c>
      <c r="J222" s="91" t="b">
        <v>0</v>
      </c>
      <c r="K222" s="91" t="b">
        <v>0</v>
      </c>
      <c r="L222" s="91" t="b">
        <v>0</v>
      </c>
    </row>
    <row r="223" spans="1:12" ht="15">
      <c r="A223" s="91" t="s">
        <v>799</v>
      </c>
      <c r="B223" s="91" t="s">
        <v>800</v>
      </c>
      <c r="C223" s="91">
        <v>2</v>
      </c>
      <c r="D223" s="134">
        <v>0</v>
      </c>
      <c r="E223" s="134">
        <v>1.2430380486862944</v>
      </c>
      <c r="F223" s="91" t="s">
        <v>668</v>
      </c>
      <c r="G223" s="91" t="b">
        <v>0</v>
      </c>
      <c r="H223" s="91" t="b">
        <v>0</v>
      </c>
      <c r="I223" s="91" t="b">
        <v>0</v>
      </c>
      <c r="J223" s="91" t="b">
        <v>0</v>
      </c>
      <c r="K223" s="91" t="b">
        <v>0</v>
      </c>
      <c r="L223" s="91" t="b">
        <v>0</v>
      </c>
    </row>
    <row r="224" spans="1:12" ht="15">
      <c r="A224" s="91" t="s">
        <v>749</v>
      </c>
      <c r="B224" s="91" t="s">
        <v>751</v>
      </c>
      <c r="C224" s="91">
        <v>3</v>
      </c>
      <c r="D224" s="134">
        <v>0</v>
      </c>
      <c r="E224" s="134">
        <v>1.1760912590556813</v>
      </c>
      <c r="F224" s="91" t="s">
        <v>669</v>
      </c>
      <c r="G224" s="91" t="b">
        <v>0</v>
      </c>
      <c r="H224" s="91" t="b">
        <v>0</v>
      </c>
      <c r="I224" s="91" t="b">
        <v>0</v>
      </c>
      <c r="J224" s="91" t="b">
        <v>0</v>
      </c>
      <c r="K224" s="91" t="b">
        <v>0</v>
      </c>
      <c r="L224" s="91" t="b">
        <v>0</v>
      </c>
    </row>
    <row r="225" spans="1:12" ht="15">
      <c r="A225" s="91" t="s">
        <v>751</v>
      </c>
      <c r="B225" s="91" t="s">
        <v>750</v>
      </c>
      <c r="C225" s="91">
        <v>3</v>
      </c>
      <c r="D225" s="134">
        <v>0</v>
      </c>
      <c r="E225" s="134">
        <v>1.1760912590556813</v>
      </c>
      <c r="F225" s="91" t="s">
        <v>669</v>
      </c>
      <c r="G225" s="91" t="b">
        <v>0</v>
      </c>
      <c r="H225" s="91" t="b">
        <v>0</v>
      </c>
      <c r="I225" s="91" t="b">
        <v>0</v>
      </c>
      <c r="J225" s="91" t="b">
        <v>0</v>
      </c>
      <c r="K225" s="91" t="b">
        <v>0</v>
      </c>
      <c r="L225" s="91" t="b">
        <v>0</v>
      </c>
    </row>
    <row r="226" spans="1:12" ht="15">
      <c r="A226" s="91" t="s">
        <v>750</v>
      </c>
      <c r="B226" s="91" t="s">
        <v>802</v>
      </c>
      <c r="C226" s="91">
        <v>2</v>
      </c>
      <c r="D226" s="134">
        <v>0</v>
      </c>
      <c r="E226" s="134">
        <v>1.1760912590556813</v>
      </c>
      <c r="F226" s="91" t="s">
        <v>669</v>
      </c>
      <c r="G226" s="91" t="b">
        <v>0</v>
      </c>
      <c r="H226" s="91" t="b">
        <v>0</v>
      </c>
      <c r="I226" s="91" t="b">
        <v>0</v>
      </c>
      <c r="J226" s="91" t="b">
        <v>0</v>
      </c>
      <c r="K226" s="91" t="b">
        <v>0</v>
      </c>
      <c r="L226" s="91" t="b">
        <v>0</v>
      </c>
    </row>
    <row r="227" spans="1:12" ht="15">
      <c r="A227" s="91" t="s">
        <v>802</v>
      </c>
      <c r="B227" s="91" t="s">
        <v>803</v>
      </c>
      <c r="C227" s="91">
        <v>2</v>
      </c>
      <c r="D227" s="134">
        <v>0</v>
      </c>
      <c r="E227" s="134">
        <v>1.3521825181113625</v>
      </c>
      <c r="F227" s="91" t="s">
        <v>669</v>
      </c>
      <c r="G227" s="91" t="b">
        <v>0</v>
      </c>
      <c r="H227" s="91" t="b">
        <v>0</v>
      </c>
      <c r="I227" s="91" t="b">
        <v>0</v>
      </c>
      <c r="J227" s="91" t="b">
        <v>0</v>
      </c>
      <c r="K227" s="91" t="b">
        <v>0</v>
      </c>
      <c r="L227" s="91" t="b">
        <v>0</v>
      </c>
    </row>
    <row r="228" spans="1:12" ht="15">
      <c r="A228" s="91" t="s">
        <v>803</v>
      </c>
      <c r="B228" s="91" t="s">
        <v>724</v>
      </c>
      <c r="C228" s="91">
        <v>2</v>
      </c>
      <c r="D228" s="134">
        <v>0</v>
      </c>
      <c r="E228" s="134">
        <v>1.1760912590556813</v>
      </c>
      <c r="F228" s="91" t="s">
        <v>669</v>
      </c>
      <c r="G228" s="91" t="b">
        <v>0</v>
      </c>
      <c r="H228" s="91" t="b">
        <v>0</v>
      </c>
      <c r="I228" s="91" t="b">
        <v>0</v>
      </c>
      <c r="J228" s="91" t="b">
        <v>0</v>
      </c>
      <c r="K228" s="91" t="b">
        <v>0</v>
      </c>
      <c r="L228" s="91" t="b">
        <v>0</v>
      </c>
    </row>
    <row r="229" spans="1:12" ht="15">
      <c r="A229" s="91" t="s">
        <v>724</v>
      </c>
      <c r="B229" s="91" t="s">
        <v>804</v>
      </c>
      <c r="C229" s="91">
        <v>2</v>
      </c>
      <c r="D229" s="134">
        <v>0</v>
      </c>
      <c r="E229" s="134">
        <v>1.1760912590556813</v>
      </c>
      <c r="F229" s="91" t="s">
        <v>669</v>
      </c>
      <c r="G229" s="91" t="b">
        <v>0</v>
      </c>
      <c r="H229" s="91" t="b">
        <v>0</v>
      </c>
      <c r="I229" s="91" t="b">
        <v>0</v>
      </c>
      <c r="J229" s="91" t="b">
        <v>0</v>
      </c>
      <c r="K229" s="91" t="b">
        <v>0</v>
      </c>
      <c r="L229" s="91" t="b">
        <v>0</v>
      </c>
    </row>
    <row r="230" spans="1:12" ht="15">
      <c r="A230" s="91" t="s">
        <v>805</v>
      </c>
      <c r="B230" s="91" t="s">
        <v>749</v>
      </c>
      <c r="C230" s="91">
        <v>2</v>
      </c>
      <c r="D230" s="134">
        <v>0</v>
      </c>
      <c r="E230" s="134">
        <v>1.1760912590556813</v>
      </c>
      <c r="F230" s="91" t="s">
        <v>669</v>
      </c>
      <c r="G230" s="91" t="b">
        <v>0</v>
      </c>
      <c r="H230" s="91" t="b">
        <v>0</v>
      </c>
      <c r="I230" s="91" t="b">
        <v>0</v>
      </c>
      <c r="J230" s="91" t="b">
        <v>0</v>
      </c>
      <c r="K230" s="91" t="b">
        <v>0</v>
      </c>
      <c r="L230" s="91" t="b">
        <v>0</v>
      </c>
    </row>
    <row r="231" spans="1:12" ht="15">
      <c r="A231" s="91" t="s">
        <v>807</v>
      </c>
      <c r="B231" s="91" t="s">
        <v>808</v>
      </c>
      <c r="C231" s="91">
        <v>3</v>
      </c>
      <c r="D231" s="134">
        <v>0</v>
      </c>
      <c r="E231" s="134">
        <v>1</v>
      </c>
      <c r="F231" s="91" t="s">
        <v>670</v>
      </c>
      <c r="G231" s="91" t="b">
        <v>0</v>
      </c>
      <c r="H231" s="91" t="b">
        <v>0</v>
      </c>
      <c r="I231" s="91" t="b">
        <v>0</v>
      </c>
      <c r="J231" s="91" t="b">
        <v>0</v>
      </c>
      <c r="K231" s="91" t="b">
        <v>0</v>
      </c>
      <c r="L231" s="91" t="b">
        <v>0</v>
      </c>
    </row>
    <row r="232" spans="1:12" ht="15">
      <c r="A232" s="91" t="s">
        <v>808</v>
      </c>
      <c r="B232" s="91" t="s">
        <v>753</v>
      </c>
      <c r="C232" s="91">
        <v>3</v>
      </c>
      <c r="D232" s="134">
        <v>0</v>
      </c>
      <c r="E232" s="134">
        <v>1.2218487496163564</v>
      </c>
      <c r="F232" s="91" t="s">
        <v>670</v>
      </c>
      <c r="G232" s="91" t="b">
        <v>0</v>
      </c>
      <c r="H232" s="91" t="b">
        <v>0</v>
      </c>
      <c r="I232" s="91" t="b">
        <v>0</v>
      </c>
      <c r="J232" s="91" t="b">
        <v>0</v>
      </c>
      <c r="K232" s="91" t="b">
        <v>0</v>
      </c>
      <c r="L232" s="91" t="b">
        <v>0</v>
      </c>
    </row>
    <row r="233" spans="1:12" ht="15">
      <c r="A233" s="91" t="s">
        <v>809</v>
      </c>
      <c r="B233" s="91" t="s">
        <v>810</v>
      </c>
      <c r="C233" s="91">
        <v>3</v>
      </c>
      <c r="D233" s="134">
        <v>0</v>
      </c>
      <c r="E233" s="134">
        <v>1.2218487496163564</v>
      </c>
      <c r="F233" s="91" t="s">
        <v>670</v>
      </c>
      <c r="G233" s="91" t="b">
        <v>1</v>
      </c>
      <c r="H233" s="91" t="b">
        <v>0</v>
      </c>
      <c r="I233" s="91" t="b">
        <v>0</v>
      </c>
      <c r="J233" s="91" t="b">
        <v>0</v>
      </c>
      <c r="K233" s="91" t="b">
        <v>0</v>
      </c>
      <c r="L233" s="91" t="b">
        <v>0</v>
      </c>
    </row>
    <row r="234" spans="1:12" ht="15">
      <c r="A234" s="91" t="s">
        <v>810</v>
      </c>
      <c r="B234" s="91" t="s">
        <v>811</v>
      </c>
      <c r="C234" s="91">
        <v>3</v>
      </c>
      <c r="D234" s="134">
        <v>0</v>
      </c>
      <c r="E234" s="134">
        <v>1.2218487496163564</v>
      </c>
      <c r="F234" s="91" t="s">
        <v>670</v>
      </c>
      <c r="G234" s="91" t="b">
        <v>0</v>
      </c>
      <c r="H234" s="91" t="b">
        <v>0</v>
      </c>
      <c r="I234" s="91" t="b">
        <v>0</v>
      </c>
      <c r="J234" s="91" t="b">
        <v>0</v>
      </c>
      <c r="K234" s="91" t="b">
        <v>0</v>
      </c>
      <c r="L234" s="91" t="b">
        <v>0</v>
      </c>
    </row>
    <row r="235" spans="1:12" ht="15">
      <c r="A235" s="91" t="s">
        <v>811</v>
      </c>
      <c r="B235" s="91" t="s">
        <v>749</v>
      </c>
      <c r="C235" s="91">
        <v>3</v>
      </c>
      <c r="D235" s="134">
        <v>0</v>
      </c>
      <c r="E235" s="134">
        <v>1.2218487496163564</v>
      </c>
      <c r="F235" s="91" t="s">
        <v>670</v>
      </c>
      <c r="G235" s="91" t="b">
        <v>0</v>
      </c>
      <c r="H235" s="91" t="b">
        <v>0</v>
      </c>
      <c r="I235" s="91" t="b">
        <v>0</v>
      </c>
      <c r="J235" s="91" t="b">
        <v>0</v>
      </c>
      <c r="K235" s="91" t="b">
        <v>0</v>
      </c>
      <c r="L235" s="91" t="b">
        <v>0</v>
      </c>
    </row>
    <row r="236" spans="1:12" ht="15">
      <c r="A236" s="91" t="s">
        <v>749</v>
      </c>
      <c r="B236" s="91" t="s">
        <v>812</v>
      </c>
      <c r="C236" s="91">
        <v>2</v>
      </c>
      <c r="D236" s="134">
        <v>0.006644953171912499</v>
      </c>
      <c r="E236" s="134">
        <v>1.2218487496163564</v>
      </c>
      <c r="F236" s="91" t="s">
        <v>670</v>
      </c>
      <c r="G236" s="91" t="b">
        <v>0</v>
      </c>
      <c r="H236" s="91" t="b">
        <v>0</v>
      </c>
      <c r="I236" s="91" t="b">
        <v>0</v>
      </c>
      <c r="J236" s="91" t="b">
        <v>0</v>
      </c>
      <c r="K236" s="91" t="b">
        <v>0</v>
      </c>
      <c r="L236" s="91" t="b">
        <v>0</v>
      </c>
    </row>
    <row r="237" spans="1:12" ht="15">
      <c r="A237" s="91" t="s">
        <v>812</v>
      </c>
      <c r="B237" s="91" t="s">
        <v>750</v>
      </c>
      <c r="C237" s="91">
        <v>2</v>
      </c>
      <c r="D237" s="134">
        <v>0.006644953171912499</v>
      </c>
      <c r="E237" s="134">
        <v>1.3979400086720377</v>
      </c>
      <c r="F237" s="91" t="s">
        <v>670</v>
      </c>
      <c r="G237" s="91" t="b">
        <v>0</v>
      </c>
      <c r="H237" s="91" t="b">
        <v>0</v>
      </c>
      <c r="I237" s="91" t="b">
        <v>0</v>
      </c>
      <c r="J237" s="91" t="b">
        <v>0</v>
      </c>
      <c r="K237" s="91" t="b">
        <v>0</v>
      </c>
      <c r="L237" s="91" t="b">
        <v>0</v>
      </c>
    </row>
    <row r="238" spans="1:12" ht="15">
      <c r="A238" s="91" t="s">
        <v>750</v>
      </c>
      <c r="B238" s="91" t="s">
        <v>813</v>
      </c>
      <c r="C238" s="91">
        <v>2</v>
      </c>
      <c r="D238" s="134">
        <v>0.006644953171912499</v>
      </c>
      <c r="E238" s="134">
        <v>1.3979400086720377</v>
      </c>
      <c r="F238" s="91" t="s">
        <v>670</v>
      </c>
      <c r="G238" s="91" t="b">
        <v>0</v>
      </c>
      <c r="H238" s="91" t="b">
        <v>0</v>
      </c>
      <c r="I238" s="91" t="b">
        <v>0</v>
      </c>
      <c r="J238" s="91" t="b">
        <v>0</v>
      </c>
      <c r="K238" s="91" t="b">
        <v>0</v>
      </c>
      <c r="L238" s="91" t="b">
        <v>0</v>
      </c>
    </row>
    <row r="239" spans="1:12" ht="15">
      <c r="A239" s="91" t="s">
        <v>813</v>
      </c>
      <c r="B239" s="91" t="s">
        <v>752</v>
      </c>
      <c r="C239" s="91">
        <v>2</v>
      </c>
      <c r="D239" s="134">
        <v>0.006644953171912499</v>
      </c>
      <c r="E239" s="134">
        <v>1.3979400086720377</v>
      </c>
      <c r="F239" s="91" t="s">
        <v>670</v>
      </c>
      <c r="G239" s="91" t="b">
        <v>0</v>
      </c>
      <c r="H239" s="91" t="b">
        <v>0</v>
      </c>
      <c r="I239" s="91" t="b">
        <v>0</v>
      </c>
      <c r="J239" s="91" t="b">
        <v>0</v>
      </c>
      <c r="K239" s="91" t="b">
        <v>0</v>
      </c>
      <c r="L239" s="91" t="b">
        <v>0</v>
      </c>
    </row>
    <row r="240" spans="1:12" ht="15">
      <c r="A240" s="91" t="s">
        <v>725</v>
      </c>
      <c r="B240" s="91" t="s">
        <v>724</v>
      </c>
      <c r="C240" s="91">
        <v>2</v>
      </c>
      <c r="D240" s="134">
        <v>0.006644953171912499</v>
      </c>
      <c r="E240" s="134">
        <v>1.3979400086720377</v>
      </c>
      <c r="F240" s="91" t="s">
        <v>670</v>
      </c>
      <c r="G240" s="91" t="b">
        <v>0</v>
      </c>
      <c r="H240" s="91" t="b">
        <v>0</v>
      </c>
      <c r="I240" s="91" t="b">
        <v>0</v>
      </c>
      <c r="J240" s="91" t="b">
        <v>0</v>
      </c>
      <c r="K240" s="91" t="b">
        <v>0</v>
      </c>
      <c r="L240" s="91" t="b">
        <v>0</v>
      </c>
    </row>
    <row r="241" spans="1:12" ht="15">
      <c r="A241" s="91" t="s">
        <v>753</v>
      </c>
      <c r="B241" s="91" t="s">
        <v>1058</v>
      </c>
      <c r="C241" s="91">
        <v>2</v>
      </c>
      <c r="D241" s="134">
        <v>0.006644953171912499</v>
      </c>
      <c r="E241" s="134">
        <v>1.2218487496163564</v>
      </c>
      <c r="F241" s="91" t="s">
        <v>670</v>
      </c>
      <c r="G241" s="91" t="b">
        <v>0</v>
      </c>
      <c r="H241" s="91" t="b">
        <v>0</v>
      </c>
      <c r="I241" s="91" t="b">
        <v>0</v>
      </c>
      <c r="J241" s="91" t="b">
        <v>1</v>
      </c>
      <c r="K241" s="91" t="b">
        <v>0</v>
      </c>
      <c r="L241" s="91" t="b">
        <v>0</v>
      </c>
    </row>
    <row r="242" spans="1:12" ht="15">
      <c r="A242" s="91" t="s">
        <v>1058</v>
      </c>
      <c r="B242" s="91" t="s">
        <v>807</v>
      </c>
      <c r="C242" s="91">
        <v>2</v>
      </c>
      <c r="D242" s="134">
        <v>0.006644953171912499</v>
      </c>
      <c r="E242" s="134">
        <v>1.2218487496163564</v>
      </c>
      <c r="F242" s="91" t="s">
        <v>670</v>
      </c>
      <c r="G242" s="91" t="b">
        <v>1</v>
      </c>
      <c r="H242" s="91" t="b">
        <v>0</v>
      </c>
      <c r="I242" s="91" t="b">
        <v>0</v>
      </c>
      <c r="J242" s="91" t="b">
        <v>0</v>
      </c>
      <c r="K242" s="91" t="b">
        <v>0</v>
      </c>
      <c r="L242" s="91" t="b">
        <v>0</v>
      </c>
    </row>
    <row r="243" spans="1:12" ht="15">
      <c r="A243" s="91" t="s">
        <v>807</v>
      </c>
      <c r="B243" s="91" t="s">
        <v>1059</v>
      </c>
      <c r="C243" s="91">
        <v>2</v>
      </c>
      <c r="D243" s="134">
        <v>0.006644953171912499</v>
      </c>
      <c r="E243" s="134">
        <v>1</v>
      </c>
      <c r="F243" s="91" t="s">
        <v>670</v>
      </c>
      <c r="G243" s="91" t="b">
        <v>0</v>
      </c>
      <c r="H243" s="91" t="b">
        <v>0</v>
      </c>
      <c r="I243" s="91" t="b">
        <v>0</v>
      </c>
      <c r="J243" s="91" t="b">
        <v>0</v>
      </c>
      <c r="K243" s="91" t="b">
        <v>0</v>
      </c>
      <c r="L243" s="91" t="b">
        <v>0</v>
      </c>
    </row>
    <row r="244" spans="1:12" ht="15">
      <c r="A244" s="91" t="s">
        <v>1059</v>
      </c>
      <c r="B244" s="91" t="s">
        <v>1060</v>
      </c>
      <c r="C244" s="91">
        <v>2</v>
      </c>
      <c r="D244" s="134">
        <v>0.006644953171912499</v>
      </c>
      <c r="E244" s="134">
        <v>1.3979400086720377</v>
      </c>
      <c r="F244" s="91" t="s">
        <v>670</v>
      </c>
      <c r="G244" s="91" t="b">
        <v>0</v>
      </c>
      <c r="H244" s="91" t="b">
        <v>0</v>
      </c>
      <c r="I244" s="91" t="b">
        <v>0</v>
      </c>
      <c r="J244" s="91" t="b">
        <v>0</v>
      </c>
      <c r="K244" s="91" t="b">
        <v>0</v>
      </c>
      <c r="L244" s="91" t="b">
        <v>0</v>
      </c>
    </row>
    <row r="245" spans="1:12" ht="15">
      <c r="A245" s="91" t="s">
        <v>1060</v>
      </c>
      <c r="B245" s="91" t="s">
        <v>809</v>
      </c>
      <c r="C245" s="91">
        <v>2</v>
      </c>
      <c r="D245" s="134">
        <v>0.006644953171912499</v>
      </c>
      <c r="E245" s="134">
        <v>1.2218487496163564</v>
      </c>
      <c r="F245" s="91" t="s">
        <v>670</v>
      </c>
      <c r="G245" s="91" t="b">
        <v>0</v>
      </c>
      <c r="H245" s="91" t="b">
        <v>0</v>
      </c>
      <c r="I245" s="91" t="b">
        <v>0</v>
      </c>
      <c r="J245" s="91" t="b">
        <v>1</v>
      </c>
      <c r="K245" s="91" t="b">
        <v>0</v>
      </c>
      <c r="L24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1089</v>
      </c>
      <c r="B1" s="13" t="s">
        <v>34</v>
      </c>
    </row>
    <row r="2" spans="1:2" ht="15">
      <c r="A2" s="125" t="s">
        <v>221</v>
      </c>
      <c r="B2" s="85">
        <v>18</v>
      </c>
    </row>
    <row r="3" spans="1:2" ht="15">
      <c r="A3" s="125" t="s">
        <v>237</v>
      </c>
      <c r="B3" s="85">
        <v>18</v>
      </c>
    </row>
    <row r="4" spans="1:2" ht="15">
      <c r="A4" s="125" t="s">
        <v>220</v>
      </c>
      <c r="B4" s="85">
        <v>10</v>
      </c>
    </row>
    <row r="5" spans="1:2" ht="15">
      <c r="A5" s="125" t="s">
        <v>226</v>
      </c>
      <c r="B5" s="85">
        <v>2</v>
      </c>
    </row>
    <row r="6" spans="1:2" ht="15">
      <c r="A6" s="125" t="s">
        <v>236</v>
      </c>
      <c r="B6" s="85">
        <v>0</v>
      </c>
    </row>
    <row r="7" spans="1:2" ht="15">
      <c r="A7" s="125" t="s">
        <v>225</v>
      </c>
      <c r="B7" s="85">
        <v>0</v>
      </c>
    </row>
    <row r="8" spans="1:2" ht="15">
      <c r="A8" s="125" t="s">
        <v>227</v>
      </c>
      <c r="B8" s="85">
        <v>0</v>
      </c>
    </row>
    <row r="9" spans="1:2" ht="15">
      <c r="A9" s="125" t="s">
        <v>228</v>
      </c>
      <c r="B9" s="85">
        <v>0</v>
      </c>
    </row>
    <row r="10" spans="1:2" ht="15">
      <c r="A10" s="125" t="s">
        <v>229</v>
      </c>
      <c r="B10" s="85">
        <v>0</v>
      </c>
    </row>
    <row r="11" spans="1:2" ht="15">
      <c r="A11" s="125" t="s">
        <v>233</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1102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418</v>
      </c>
      <c r="AF2" s="13" t="s">
        <v>419</v>
      </c>
      <c r="AG2" s="13" t="s">
        <v>420</v>
      </c>
      <c r="AH2" s="13" t="s">
        <v>421</v>
      </c>
      <c r="AI2" s="13" t="s">
        <v>422</v>
      </c>
      <c r="AJ2" s="13" t="s">
        <v>423</v>
      </c>
      <c r="AK2" s="13" t="s">
        <v>424</v>
      </c>
      <c r="AL2" s="13" t="s">
        <v>425</v>
      </c>
      <c r="AM2" s="13" t="s">
        <v>426</v>
      </c>
      <c r="AN2" s="13" t="s">
        <v>427</v>
      </c>
      <c r="AO2" s="13" t="s">
        <v>428</v>
      </c>
      <c r="AP2" s="13" t="s">
        <v>429</v>
      </c>
      <c r="AQ2" s="13" t="s">
        <v>430</v>
      </c>
      <c r="AR2" s="13" t="s">
        <v>431</v>
      </c>
      <c r="AS2" s="13" t="s">
        <v>432</v>
      </c>
      <c r="AT2" s="13" t="s">
        <v>192</v>
      </c>
      <c r="AU2" s="13" t="s">
        <v>433</v>
      </c>
      <c r="AV2" s="13" t="s">
        <v>434</v>
      </c>
      <c r="AW2" s="13" t="s">
        <v>435</v>
      </c>
      <c r="AX2" s="13" t="s">
        <v>436</v>
      </c>
      <c r="AY2" s="13" t="s">
        <v>437</v>
      </c>
      <c r="AZ2" s="13" t="s">
        <v>438</v>
      </c>
      <c r="BA2" s="13" t="s">
        <v>679</v>
      </c>
      <c r="BB2" s="131" t="s">
        <v>951</v>
      </c>
      <c r="BC2" s="131" t="s">
        <v>952</v>
      </c>
      <c r="BD2" s="131" t="s">
        <v>953</v>
      </c>
      <c r="BE2" s="131" t="s">
        <v>954</v>
      </c>
      <c r="BF2" s="131" t="s">
        <v>955</v>
      </c>
      <c r="BG2" s="131" t="s">
        <v>956</v>
      </c>
      <c r="BH2" s="131" t="s">
        <v>958</v>
      </c>
      <c r="BI2" s="131" t="s">
        <v>982</v>
      </c>
      <c r="BJ2" s="131" t="s">
        <v>987</v>
      </c>
      <c r="BK2" s="131" t="s">
        <v>1009</v>
      </c>
      <c r="BL2" s="131" t="s">
        <v>1077</v>
      </c>
      <c r="BM2" s="131" t="s">
        <v>1078</v>
      </c>
      <c r="BN2" s="131" t="s">
        <v>1079</v>
      </c>
      <c r="BO2" s="131" t="s">
        <v>1080</v>
      </c>
      <c r="BP2" s="131" t="s">
        <v>1081</v>
      </c>
      <c r="BQ2" s="131" t="s">
        <v>1082</v>
      </c>
      <c r="BR2" s="131" t="s">
        <v>1083</v>
      </c>
      <c r="BS2" s="131" t="s">
        <v>1084</v>
      </c>
      <c r="BT2" s="131" t="s">
        <v>1086</v>
      </c>
      <c r="BU2" s="3"/>
      <c r="BV2" s="3"/>
    </row>
    <row r="3" spans="1:74" ht="41.45" customHeight="1">
      <c r="A3" s="50" t="s">
        <v>212</v>
      </c>
      <c r="C3" s="53"/>
      <c r="D3" s="53" t="s">
        <v>64</v>
      </c>
      <c r="E3" s="54">
        <v>1000</v>
      </c>
      <c r="F3" s="55">
        <v>87.64684341584883</v>
      </c>
      <c r="G3" s="112" t="s">
        <v>562</v>
      </c>
      <c r="H3" s="53"/>
      <c r="I3" s="57" t="s">
        <v>212</v>
      </c>
      <c r="J3" s="56"/>
      <c r="K3" s="56"/>
      <c r="L3" s="114" t="s">
        <v>597</v>
      </c>
      <c r="M3" s="59">
        <v>4117.895317611445</v>
      </c>
      <c r="N3" s="60">
        <v>2755.843017578125</v>
      </c>
      <c r="O3" s="60">
        <v>1901.7708740234375</v>
      </c>
      <c r="P3" s="58"/>
      <c r="Q3" s="61"/>
      <c r="R3" s="61"/>
      <c r="S3" s="51"/>
      <c r="T3" s="51">
        <v>1</v>
      </c>
      <c r="U3" s="51">
        <v>1</v>
      </c>
      <c r="V3" s="52">
        <v>0</v>
      </c>
      <c r="W3" s="52">
        <v>0</v>
      </c>
      <c r="X3" s="52">
        <v>0</v>
      </c>
      <c r="Y3" s="52">
        <v>0.999982</v>
      </c>
      <c r="Z3" s="52">
        <v>0</v>
      </c>
      <c r="AA3" s="52" t="s">
        <v>1088</v>
      </c>
      <c r="AB3" s="62">
        <v>3</v>
      </c>
      <c r="AC3" s="62"/>
      <c r="AD3" s="63"/>
      <c r="AE3" s="85" t="s">
        <v>439</v>
      </c>
      <c r="AF3" s="85">
        <v>8119</v>
      </c>
      <c r="AG3" s="85">
        <v>16902</v>
      </c>
      <c r="AH3" s="85">
        <v>20925</v>
      </c>
      <c r="AI3" s="85">
        <v>340</v>
      </c>
      <c r="AJ3" s="85"/>
      <c r="AK3" s="85" t="s">
        <v>466</v>
      </c>
      <c r="AL3" s="85" t="s">
        <v>493</v>
      </c>
      <c r="AM3" s="89" t="s">
        <v>516</v>
      </c>
      <c r="AN3" s="85"/>
      <c r="AO3" s="87">
        <v>39903.67381944445</v>
      </c>
      <c r="AP3" s="89" t="s">
        <v>535</v>
      </c>
      <c r="AQ3" s="85" t="b">
        <v>0</v>
      </c>
      <c r="AR3" s="85" t="b">
        <v>0</v>
      </c>
      <c r="AS3" s="85" t="b">
        <v>0</v>
      </c>
      <c r="AT3" s="85" t="s">
        <v>395</v>
      </c>
      <c r="AU3" s="85">
        <v>840</v>
      </c>
      <c r="AV3" s="89" t="s">
        <v>556</v>
      </c>
      <c r="AW3" s="85" t="b">
        <v>0</v>
      </c>
      <c r="AX3" s="85" t="s">
        <v>569</v>
      </c>
      <c r="AY3" s="89" t="s">
        <v>570</v>
      </c>
      <c r="AZ3" s="85" t="s">
        <v>66</v>
      </c>
      <c r="BA3" s="85" t="str">
        <f>REPLACE(INDEX(GroupVertices[Group],MATCH(Vertices[[#This Row],[Vertex]],GroupVertices[Vertex],0)),1,1,"")</f>
        <v>1</v>
      </c>
      <c r="BB3" s="51" t="s">
        <v>269</v>
      </c>
      <c r="BC3" s="51" t="s">
        <v>269</v>
      </c>
      <c r="BD3" s="51" t="s">
        <v>283</v>
      </c>
      <c r="BE3" s="51" t="s">
        <v>283</v>
      </c>
      <c r="BF3" s="51" t="s">
        <v>296</v>
      </c>
      <c r="BG3" s="51" t="s">
        <v>296</v>
      </c>
      <c r="BH3" s="132" t="s">
        <v>959</v>
      </c>
      <c r="BI3" s="132" t="s">
        <v>959</v>
      </c>
      <c r="BJ3" s="132" t="s">
        <v>988</v>
      </c>
      <c r="BK3" s="132" t="s">
        <v>988</v>
      </c>
      <c r="BL3" s="132">
        <v>0</v>
      </c>
      <c r="BM3" s="135">
        <v>0</v>
      </c>
      <c r="BN3" s="132">
        <v>0</v>
      </c>
      <c r="BO3" s="135">
        <v>0</v>
      </c>
      <c r="BP3" s="132">
        <v>0</v>
      </c>
      <c r="BQ3" s="135">
        <v>0</v>
      </c>
      <c r="BR3" s="132">
        <v>36</v>
      </c>
      <c r="BS3" s="135">
        <v>100</v>
      </c>
      <c r="BT3" s="132">
        <v>36</v>
      </c>
      <c r="BU3" s="3"/>
      <c r="BV3" s="3"/>
    </row>
    <row r="4" spans="1:77" ht="41.45" customHeight="1">
      <c r="A4" s="14" t="s">
        <v>213</v>
      </c>
      <c r="C4" s="15"/>
      <c r="D4" s="15" t="s">
        <v>64</v>
      </c>
      <c r="E4" s="93">
        <v>186.8538416249632</v>
      </c>
      <c r="F4" s="81">
        <v>99.70484839607441</v>
      </c>
      <c r="G4" s="112" t="s">
        <v>563</v>
      </c>
      <c r="H4" s="15"/>
      <c r="I4" s="16" t="s">
        <v>213</v>
      </c>
      <c r="J4" s="66"/>
      <c r="K4" s="66"/>
      <c r="L4" s="114" t="s">
        <v>598</v>
      </c>
      <c r="M4" s="94">
        <v>99.36419120160149</v>
      </c>
      <c r="N4" s="95">
        <v>2755.843017578125</v>
      </c>
      <c r="O4" s="95">
        <v>8097.2294921875</v>
      </c>
      <c r="P4" s="77"/>
      <c r="Q4" s="96"/>
      <c r="R4" s="96"/>
      <c r="S4" s="97"/>
      <c r="T4" s="51">
        <v>1</v>
      </c>
      <c r="U4" s="51">
        <v>1</v>
      </c>
      <c r="V4" s="52">
        <v>0</v>
      </c>
      <c r="W4" s="52">
        <v>0</v>
      </c>
      <c r="X4" s="52">
        <v>0</v>
      </c>
      <c r="Y4" s="52">
        <v>0.999982</v>
      </c>
      <c r="Z4" s="52">
        <v>0</v>
      </c>
      <c r="AA4" s="52" t="s">
        <v>1088</v>
      </c>
      <c r="AB4" s="82">
        <v>4</v>
      </c>
      <c r="AC4" s="82"/>
      <c r="AD4" s="98"/>
      <c r="AE4" s="85" t="s">
        <v>440</v>
      </c>
      <c r="AF4" s="85">
        <v>1045</v>
      </c>
      <c r="AG4" s="85">
        <v>438</v>
      </c>
      <c r="AH4" s="85">
        <v>1983</v>
      </c>
      <c r="AI4" s="85">
        <v>83</v>
      </c>
      <c r="AJ4" s="85"/>
      <c r="AK4" s="85" t="s">
        <v>467</v>
      </c>
      <c r="AL4" s="85" t="s">
        <v>494</v>
      </c>
      <c r="AM4" s="85"/>
      <c r="AN4" s="85"/>
      <c r="AO4" s="87">
        <v>39937.5096875</v>
      </c>
      <c r="AP4" s="85"/>
      <c r="AQ4" s="85" t="b">
        <v>1</v>
      </c>
      <c r="AR4" s="85" t="b">
        <v>0</v>
      </c>
      <c r="AS4" s="85" t="b">
        <v>0</v>
      </c>
      <c r="AT4" s="85" t="s">
        <v>395</v>
      </c>
      <c r="AU4" s="85">
        <v>29</v>
      </c>
      <c r="AV4" s="89" t="s">
        <v>557</v>
      </c>
      <c r="AW4" s="85" t="b">
        <v>0</v>
      </c>
      <c r="AX4" s="85" t="s">
        <v>569</v>
      </c>
      <c r="AY4" s="89" t="s">
        <v>571</v>
      </c>
      <c r="AZ4" s="85" t="s">
        <v>66</v>
      </c>
      <c r="BA4" s="85" t="str">
        <f>REPLACE(INDEX(GroupVertices[Group],MATCH(Vertices[[#This Row],[Vertex]],GroupVertices[Vertex],0)),1,1,"")</f>
        <v>1</v>
      </c>
      <c r="BB4" s="51" t="s">
        <v>270</v>
      </c>
      <c r="BC4" s="51" t="s">
        <v>270</v>
      </c>
      <c r="BD4" s="51" t="s">
        <v>284</v>
      </c>
      <c r="BE4" s="51" t="s">
        <v>284</v>
      </c>
      <c r="BF4" s="51" t="s">
        <v>221</v>
      </c>
      <c r="BG4" s="51" t="s">
        <v>221</v>
      </c>
      <c r="BH4" s="132" t="s">
        <v>960</v>
      </c>
      <c r="BI4" s="132" t="s">
        <v>960</v>
      </c>
      <c r="BJ4" s="132" t="s">
        <v>989</v>
      </c>
      <c r="BK4" s="132" t="s">
        <v>989</v>
      </c>
      <c r="BL4" s="132">
        <v>0</v>
      </c>
      <c r="BM4" s="135">
        <v>0</v>
      </c>
      <c r="BN4" s="132">
        <v>1</v>
      </c>
      <c r="BO4" s="135">
        <v>4.761904761904762</v>
      </c>
      <c r="BP4" s="132">
        <v>0</v>
      </c>
      <c r="BQ4" s="135">
        <v>0</v>
      </c>
      <c r="BR4" s="132">
        <v>20</v>
      </c>
      <c r="BS4" s="135">
        <v>95.23809523809524</v>
      </c>
      <c r="BT4" s="132">
        <v>21</v>
      </c>
      <c r="BU4" s="2"/>
      <c r="BV4" s="3"/>
      <c r="BW4" s="3"/>
      <c r="BX4" s="3"/>
      <c r="BY4" s="3"/>
    </row>
    <row r="5" spans="1:77" ht="41.45" customHeight="1">
      <c r="A5" s="14" t="s">
        <v>214</v>
      </c>
      <c r="C5" s="15"/>
      <c r="D5" s="15" t="s">
        <v>64</v>
      </c>
      <c r="E5" s="93">
        <v>1000</v>
      </c>
      <c r="F5" s="81">
        <v>83.21004833748353</v>
      </c>
      <c r="G5" s="112" t="s">
        <v>313</v>
      </c>
      <c r="H5" s="15"/>
      <c r="I5" s="16" t="s">
        <v>214</v>
      </c>
      <c r="J5" s="66"/>
      <c r="K5" s="66"/>
      <c r="L5" s="114" t="s">
        <v>599</v>
      </c>
      <c r="M5" s="94">
        <v>5596.531224061325</v>
      </c>
      <c r="N5" s="95">
        <v>5222.02490234375</v>
      </c>
      <c r="O5" s="95">
        <v>3184.9755859375</v>
      </c>
      <c r="P5" s="77"/>
      <c r="Q5" s="96"/>
      <c r="R5" s="96"/>
      <c r="S5" s="97"/>
      <c r="T5" s="51">
        <v>0</v>
      </c>
      <c r="U5" s="51">
        <v>1</v>
      </c>
      <c r="V5" s="52">
        <v>0</v>
      </c>
      <c r="W5" s="52">
        <v>0.066667</v>
      </c>
      <c r="X5" s="52">
        <v>0.063493</v>
      </c>
      <c r="Y5" s="52">
        <v>0.525262</v>
      </c>
      <c r="Z5" s="52">
        <v>0</v>
      </c>
      <c r="AA5" s="52">
        <v>0</v>
      </c>
      <c r="AB5" s="82">
        <v>5</v>
      </c>
      <c r="AC5" s="82"/>
      <c r="AD5" s="98"/>
      <c r="AE5" s="85" t="s">
        <v>441</v>
      </c>
      <c r="AF5" s="85">
        <v>21319</v>
      </c>
      <c r="AG5" s="85">
        <v>22960</v>
      </c>
      <c r="AH5" s="85">
        <v>109895</v>
      </c>
      <c r="AI5" s="85">
        <v>42631</v>
      </c>
      <c r="AJ5" s="85"/>
      <c r="AK5" s="85" t="s">
        <v>468</v>
      </c>
      <c r="AL5" s="85" t="s">
        <v>495</v>
      </c>
      <c r="AM5" s="89" t="s">
        <v>517</v>
      </c>
      <c r="AN5" s="85"/>
      <c r="AO5" s="87">
        <v>41550.057118055556</v>
      </c>
      <c r="AP5" s="89" t="s">
        <v>536</v>
      </c>
      <c r="AQ5" s="85" t="b">
        <v>1</v>
      </c>
      <c r="AR5" s="85" t="b">
        <v>0</v>
      </c>
      <c r="AS5" s="85" t="b">
        <v>1</v>
      </c>
      <c r="AT5" s="85" t="s">
        <v>395</v>
      </c>
      <c r="AU5" s="85">
        <v>880</v>
      </c>
      <c r="AV5" s="89" t="s">
        <v>557</v>
      </c>
      <c r="AW5" s="85" t="b">
        <v>0</v>
      </c>
      <c r="AX5" s="85" t="s">
        <v>569</v>
      </c>
      <c r="AY5" s="89" t="s">
        <v>572</v>
      </c>
      <c r="AZ5" s="85" t="s">
        <v>66</v>
      </c>
      <c r="BA5" s="85" t="str">
        <f>REPLACE(INDEX(GroupVertices[Group],MATCH(Vertices[[#This Row],[Vertex]],GroupVertices[Vertex],0)),1,1,"")</f>
        <v>4</v>
      </c>
      <c r="BB5" s="51"/>
      <c r="BC5" s="51"/>
      <c r="BD5" s="51"/>
      <c r="BE5" s="51"/>
      <c r="BF5" s="51"/>
      <c r="BG5" s="51"/>
      <c r="BH5" s="132" t="s">
        <v>961</v>
      </c>
      <c r="BI5" s="132" t="s">
        <v>961</v>
      </c>
      <c r="BJ5" s="132" t="s">
        <v>990</v>
      </c>
      <c r="BK5" s="132" t="s">
        <v>990</v>
      </c>
      <c r="BL5" s="132">
        <v>1</v>
      </c>
      <c r="BM5" s="135">
        <v>5.2631578947368425</v>
      </c>
      <c r="BN5" s="132">
        <v>0</v>
      </c>
      <c r="BO5" s="135">
        <v>0</v>
      </c>
      <c r="BP5" s="132">
        <v>0</v>
      </c>
      <c r="BQ5" s="135">
        <v>0</v>
      </c>
      <c r="BR5" s="132">
        <v>18</v>
      </c>
      <c r="BS5" s="135">
        <v>94.73684210526316</v>
      </c>
      <c r="BT5" s="132">
        <v>19</v>
      </c>
      <c r="BU5" s="2"/>
      <c r="BV5" s="3"/>
      <c r="BW5" s="3"/>
      <c r="BX5" s="3"/>
      <c r="BY5" s="3"/>
    </row>
    <row r="6" spans="1:77" ht="41.45" customHeight="1">
      <c r="A6" s="14" t="s">
        <v>237</v>
      </c>
      <c r="C6" s="15"/>
      <c r="D6" s="15" t="s">
        <v>64</v>
      </c>
      <c r="E6" s="93">
        <v>1000</v>
      </c>
      <c r="F6" s="81">
        <v>70</v>
      </c>
      <c r="G6" s="112" t="s">
        <v>332</v>
      </c>
      <c r="H6" s="15"/>
      <c r="I6" s="16" t="s">
        <v>237</v>
      </c>
      <c r="J6" s="66"/>
      <c r="K6" s="66"/>
      <c r="L6" s="114" t="s">
        <v>600</v>
      </c>
      <c r="M6" s="94">
        <v>9999</v>
      </c>
      <c r="N6" s="95">
        <v>4049.302734375</v>
      </c>
      <c r="O6" s="95">
        <v>1296.9290771484375</v>
      </c>
      <c r="P6" s="77"/>
      <c r="Q6" s="96"/>
      <c r="R6" s="96"/>
      <c r="S6" s="97"/>
      <c r="T6" s="51">
        <v>3</v>
      </c>
      <c r="U6" s="51">
        <v>2</v>
      </c>
      <c r="V6" s="52">
        <v>18</v>
      </c>
      <c r="W6" s="52">
        <v>0.1</v>
      </c>
      <c r="X6" s="52">
        <v>0.180355</v>
      </c>
      <c r="Y6" s="52">
        <v>1.765946</v>
      </c>
      <c r="Z6" s="52">
        <v>0</v>
      </c>
      <c r="AA6" s="52">
        <v>0</v>
      </c>
      <c r="AB6" s="82">
        <v>6</v>
      </c>
      <c r="AC6" s="82"/>
      <c r="AD6" s="98"/>
      <c r="AE6" s="85" t="s">
        <v>442</v>
      </c>
      <c r="AF6" s="85">
        <v>2473</v>
      </c>
      <c r="AG6" s="85">
        <v>40997</v>
      </c>
      <c r="AH6" s="85">
        <v>73912</v>
      </c>
      <c r="AI6" s="85">
        <v>46897</v>
      </c>
      <c r="AJ6" s="85"/>
      <c r="AK6" s="85" t="s">
        <v>469</v>
      </c>
      <c r="AL6" s="85" t="s">
        <v>496</v>
      </c>
      <c r="AM6" s="89" t="s">
        <v>518</v>
      </c>
      <c r="AN6" s="85"/>
      <c r="AO6" s="87">
        <v>39960.81756944444</v>
      </c>
      <c r="AP6" s="89" t="s">
        <v>537</v>
      </c>
      <c r="AQ6" s="85" t="b">
        <v>0</v>
      </c>
      <c r="AR6" s="85" t="b">
        <v>0</v>
      </c>
      <c r="AS6" s="85" t="b">
        <v>1</v>
      </c>
      <c r="AT6" s="85" t="s">
        <v>395</v>
      </c>
      <c r="AU6" s="85">
        <v>3169</v>
      </c>
      <c r="AV6" s="89" t="s">
        <v>558</v>
      </c>
      <c r="AW6" s="85" t="b">
        <v>1</v>
      </c>
      <c r="AX6" s="85" t="s">
        <v>569</v>
      </c>
      <c r="AY6" s="89" t="s">
        <v>573</v>
      </c>
      <c r="AZ6" s="85" t="s">
        <v>66</v>
      </c>
      <c r="BA6" s="85" t="str">
        <f>REPLACE(INDEX(GroupVertices[Group],MATCH(Vertices[[#This Row],[Vertex]],GroupVertices[Vertex],0)),1,1,"")</f>
        <v>4</v>
      </c>
      <c r="BB6" s="51" t="s">
        <v>282</v>
      </c>
      <c r="BC6" s="51" t="s">
        <v>282</v>
      </c>
      <c r="BD6" s="51" t="s">
        <v>295</v>
      </c>
      <c r="BE6" s="51" t="s">
        <v>295</v>
      </c>
      <c r="BF6" s="51"/>
      <c r="BG6" s="51"/>
      <c r="BH6" s="132" t="s">
        <v>962</v>
      </c>
      <c r="BI6" s="132" t="s">
        <v>983</v>
      </c>
      <c r="BJ6" s="132" t="s">
        <v>991</v>
      </c>
      <c r="BK6" s="132" t="s">
        <v>1010</v>
      </c>
      <c r="BL6" s="132">
        <v>2</v>
      </c>
      <c r="BM6" s="135">
        <v>3.7037037037037037</v>
      </c>
      <c r="BN6" s="132">
        <v>0</v>
      </c>
      <c r="BO6" s="135">
        <v>0</v>
      </c>
      <c r="BP6" s="132">
        <v>0</v>
      </c>
      <c r="BQ6" s="135">
        <v>0</v>
      </c>
      <c r="BR6" s="132">
        <v>52</v>
      </c>
      <c r="BS6" s="135">
        <v>96.29629629629629</v>
      </c>
      <c r="BT6" s="132">
        <v>54</v>
      </c>
      <c r="BU6" s="2"/>
      <c r="BV6" s="3"/>
      <c r="BW6" s="3"/>
      <c r="BX6" s="3"/>
      <c r="BY6" s="3"/>
    </row>
    <row r="7" spans="1:77" ht="41.45" customHeight="1">
      <c r="A7" s="14" t="s">
        <v>215</v>
      </c>
      <c r="C7" s="15"/>
      <c r="D7" s="15" t="s">
        <v>64</v>
      </c>
      <c r="E7" s="93">
        <v>168.96894318516337</v>
      </c>
      <c r="F7" s="81">
        <v>99.9172403691226</v>
      </c>
      <c r="G7" s="112" t="s">
        <v>314</v>
      </c>
      <c r="H7" s="15"/>
      <c r="I7" s="16" t="s">
        <v>215</v>
      </c>
      <c r="J7" s="66"/>
      <c r="K7" s="66"/>
      <c r="L7" s="114" t="s">
        <v>601</v>
      </c>
      <c r="M7" s="94">
        <v>28.58102631707436</v>
      </c>
      <c r="N7" s="95">
        <v>7237.74267578125</v>
      </c>
      <c r="O7" s="95">
        <v>4690.70751953125</v>
      </c>
      <c r="P7" s="77"/>
      <c r="Q7" s="96"/>
      <c r="R7" s="96"/>
      <c r="S7" s="97"/>
      <c r="T7" s="51">
        <v>0</v>
      </c>
      <c r="U7" s="51">
        <v>1</v>
      </c>
      <c r="V7" s="52">
        <v>0</v>
      </c>
      <c r="W7" s="52">
        <v>1</v>
      </c>
      <c r="X7" s="52">
        <v>0</v>
      </c>
      <c r="Y7" s="52">
        <v>0.701742</v>
      </c>
      <c r="Z7" s="52">
        <v>0</v>
      </c>
      <c r="AA7" s="52">
        <v>0</v>
      </c>
      <c r="AB7" s="82">
        <v>7</v>
      </c>
      <c r="AC7" s="82"/>
      <c r="AD7" s="98"/>
      <c r="AE7" s="85" t="s">
        <v>443</v>
      </c>
      <c r="AF7" s="85">
        <v>1308</v>
      </c>
      <c r="AG7" s="85">
        <v>148</v>
      </c>
      <c r="AH7" s="85">
        <v>530</v>
      </c>
      <c r="AI7" s="85">
        <v>1248</v>
      </c>
      <c r="AJ7" s="85"/>
      <c r="AK7" s="85" t="s">
        <v>470</v>
      </c>
      <c r="AL7" s="85"/>
      <c r="AM7" s="85"/>
      <c r="AN7" s="85"/>
      <c r="AO7" s="87">
        <v>42935.52643518519</v>
      </c>
      <c r="AP7" s="89" t="s">
        <v>538</v>
      </c>
      <c r="AQ7" s="85" t="b">
        <v>1</v>
      </c>
      <c r="AR7" s="85" t="b">
        <v>0</v>
      </c>
      <c r="AS7" s="85" t="b">
        <v>0</v>
      </c>
      <c r="AT7" s="85" t="s">
        <v>395</v>
      </c>
      <c r="AU7" s="85">
        <v>0</v>
      </c>
      <c r="AV7" s="85"/>
      <c r="AW7" s="85" t="b">
        <v>0</v>
      </c>
      <c r="AX7" s="85" t="s">
        <v>569</v>
      </c>
      <c r="AY7" s="89" t="s">
        <v>574</v>
      </c>
      <c r="AZ7" s="85" t="s">
        <v>66</v>
      </c>
      <c r="BA7" s="85" t="str">
        <f>REPLACE(INDEX(GroupVertices[Group],MATCH(Vertices[[#This Row],[Vertex]],GroupVertices[Vertex],0)),1,1,"")</f>
        <v>8</v>
      </c>
      <c r="BB7" s="51"/>
      <c r="BC7" s="51"/>
      <c r="BD7" s="51"/>
      <c r="BE7" s="51"/>
      <c r="BF7" s="51"/>
      <c r="BG7" s="51"/>
      <c r="BH7" s="132" t="s">
        <v>963</v>
      </c>
      <c r="BI7" s="132" t="s">
        <v>963</v>
      </c>
      <c r="BJ7" s="132" t="s">
        <v>992</v>
      </c>
      <c r="BK7" s="132" t="s">
        <v>992</v>
      </c>
      <c r="BL7" s="132">
        <v>2</v>
      </c>
      <c r="BM7" s="135">
        <v>9.523809523809524</v>
      </c>
      <c r="BN7" s="132">
        <v>0</v>
      </c>
      <c r="BO7" s="135">
        <v>0</v>
      </c>
      <c r="BP7" s="132">
        <v>0</v>
      </c>
      <c r="BQ7" s="135">
        <v>0</v>
      </c>
      <c r="BR7" s="132">
        <v>19</v>
      </c>
      <c r="BS7" s="135">
        <v>90.47619047619048</v>
      </c>
      <c r="BT7" s="132">
        <v>21</v>
      </c>
      <c r="BU7" s="2"/>
      <c r="BV7" s="3"/>
      <c r="BW7" s="3"/>
      <c r="BX7" s="3"/>
      <c r="BY7" s="3"/>
    </row>
    <row r="8" spans="1:77" ht="41.45" customHeight="1">
      <c r="A8" s="14" t="s">
        <v>217</v>
      </c>
      <c r="C8" s="15"/>
      <c r="D8" s="15" t="s">
        <v>64</v>
      </c>
      <c r="E8" s="93">
        <v>178.52811304091847</v>
      </c>
      <c r="F8" s="81">
        <v>99.80372052145891</v>
      </c>
      <c r="G8" s="112" t="s">
        <v>316</v>
      </c>
      <c r="H8" s="15"/>
      <c r="I8" s="16" t="s">
        <v>217</v>
      </c>
      <c r="J8" s="66"/>
      <c r="K8" s="66"/>
      <c r="L8" s="114" t="s">
        <v>602</v>
      </c>
      <c r="M8" s="94">
        <v>66.41340754845955</v>
      </c>
      <c r="N8" s="95">
        <v>7237.74267578125</v>
      </c>
      <c r="O8" s="95">
        <v>3555.52685546875</v>
      </c>
      <c r="P8" s="77"/>
      <c r="Q8" s="96"/>
      <c r="R8" s="96"/>
      <c r="S8" s="97"/>
      <c r="T8" s="51">
        <v>2</v>
      </c>
      <c r="U8" s="51">
        <v>1</v>
      </c>
      <c r="V8" s="52">
        <v>0</v>
      </c>
      <c r="W8" s="52">
        <v>1</v>
      </c>
      <c r="X8" s="52">
        <v>0</v>
      </c>
      <c r="Y8" s="52">
        <v>1.298222</v>
      </c>
      <c r="Z8" s="52">
        <v>0</v>
      </c>
      <c r="AA8" s="52">
        <v>0</v>
      </c>
      <c r="AB8" s="82">
        <v>8</v>
      </c>
      <c r="AC8" s="82"/>
      <c r="AD8" s="98"/>
      <c r="AE8" s="85" t="s">
        <v>444</v>
      </c>
      <c r="AF8" s="85">
        <v>524</v>
      </c>
      <c r="AG8" s="85">
        <v>303</v>
      </c>
      <c r="AH8" s="85">
        <v>195</v>
      </c>
      <c r="AI8" s="85">
        <v>764</v>
      </c>
      <c r="AJ8" s="85"/>
      <c r="AK8" s="85" t="s">
        <v>471</v>
      </c>
      <c r="AL8" s="85" t="s">
        <v>497</v>
      </c>
      <c r="AM8" s="89" t="s">
        <v>519</v>
      </c>
      <c r="AN8" s="85"/>
      <c r="AO8" s="87">
        <v>43154.86920138889</v>
      </c>
      <c r="AP8" s="89" t="s">
        <v>539</v>
      </c>
      <c r="AQ8" s="85" t="b">
        <v>0</v>
      </c>
      <c r="AR8" s="85" t="b">
        <v>0</v>
      </c>
      <c r="AS8" s="85" t="b">
        <v>0</v>
      </c>
      <c r="AT8" s="85" t="s">
        <v>395</v>
      </c>
      <c r="AU8" s="85">
        <v>13</v>
      </c>
      <c r="AV8" s="89" t="s">
        <v>557</v>
      </c>
      <c r="AW8" s="85" t="b">
        <v>0</v>
      </c>
      <c r="AX8" s="85" t="s">
        <v>569</v>
      </c>
      <c r="AY8" s="89" t="s">
        <v>575</v>
      </c>
      <c r="AZ8" s="85" t="s">
        <v>66</v>
      </c>
      <c r="BA8" s="85" t="str">
        <f>REPLACE(INDEX(GroupVertices[Group],MATCH(Vertices[[#This Row],[Vertex]],GroupVertices[Vertex],0)),1,1,"")</f>
        <v>8</v>
      </c>
      <c r="BB8" s="51" t="s">
        <v>271</v>
      </c>
      <c r="BC8" s="51" t="s">
        <v>271</v>
      </c>
      <c r="BD8" s="51" t="s">
        <v>285</v>
      </c>
      <c r="BE8" s="51" t="s">
        <v>285</v>
      </c>
      <c r="BF8" s="51" t="s">
        <v>297</v>
      </c>
      <c r="BG8" s="51" t="s">
        <v>957</v>
      </c>
      <c r="BH8" s="132" t="s">
        <v>964</v>
      </c>
      <c r="BI8" s="132" t="s">
        <v>984</v>
      </c>
      <c r="BJ8" s="132" t="s">
        <v>910</v>
      </c>
      <c r="BK8" s="132" t="s">
        <v>1011</v>
      </c>
      <c r="BL8" s="132">
        <v>4</v>
      </c>
      <c r="BM8" s="135">
        <v>6.779661016949152</v>
      </c>
      <c r="BN8" s="132">
        <v>0</v>
      </c>
      <c r="BO8" s="135">
        <v>0</v>
      </c>
      <c r="BP8" s="132">
        <v>0</v>
      </c>
      <c r="BQ8" s="135">
        <v>0</v>
      </c>
      <c r="BR8" s="132">
        <v>55</v>
      </c>
      <c r="BS8" s="135">
        <v>93.22033898305085</v>
      </c>
      <c r="BT8" s="132">
        <v>59</v>
      </c>
      <c r="BU8" s="2"/>
      <c r="BV8" s="3"/>
      <c r="BW8" s="3"/>
      <c r="BX8" s="3"/>
      <c r="BY8" s="3"/>
    </row>
    <row r="9" spans="1:77" ht="41.45" customHeight="1">
      <c r="A9" s="14" t="s">
        <v>216</v>
      </c>
      <c r="C9" s="15"/>
      <c r="D9" s="15" t="s">
        <v>64</v>
      </c>
      <c r="E9" s="93">
        <v>162.3700323815131</v>
      </c>
      <c r="F9" s="81">
        <v>99.99560568331624</v>
      </c>
      <c r="G9" s="112" t="s">
        <v>315</v>
      </c>
      <c r="H9" s="15"/>
      <c r="I9" s="16" t="s">
        <v>216</v>
      </c>
      <c r="J9" s="66"/>
      <c r="K9" s="66"/>
      <c r="L9" s="114" t="s">
        <v>603</v>
      </c>
      <c r="M9" s="94">
        <v>2.464479273472975</v>
      </c>
      <c r="N9" s="95">
        <v>4049.302734375</v>
      </c>
      <c r="O9" s="95">
        <v>3184.9755859375</v>
      </c>
      <c r="P9" s="77"/>
      <c r="Q9" s="96"/>
      <c r="R9" s="96"/>
      <c r="S9" s="97"/>
      <c r="T9" s="51">
        <v>0</v>
      </c>
      <c r="U9" s="51">
        <v>1</v>
      </c>
      <c r="V9" s="52">
        <v>0</v>
      </c>
      <c r="W9" s="52">
        <v>0.066667</v>
      </c>
      <c r="X9" s="52">
        <v>0.063493</v>
      </c>
      <c r="Y9" s="52">
        <v>0.525262</v>
      </c>
      <c r="Z9" s="52">
        <v>0</v>
      </c>
      <c r="AA9" s="52">
        <v>0</v>
      </c>
      <c r="AB9" s="82">
        <v>9</v>
      </c>
      <c r="AC9" s="82"/>
      <c r="AD9" s="98"/>
      <c r="AE9" s="85" t="s">
        <v>445</v>
      </c>
      <c r="AF9" s="85">
        <v>68</v>
      </c>
      <c r="AG9" s="85">
        <v>41</v>
      </c>
      <c r="AH9" s="85">
        <v>526</v>
      </c>
      <c r="AI9" s="85">
        <v>701</v>
      </c>
      <c r="AJ9" s="85"/>
      <c r="AK9" s="85" t="s">
        <v>472</v>
      </c>
      <c r="AL9" s="85" t="s">
        <v>498</v>
      </c>
      <c r="AM9" s="85"/>
      <c r="AN9" s="85"/>
      <c r="AO9" s="87">
        <v>39970.75771990741</v>
      </c>
      <c r="AP9" s="85"/>
      <c r="AQ9" s="85" t="b">
        <v>1</v>
      </c>
      <c r="AR9" s="85" t="b">
        <v>0</v>
      </c>
      <c r="AS9" s="85" t="b">
        <v>0</v>
      </c>
      <c r="AT9" s="85" t="s">
        <v>395</v>
      </c>
      <c r="AU9" s="85">
        <v>1</v>
      </c>
      <c r="AV9" s="89" t="s">
        <v>557</v>
      </c>
      <c r="AW9" s="85" t="b">
        <v>0</v>
      </c>
      <c r="AX9" s="85" t="s">
        <v>569</v>
      </c>
      <c r="AY9" s="89" t="s">
        <v>576</v>
      </c>
      <c r="AZ9" s="85" t="s">
        <v>66</v>
      </c>
      <c r="BA9" s="85" t="str">
        <f>REPLACE(INDEX(GroupVertices[Group],MATCH(Vertices[[#This Row],[Vertex]],GroupVertices[Vertex],0)),1,1,"")</f>
        <v>4</v>
      </c>
      <c r="BB9" s="51"/>
      <c r="BC9" s="51"/>
      <c r="BD9" s="51"/>
      <c r="BE9" s="51"/>
      <c r="BF9" s="51"/>
      <c r="BG9" s="51"/>
      <c r="BH9" s="132" t="s">
        <v>961</v>
      </c>
      <c r="BI9" s="132" t="s">
        <v>961</v>
      </c>
      <c r="BJ9" s="132" t="s">
        <v>990</v>
      </c>
      <c r="BK9" s="132" t="s">
        <v>990</v>
      </c>
      <c r="BL9" s="132">
        <v>1</v>
      </c>
      <c r="BM9" s="135">
        <v>5.2631578947368425</v>
      </c>
      <c r="BN9" s="132">
        <v>0</v>
      </c>
      <c r="BO9" s="135">
        <v>0</v>
      </c>
      <c r="BP9" s="132">
        <v>0</v>
      </c>
      <c r="BQ9" s="135">
        <v>0</v>
      </c>
      <c r="BR9" s="132">
        <v>18</v>
      </c>
      <c r="BS9" s="135">
        <v>94.73684210526316</v>
      </c>
      <c r="BT9" s="132">
        <v>19</v>
      </c>
      <c r="BU9" s="2"/>
      <c r="BV9" s="3"/>
      <c r="BW9" s="3"/>
      <c r="BX9" s="3"/>
      <c r="BY9" s="3"/>
    </row>
    <row r="10" spans="1:77" ht="41.45" customHeight="1">
      <c r="A10" s="14" t="s">
        <v>218</v>
      </c>
      <c r="C10" s="15"/>
      <c r="D10" s="15" t="s">
        <v>64</v>
      </c>
      <c r="E10" s="93">
        <v>237.85663821018545</v>
      </c>
      <c r="F10" s="81">
        <v>99.09916507983009</v>
      </c>
      <c r="G10" s="112" t="s">
        <v>317</v>
      </c>
      <c r="H10" s="15"/>
      <c r="I10" s="16" t="s">
        <v>218</v>
      </c>
      <c r="J10" s="66"/>
      <c r="K10" s="66"/>
      <c r="L10" s="114" t="s">
        <v>604</v>
      </c>
      <c r="M10" s="94">
        <v>301.21825106195985</v>
      </c>
      <c r="N10" s="95">
        <v>2755.843017578125</v>
      </c>
      <c r="O10" s="95">
        <v>4999.5</v>
      </c>
      <c r="P10" s="77"/>
      <c r="Q10" s="96"/>
      <c r="R10" s="96"/>
      <c r="S10" s="97"/>
      <c r="T10" s="51">
        <v>1</v>
      </c>
      <c r="U10" s="51">
        <v>1</v>
      </c>
      <c r="V10" s="52">
        <v>0</v>
      </c>
      <c r="W10" s="52">
        <v>0</v>
      </c>
      <c r="X10" s="52">
        <v>0</v>
      </c>
      <c r="Y10" s="52">
        <v>0.999982</v>
      </c>
      <c r="Z10" s="52">
        <v>0</v>
      </c>
      <c r="AA10" s="52" t="s">
        <v>1088</v>
      </c>
      <c r="AB10" s="82">
        <v>10</v>
      </c>
      <c r="AC10" s="82"/>
      <c r="AD10" s="98"/>
      <c r="AE10" s="85" t="s">
        <v>446</v>
      </c>
      <c r="AF10" s="85">
        <v>1556</v>
      </c>
      <c r="AG10" s="85">
        <v>1265</v>
      </c>
      <c r="AH10" s="85">
        <v>1482</v>
      </c>
      <c r="AI10" s="85">
        <v>1060</v>
      </c>
      <c r="AJ10" s="85"/>
      <c r="AK10" s="85" t="s">
        <v>473</v>
      </c>
      <c r="AL10" s="85" t="s">
        <v>499</v>
      </c>
      <c r="AM10" s="89" t="s">
        <v>520</v>
      </c>
      <c r="AN10" s="85"/>
      <c r="AO10" s="87">
        <v>42067.08771990741</v>
      </c>
      <c r="AP10" s="89" t="s">
        <v>540</v>
      </c>
      <c r="AQ10" s="85" t="b">
        <v>0</v>
      </c>
      <c r="AR10" s="85" t="b">
        <v>0</v>
      </c>
      <c r="AS10" s="85" t="b">
        <v>1</v>
      </c>
      <c r="AT10" s="85" t="s">
        <v>395</v>
      </c>
      <c r="AU10" s="85">
        <v>54</v>
      </c>
      <c r="AV10" s="89" t="s">
        <v>559</v>
      </c>
      <c r="AW10" s="85" t="b">
        <v>0</v>
      </c>
      <c r="AX10" s="85" t="s">
        <v>569</v>
      </c>
      <c r="AY10" s="89" t="s">
        <v>577</v>
      </c>
      <c r="AZ10" s="85" t="s">
        <v>66</v>
      </c>
      <c r="BA10" s="85" t="str">
        <f>REPLACE(INDEX(GroupVertices[Group],MATCH(Vertices[[#This Row],[Vertex]],GroupVertices[Vertex],0)),1,1,"")</f>
        <v>1</v>
      </c>
      <c r="BB10" s="51" t="s">
        <v>272</v>
      </c>
      <c r="BC10" s="51" t="s">
        <v>272</v>
      </c>
      <c r="BD10" s="51" t="s">
        <v>286</v>
      </c>
      <c r="BE10" s="51" t="s">
        <v>286</v>
      </c>
      <c r="BF10" s="51"/>
      <c r="BG10" s="51"/>
      <c r="BH10" s="132" t="s">
        <v>965</v>
      </c>
      <c r="BI10" s="132" t="s">
        <v>965</v>
      </c>
      <c r="BJ10" s="132" t="s">
        <v>993</v>
      </c>
      <c r="BK10" s="132" t="s">
        <v>993</v>
      </c>
      <c r="BL10" s="132">
        <v>2</v>
      </c>
      <c r="BM10" s="135">
        <v>7.142857142857143</v>
      </c>
      <c r="BN10" s="132">
        <v>0</v>
      </c>
      <c r="BO10" s="135">
        <v>0</v>
      </c>
      <c r="BP10" s="132">
        <v>0</v>
      </c>
      <c r="BQ10" s="135">
        <v>0</v>
      </c>
      <c r="BR10" s="132">
        <v>26</v>
      </c>
      <c r="BS10" s="135">
        <v>92.85714285714286</v>
      </c>
      <c r="BT10" s="132">
        <v>28</v>
      </c>
      <c r="BU10" s="2"/>
      <c r="BV10" s="3"/>
      <c r="BW10" s="3"/>
      <c r="BX10" s="3"/>
      <c r="BY10" s="3"/>
    </row>
    <row r="11" spans="1:77" ht="41.45" customHeight="1">
      <c r="A11" s="14" t="s">
        <v>219</v>
      </c>
      <c r="C11" s="15"/>
      <c r="D11" s="15" t="s">
        <v>64</v>
      </c>
      <c r="E11" s="93">
        <v>262.9571680894907</v>
      </c>
      <c r="F11" s="81">
        <v>98.80108393144866</v>
      </c>
      <c r="G11" s="112" t="s">
        <v>318</v>
      </c>
      <c r="H11" s="15"/>
      <c r="I11" s="16" t="s">
        <v>219</v>
      </c>
      <c r="J11" s="66"/>
      <c r="K11" s="66"/>
      <c r="L11" s="114" t="s">
        <v>605</v>
      </c>
      <c r="M11" s="94">
        <v>400.55876177921</v>
      </c>
      <c r="N11" s="95">
        <v>3462.94140625</v>
      </c>
      <c r="O11" s="95">
        <v>4481.90478515625</v>
      </c>
      <c r="P11" s="77"/>
      <c r="Q11" s="96"/>
      <c r="R11" s="96"/>
      <c r="S11" s="97"/>
      <c r="T11" s="51">
        <v>0</v>
      </c>
      <c r="U11" s="51">
        <v>1</v>
      </c>
      <c r="V11" s="52">
        <v>0</v>
      </c>
      <c r="W11" s="52">
        <v>0.0625</v>
      </c>
      <c r="X11" s="52">
        <v>0.085846</v>
      </c>
      <c r="Y11" s="52">
        <v>0.494225</v>
      </c>
      <c r="Z11" s="52">
        <v>0</v>
      </c>
      <c r="AA11" s="52">
        <v>0</v>
      </c>
      <c r="AB11" s="82">
        <v>11</v>
      </c>
      <c r="AC11" s="82"/>
      <c r="AD11" s="98"/>
      <c r="AE11" s="85" t="s">
        <v>447</v>
      </c>
      <c r="AF11" s="85">
        <v>3586</v>
      </c>
      <c r="AG11" s="85">
        <v>1672</v>
      </c>
      <c r="AH11" s="85">
        <v>877</v>
      </c>
      <c r="AI11" s="85">
        <v>6269</v>
      </c>
      <c r="AJ11" s="85"/>
      <c r="AK11" s="85" t="s">
        <v>474</v>
      </c>
      <c r="AL11" s="85" t="s">
        <v>500</v>
      </c>
      <c r="AM11" s="89" t="s">
        <v>521</v>
      </c>
      <c r="AN11" s="85"/>
      <c r="AO11" s="87">
        <v>40729.618576388886</v>
      </c>
      <c r="AP11" s="89" t="s">
        <v>541</v>
      </c>
      <c r="AQ11" s="85" t="b">
        <v>0</v>
      </c>
      <c r="AR11" s="85" t="b">
        <v>0</v>
      </c>
      <c r="AS11" s="85" t="b">
        <v>1</v>
      </c>
      <c r="AT11" s="85" t="s">
        <v>395</v>
      </c>
      <c r="AU11" s="85">
        <v>51</v>
      </c>
      <c r="AV11" s="89" t="s">
        <v>560</v>
      </c>
      <c r="AW11" s="85" t="b">
        <v>0</v>
      </c>
      <c r="AX11" s="85" t="s">
        <v>569</v>
      </c>
      <c r="AY11" s="89" t="s">
        <v>578</v>
      </c>
      <c r="AZ11" s="85" t="s">
        <v>66</v>
      </c>
      <c r="BA11" s="85" t="str">
        <f>REPLACE(INDEX(GroupVertices[Group],MATCH(Vertices[[#This Row],[Vertex]],GroupVertices[Vertex],0)),1,1,"")</f>
        <v>2</v>
      </c>
      <c r="BB11" s="51"/>
      <c r="BC11" s="51"/>
      <c r="BD11" s="51"/>
      <c r="BE11" s="51"/>
      <c r="BF11" s="51"/>
      <c r="BG11" s="51"/>
      <c r="BH11" s="132" t="s">
        <v>966</v>
      </c>
      <c r="BI11" s="132" t="s">
        <v>966</v>
      </c>
      <c r="BJ11" s="132" t="s">
        <v>994</v>
      </c>
      <c r="BK11" s="132" t="s">
        <v>994</v>
      </c>
      <c r="BL11" s="132">
        <v>1</v>
      </c>
      <c r="BM11" s="135">
        <v>5.882352941176471</v>
      </c>
      <c r="BN11" s="132">
        <v>0</v>
      </c>
      <c r="BO11" s="135">
        <v>0</v>
      </c>
      <c r="BP11" s="132">
        <v>0</v>
      </c>
      <c r="BQ11" s="135">
        <v>0</v>
      </c>
      <c r="BR11" s="132">
        <v>16</v>
      </c>
      <c r="BS11" s="135">
        <v>94.11764705882354</v>
      </c>
      <c r="BT11" s="132">
        <v>17</v>
      </c>
      <c r="BU11" s="2"/>
      <c r="BV11" s="3"/>
      <c r="BW11" s="3"/>
      <c r="BX11" s="3"/>
      <c r="BY11" s="3"/>
    </row>
    <row r="12" spans="1:77" ht="41.45" customHeight="1">
      <c r="A12" s="14" t="s">
        <v>220</v>
      </c>
      <c r="C12" s="15"/>
      <c r="D12" s="15" t="s">
        <v>64</v>
      </c>
      <c r="E12" s="93">
        <v>162</v>
      </c>
      <c r="F12" s="81">
        <v>100</v>
      </c>
      <c r="G12" s="112" t="s">
        <v>319</v>
      </c>
      <c r="H12" s="15"/>
      <c r="I12" s="16" t="s">
        <v>220</v>
      </c>
      <c r="J12" s="66"/>
      <c r="K12" s="66"/>
      <c r="L12" s="114" t="s">
        <v>606</v>
      </c>
      <c r="M12" s="94">
        <v>1</v>
      </c>
      <c r="N12" s="95">
        <v>4463.17529296875</v>
      </c>
      <c r="O12" s="95">
        <v>6679.16943359375</v>
      </c>
      <c r="P12" s="77"/>
      <c r="Q12" s="96"/>
      <c r="R12" s="96"/>
      <c r="S12" s="97"/>
      <c r="T12" s="51">
        <v>4</v>
      </c>
      <c r="U12" s="51">
        <v>1</v>
      </c>
      <c r="V12" s="52">
        <v>10</v>
      </c>
      <c r="W12" s="52">
        <v>0.090909</v>
      </c>
      <c r="X12" s="52">
        <v>0.243847</v>
      </c>
      <c r="Y12" s="52">
        <v>1.61989</v>
      </c>
      <c r="Z12" s="52">
        <v>0.16666666666666666</v>
      </c>
      <c r="AA12" s="52">
        <v>0</v>
      </c>
      <c r="AB12" s="82">
        <v>12</v>
      </c>
      <c r="AC12" s="82"/>
      <c r="AD12" s="98"/>
      <c r="AE12" s="85" t="s">
        <v>448</v>
      </c>
      <c r="AF12" s="85">
        <v>601</v>
      </c>
      <c r="AG12" s="85">
        <v>35</v>
      </c>
      <c r="AH12" s="85">
        <v>75</v>
      </c>
      <c r="AI12" s="85">
        <v>1</v>
      </c>
      <c r="AJ12" s="85"/>
      <c r="AK12" s="85" t="s">
        <v>475</v>
      </c>
      <c r="AL12" s="85" t="s">
        <v>501</v>
      </c>
      <c r="AM12" s="85"/>
      <c r="AN12" s="85"/>
      <c r="AO12" s="87">
        <v>43435.56460648148</v>
      </c>
      <c r="AP12" s="89" t="s">
        <v>542</v>
      </c>
      <c r="AQ12" s="85" t="b">
        <v>1</v>
      </c>
      <c r="AR12" s="85" t="b">
        <v>0</v>
      </c>
      <c r="AS12" s="85" t="b">
        <v>0</v>
      </c>
      <c r="AT12" s="85" t="s">
        <v>395</v>
      </c>
      <c r="AU12" s="85">
        <v>0</v>
      </c>
      <c r="AV12" s="85"/>
      <c r="AW12" s="85" t="b">
        <v>0</v>
      </c>
      <c r="AX12" s="85" t="s">
        <v>569</v>
      </c>
      <c r="AY12" s="89" t="s">
        <v>579</v>
      </c>
      <c r="AZ12" s="85" t="s">
        <v>66</v>
      </c>
      <c r="BA12" s="85" t="str">
        <f>REPLACE(INDEX(GroupVertices[Group],MATCH(Vertices[[#This Row],[Vertex]],GroupVertices[Vertex],0)),1,1,"")</f>
        <v>2</v>
      </c>
      <c r="BB12" s="51" t="s">
        <v>271</v>
      </c>
      <c r="BC12" s="51" t="s">
        <v>271</v>
      </c>
      <c r="BD12" s="51" t="s">
        <v>285</v>
      </c>
      <c r="BE12" s="51" t="s">
        <v>285</v>
      </c>
      <c r="BF12" s="51"/>
      <c r="BG12" s="51"/>
      <c r="BH12" s="132" t="s">
        <v>967</v>
      </c>
      <c r="BI12" s="132" t="s">
        <v>967</v>
      </c>
      <c r="BJ12" s="132" t="s">
        <v>995</v>
      </c>
      <c r="BK12" s="132" t="s">
        <v>995</v>
      </c>
      <c r="BL12" s="132">
        <v>1</v>
      </c>
      <c r="BM12" s="135">
        <v>6.666666666666667</v>
      </c>
      <c r="BN12" s="132">
        <v>0</v>
      </c>
      <c r="BO12" s="135">
        <v>0</v>
      </c>
      <c r="BP12" s="132">
        <v>0</v>
      </c>
      <c r="BQ12" s="135">
        <v>0</v>
      </c>
      <c r="BR12" s="132">
        <v>14</v>
      </c>
      <c r="BS12" s="135">
        <v>93.33333333333333</v>
      </c>
      <c r="BT12" s="132">
        <v>15</v>
      </c>
      <c r="BU12" s="2"/>
      <c r="BV12" s="3"/>
      <c r="BW12" s="3"/>
      <c r="BX12" s="3"/>
      <c r="BY12" s="3"/>
    </row>
    <row r="13" spans="1:77" ht="41.45" customHeight="1">
      <c r="A13" s="14" t="s">
        <v>221</v>
      </c>
      <c r="C13" s="15"/>
      <c r="D13" s="15" t="s">
        <v>64</v>
      </c>
      <c r="E13" s="93">
        <v>1000</v>
      </c>
      <c r="F13" s="81">
        <v>84.93555002197158</v>
      </c>
      <c r="G13" s="112" t="s">
        <v>320</v>
      </c>
      <c r="H13" s="15"/>
      <c r="I13" s="16" t="s">
        <v>221</v>
      </c>
      <c r="J13" s="66"/>
      <c r="K13" s="66"/>
      <c r="L13" s="114" t="s">
        <v>607</v>
      </c>
      <c r="M13" s="94">
        <v>5021.47902934427</v>
      </c>
      <c r="N13" s="95">
        <v>5808.3857421875</v>
      </c>
      <c r="O13" s="95">
        <v>7491.7646484375</v>
      </c>
      <c r="P13" s="77"/>
      <c r="Q13" s="96"/>
      <c r="R13" s="96"/>
      <c r="S13" s="97"/>
      <c r="T13" s="51">
        <v>2</v>
      </c>
      <c r="U13" s="51">
        <v>1</v>
      </c>
      <c r="V13" s="52">
        <v>18</v>
      </c>
      <c r="W13" s="52">
        <v>0.111111</v>
      </c>
      <c r="X13" s="52">
        <v>0.204963</v>
      </c>
      <c r="Y13" s="52">
        <v>1.227322</v>
      </c>
      <c r="Z13" s="52">
        <v>0.16666666666666666</v>
      </c>
      <c r="AA13" s="52">
        <v>0</v>
      </c>
      <c r="AB13" s="82">
        <v>13</v>
      </c>
      <c r="AC13" s="82"/>
      <c r="AD13" s="98"/>
      <c r="AE13" s="85" t="s">
        <v>449</v>
      </c>
      <c r="AF13" s="85">
        <v>3028</v>
      </c>
      <c r="AG13" s="85">
        <v>20604</v>
      </c>
      <c r="AH13" s="85">
        <v>5626</v>
      </c>
      <c r="AI13" s="85">
        <v>4207</v>
      </c>
      <c r="AJ13" s="85"/>
      <c r="AK13" s="85" t="s">
        <v>476</v>
      </c>
      <c r="AL13" s="85" t="s">
        <v>502</v>
      </c>
      <c r="AM13" s="89" t="s">
        <v>522</v>
      </c>
      <c r="AN13" s="85"/>
      <c r="AO13" s="87">
        <v>39826.78425925926</v>
      </c>
      <c r="AP13" s="89" t="s">
        <v>543</v>
      </c>
      <c r="AQ13" s="85" t="b">
        <v>0</v>
      </c>
      <c r="AR13" s="85" t="b">
        <v>0</v>
      </c>
      <c r="AS13" s="85" t="b">
        <v>1</v>
      </c>
      <c r="AT13" s="85" t="s">
        <v>395</v>
      </c>
      <c r="AU13" s="85">
        <v>576</v>
      </c>
      <c r="AV13" s="89" t="s">
        <v>559</v>
      </c>
      <c r="AW13" s="85" t="b">
        <v>0</v>
      </c>
      <c r="AX13" s="85" t="s">
        <v>569</v>
      </c>
      <c r="AY13" s="89" t="s">
        <v>580</v>
      </c>
      <c r="AZ13" s="85" t="s">
        <v>66</v>
      </c>
      <c r="BA13" s="85" t="str">
        <f>REPLACE(INDEX(GroupVertices[Group],MATCH(Vertices[[#This Row],[Vertex]],GroupVertices[Vertex],0)),1,1,"")</f>
        <v>2</v>
      </c>
      <c r="BB13" s="51" t="s">
        <v>273</v>
      </c>
      <c r="BC13" s="51" t="s">
        <v>273</v>
      </c>
      <c r="BD13" s="51" t="s">
        <v>287</v>
      </c>
      <c r="BE13" s="51" t="s">
        <v>287</v>
      </c>
      <c r="BF13" s="51"/>
      <c r="BG13" s="51"/>
      <c r="BH13" s="132" t="s">
        <v>968</v>
      </c>
      <c r="BI13" s="132" t="s">
        <v>968</v>
      </c>
      <c r="BJ13" s="132" t="s">
        <v>996</v>
      </c>
      <c r="BK13" s="132" t="s">
        <v>996</v>
      </c>
      <c r="BL13" s="132">
        <v>3</v>
      </c>
      <c r="BM13" s="135">
        <v>16.666666666666668</v>
      </c>
      <c r="BN13" s="132">
        <v>0</v>
      </c>
      <c r="BO13" s="135">
        <v>0</v>
      </c>
      <c r="BP13" s="132">
        <v>0</v>
      </c>
      <c r="BQ13" s="135">
        <v>0</v>
      </c>
      <c r="BR13" s="132">
        <v>15</v>
      </c>
      <c r="BS13" s="135">
        <v>83.33333333333333</v>
      </c>
      <c r="BT13" s="132">
        <v>18</v>
      </c>
      <c r="BU13" s="2"/>
      <c r="BV13" s="3"/>
      <c r="BW13" s="3"/>
      <c r="BX13" s="3"/>
      <c r="BY13" s="3"/>
    </row>
    <row r="14" spans="1:77" ht="41.45" customHeight="1">
      <c r="A14" s="14" t="s">
        <v>222</v>
      </c>
      <c r="C14" s="15"/>
      <c r="D14" s="15" t="s">
        <v>64</v>
      </c>
      <c r="E14" s="93">
        <v>258.70179570209007</v>
      </c>
      <c r="F14" s="81">
        <v>98.85161857331185</v>
      </c>
      <c r="G14" s="112" t="s">
        <v>321</v>
      </c>
      <c r="H14" s="15"/>
      <c r="I14" s="16" t="s">
        <v>222</v>
      </c>
      <c r="J14" s="66"/>
      <c r="K14" s="66"/>
      <c r="L14" s="114" t="s">
        <v>608</v>
      </c>
      <c r="M14" s="94">
        <v>383.7172501342708</v>
      </c>
      <c r="N14" s="95">
        <v>4846.17919921875</v>
      </c>
      <c r="O14" s="95">
        <v>9516.6953125</v>
      </c>
      <c r="P14" s="77"/>
      <c r="Q14" s="96"/>
      <c r="R14" s="96"/>
      <c r="S14" s="97"/>
      <c r="T14" s="51">
        <v>0</v>
      </c>
      <c r="U14" s="51">
        <v>2</v>
      </c>
      <c r="V14" s="52">
        <v>0</v>
      </c>
      <c r="W14" s="52">
        <v>0.083333</v>
      </c>
      <c r="X14" s="52">
        <v>0.158002</v>
      </c>
      <c r="Y14" s="52">
        <v>0.841966</v>
      </c>
      <c r="Z14" s="52">
        <v>0.5</v>
      </c>
      <c r="AA14" s="52">
        <v>0</v>
      </c>
      <c r="AB14" s="82">
        <v>14</v>
      </c>
      <c r="AC14" s="82"/>
      <c r="AD14" s="98"/>
      <c r="AE14" s="85" t="s">
        <v>450</v>
      </c>
      <c r="AF14" s="85">
        <v>1733</v>
      </c>
      <c r="AG14" s="85">
        <v>1603</v>
      </c>
      <c r="AH14" s="85">
        <v>133459</v>
      </c>
      <c r="AI14" s="85">
        <v>13488</v>
      </c>
      <c r="AJ14" s="85"/>
      <c r="AK14" s="85" t="s">
        <v>477</v>
      </c>
      <c r="AL14" s="85" t="s">
        <v>503</v>
      </c>
      <c r="AM14" s="85"/>
      <c r="AN14" s="85"/>
      <c r="AO14" s="87">
        <v>39870.73347222222</v>
      </c>
      <c r="AP14" s="89" t="s">
        <v>544</v>
      </c>
      <c r="AQ14" s="85" t="b">
        <v>1</v>
      </c>
      <c r="AR14" s="85" t="b">
        <v>0</v>
      </c>
      <c r="AS14" s="85" t="b">
        <v>1</v>
      </c>
      <c r="AT14" s="85" t="s">
        <v>395</v>
      </c>
      <c r="AU14" s="85">
        <v>53</v>
      </c>
      <c r="AV14" s="89" t="s">
        <v>557</v>
      </c>
      <c r="AW14" s="85" t="b">
        <v>0</v>
      </c>
      <c r="AX14" s="85" t="s">
        <v>569</v>
      </c>
      <c r="AY14" s="89" t="s">
        <v>581</v>
      </c>
      <c r="AZ14" s="85" t="s">
        <v>66</v>
      </c>
      <c r="BA14" s="85" t="str">
        <f>REPLACE(INDEX(GroupVertices[Group],MATCH(Vertices[[#This Row],[Vertex]],GroupVertices[Vertex],0)),1,1,"")</f>
        <v>2</v>
      </c>
      <c r="BB14" s="51"/>
      <c r="BC14" s="51"/>
      <c r="BD14" s="51"/>
      <c r="BE14" s="51"/>
      <c r="BF14" s="51"/>
      <c r="BG14" s="51"/>
      <c r="BH14" s="132" t="s">
        <v>969</v>
      </c>
      <c r="BI14" s="132" t="s">
        <v>969</v>
      </c>
      <c r="BJ14" s="132" t="s">
        <v>997</v>
      </c>
      <c r="BK14" s="132" t="s">
        <v>997</v>
      </c>
      <c r="BL14" s="132">
        <v>3</v>
      </c>
      <c r="BM14" s="135">
        <v>15</v>
      </c>
      <c r="BN14" s="132">
        <v>0</v>
      </c>
      <c r="BO14" s="135">
        <v>0</v>
      </c>
      <c r="BP14" s="132">
        <v>0</v>
      </c>
      <c r="BQ14" s="135">
        <v>0</v>
      </c>
      <c r="BR14" s="132">
        <v>17</v>
      </c>
      <c r="BS14" s="135">
        <v>85</v>
      </c>
      <c r="BT14" s="132">
        <v>20</v>
      </c>
      <c r="BU14" s="2"/>
      <c r="BV14" s="3"/>
      <c r="BW14" s="3"/>
      <c r="BX14" s="3"/>
      <c r="BY14" s="3"/>
    </row>
    <row r="15" spans="1:77" ht="41.45" customHeight="1">
      <c r="A15" s="14" t="s">
        <v>223</v>
      </c>
      <c r="C15" s="15"/>
      <c r="D15" s="15" t="s">
        <v>64</v>
      </c>
      <c r="E15" s="93">
        <v>173.53267589049162</v>
      </c>
      <c r="F15" s="81">
        <v>99.86304379668961</v>
      </c>
      <c r="G15" s="112" t="s">
        <v>322</v>
      </c>
      <c r="H15" s="15"/>
      <c r="I15" s="16" t="s">
        <v>223</v>
      </c>
      <c r="J15" s="66"/>
      <c r="K15" s="66"/>
      <c r="L15" s="114" t="s">
        <v>609</v>
      </c>
      <c r="M15" s="94">
        <v>46.642937356574386</v>
      </c>
      <c r="N15" s="95">
        <v>9102.4033203125</v>
      </c>
      <c r="O15" s="95">
        <v>8637.3720703125</v>
      </c>
      <c r="P15" s="77"/>
      <c r="Q15" s="96"/>
      <c r="R15" s="96"/>
      <c r="S15" s="97"/>
      <c r="T15" s="51">
        <v>1</v>
      </c>
      <c r="U15" s="51">
        <v>2</v>
      </c>
      <c r="V15" s="52">
        <v>0</v>
      </c>
      <c r="W15" s="52">
        <v>1</v>
      </c>
      <c r="X15" s="52">
        <v>0</v>
      </c>
      <c r="Y15" s="52">
        <v>1.298222</v>
      </c>
      <c r="Z15" s="52">
        <v>0</v>
      </c>
      <c r="AA15" s="52">
        <v>0</v>
      </c>
      <c r="AB15" s="82">
        <v>15</v>
      </c>
      <c r="AC15" s="82"/>
      <c r="AD15" s="98"/>
      <c r="AE15" s="85" t="s">
        <v>451</v>
      </c>
      <c r="AF15" s="85">
        <v>196</v>
      </c>
      <c r="AG15" s="85">
        <v>222</v>
      </c>
      <c r="AH15" s="85">
        <v>1683</v>
      </c>
      <c r="AI15" s="85">
        <v>213</v>
      </c>
      <c r="AJ15" s="85"/>
      <c r="AK15" s="85" t="s">
        <v>478</v>
      </c>
      <c r="AL15" s="85" t="s">
        <v>504</v>
      </c>
      <c r="AM15" s="89" t="s">
        <v>523</v>
      </c>
      <c r="AN15" s="85"/>
      <c r="AO15" s="87">
        <v>40842.82116898148</v>
      </c>
      <c r="AP15" s="89" t="s">
        <v>545</v>
      </c>
      <c r="AQ15" s="85" t="b">
        <v>0</v>
      </c>
      <c r="AR15" s="85" t="b">
        <v>0</v>
      </c>
      <c r="AS15" s="85" t="b">
        <v>0</v>
      </c>
      <c r="AT15" s="85" t="s">
        <v>395</v>
      </c>
      <c r="AU15" s="85">
        <v>17</v>
      </c>
      <c r="AV15" s="89" t="s">
        <v>560</v>
      </c>
      <c r="AW15" s="85" t="b">
        <v>0</v>
      </c>
      <c r="AX15" s="85" t="s">
        <v>569</v>
      </c>
      <c r="AY15" s="89" t="s">
        <v>582</v>
      </c>
      <c r="AZ15" s="85" t="s">
        <v>66</v>
      </c>
      <c r="BA15" s="85" t="str">
        <f>REPLACE(INDEX(GroupVertices[Group],MATCH(Vertices[[#This Row],[Vertex]],GroupVertices[Vertex],0)),1,1,"")</f>
        <v>7</v>
      </c>
      <c r="BB15" s="51" t="s">
        <v>710</v>
      </c>
      <c r="BC15" s="51" t="s">
        <v>710</v>
      </c>
      <c r="BD15" s="51" t="s">
        <v>288</v>
      </c>
      <c r="BE15" s="51" t="s">
        <v>288</v>
      </c>
      <c r="BF15" s="51" t="s">
        <v>742</v>
      </c>
      <c r="BG15" s="51" t="s">
        <v>300</v>
      </c>
      <c r="BH15" s="132" t="s">
        <v>970</v>
      </c>
      <c r="BI15" s="132" t="s">
        <v>985</v>
      </c>
      <c r="BJ15" s="132" t="s">
        <v>998</v>
      </c>
      <c r="BK15" s="132" t="s">
        <v>1012</v>
      </c>
      <c r="BL15" s="132">
        <v>3</v>
      </c>
      <c r="BM15" s="135">
        <v>4.3478260869565215</v>
      </c>
      <c r="BN15" s="132">
        <v>0</v>
      </c>
      <c r="BO15" s="135">
        <v>0</v>
      </c>
      <c r="BP15" s="132">
        <v>0</v>
      </c>
      <c r="BQ15" s="135">
        <v>0</v>
      </c>
      <c r="BR15" s="132">
        <v>66</v>
      </c>
      <c r="BS15" s="135">
        <v>95.65217391304348</v>
      </c>
      <c r="BT15" s="132">
        <v>69</v>
      </c>
      <c r="BU15" s="2"/>
      <c r="BV15" s="3"/>
      <c r="BW15" s="3"/>
      <c r="BX15" s="3"/>
      <c r="BY15" s="3"/>
    </row>
    <row r="16" spans="1:77" ht="41.45" customHeight="1">
      <c r="A16" s="14" t="s">
        <v>238</v>
      </c>
      <c r="C16" s="15"/>
      <c r="D16" s="15" t="s">
        <v>64</v>
      </c>
      <c r="E16" s="93">
        <v>292.25139829261116</v>
      </c>
      <c r="F16" s="81">
        <v>98.453200527318</v>
      </c>
      <c r="G16" s="112" t="s">
        <v>564</v>
      </c>
      <c r="H16" s="15"/>
      <c r="I16" s="16" t="s">
        <v>238</v>
      </c>
      <c r="J16" s="66"/>
      <c r="K16" s="66"/>
      <c r="L16" s="114" t="s">
        <v>610</v>
      </c>
      <c r="M16" s="94">
        <v>516.4967042624871</v>
      </c>
      <c r="N16" s="95">
        <v>9102.4033203125</v>
      </c>
      <c r="O16" s="95">
        <v>6619.92578125</v>
      </c>
      <c r="P16" s="77"/>
      <c r="Q16" s="96"/>
      <c r="R16" s="96"/>
      <c r="S16" s="97"/>
      <c r="T16" s="51">
        <v>1</v>
      </c>
      <c r="U16" s="51">
        <v>0</v>
      </c>
      <c r="V16" s="52">
        <v>0</v>
      </c>
      <c r="W16" s="52">
        <v>1</v>
      </c>
      <c r="X16" s="52">
        <v>0</v>
      </c>
      <c r="Y16" s="52">
        <v>0.701742</v>
      </c>
      <c r="Z16" s="52">
        <v>0</v>
      </c>
      <c r="AA16" s="52">
        <v>0</v>
      </c>
      <c r="AB16" s="82">
        <v>16</v>
      </c>
      <c r="AC16" s="82"/>
      <c r="AD16" s="98"/>
      <c r="AE16" s="85" t="s">
        <v>452</v>
      </c>
      <c r="AF16" s="85">
        <v>942</v>
      </c>
      <c r="AG16" s="85">
        <v>2147</v>
      </c>
      <c r="AH16" s="85">
        <v>1309</v>
      </c>
      <c r="AI16" s="85">
        <v>529</v>
      </c>
      <c r="AJ16" s="85"/>
      <c r="AK16" s="85" t="s">
        <v>479</v>
      </c>
      <c r="AL16" s="85" t="s">
        <v>505</v>
      </c>
      <c r="AM16" s="89" t="s">
        <v>524</v>
      </c>
      <c r="AN16" s="85"/>
      <c r="AO16" s="87">
        <v>39919.89983796296</v>
      </c>
      <c r="AP16" s="89" t="s">
        <v>546</v>
      </c>
      <c r="AQ16" s="85" t="b">
        <v>0</v>
      </c>
      <c r="AR16" s="85" t="b">
        <v>0</v>
      </c>
      <c r="AS16" s="85" t="b">
        <v>0</v>
      </c>
      <c r="AT16" s="85" t="s">
        <v>395</v>
      </c>
      <c r="AU16" s="85">
        <v>67</v>
      </c>
      <c r="AV16" s="89" t="s">
        <v>557</v>
      </c>
      <c r="AW16" s="85" t="b">
        <v>0</v>
      </c>
      <c r="AX16" s="85" t="s">
        <v>569</v>
      </c>
      <c r="AY16" s="89" t="s">
        <v>583</v>
      </c>
      <c r="AZ16" s="85" t="s">
        <v>65</v>
      </c>
      <c r="BA16" s="85" t="str">
        <f>REPLACE(INDEX(GroupVertices[Group],MATCH(Vertices[[#This Row],[Vertex]],GroupVertices[Vertex],0)),1,1,"")</f>
        <v>7</v>
      </c>
      <c r="BB16" s="51"/>
      <c r="BC16" s="51"/>
      <c r="BD16" s="51"/>
      <c r="BE16" s="51"/>
      <c r="BF16" s="51"/>
      <c r="BG16" s="51"/>
      <c r="BH16" s="51"/>
      <c r="BI16" s="51"/>
      <c r="BJ16" s="51"/>
      <c r="BK16" s="51"/>
      <c r="BL16" s="51"/>
      <c r="BM16" s="52"/>
      <c r="BN16" s="51"/>
      <c r="BO16" s="52"/>
      <c r="BP16" s="51"/>
      <c r="BQ16" s="52"/>
      <c r="BR16" s="51"/>
      <c r="BS16" s="52"/>
      <c r="BT16" s="51"/>
      <c r="BU16" s="2"/>
      <c r="BV16" s="3"/>
      <c r="BW16" s="3"/>
      <c r="BX16" s="3"/>
      <c r="BY16" s="3"/>
    </row>
    <row r="17" spans="1:77" ht="41.45" customHeight="1">
      <c r="A17" s="14" t="s">
        <v>224</v>
      </c>
      <c r="C17" s="15"/>
      <c r="D17" s="15" t="s">
        <v>64</v>
      </c>
      <c r="E17" s="93">
        <v>178.2814247865764</v>
      </c>
      <c r="F17" s="81">
        <v>99.80665006591475</v>
      </c>
      <c r="G17" s="112" t="s">
        <v>323</v>
      </c>
      <c r="H17" s="15"/>
      <c r="I17" s="16" t="s">
        <v>224</v>
      </c>
      <c r="J17" s="66"/>
      <c r="K17" s="66"/>
      <c r="L17" s="114" t="s">
        <v>611</v>
      </c>
      <c r="M17" s="94">
        <v>65.43708803281089</v>
      </c>
      <c r="N17" s="95">
        <v>6553.92529296875</v>
      </c>
      <c r="O17" s="95">
        <v>8637.3720703125</v>
      </c>
      <c r="P17" s="77"/>
      <c r="Q17" s="96"/>
      <c r="R17" s="96"/>
      <c r="S17" s="97"/>
      <c r="T17" s="51">
        <v>0</v>
      </c>
      <c r="U17" s="51">
        <v>1</v>
      </c>
      <c r="V17" s="52">
        <v>0</v>
      </c>
      <c r="W17" s="52">
        <v>0.333333</v>
      </c>
      <c r="X17" s="52">
        <v>0</v>
      </c>
      <c r="Y17" s="52">
        <v>0.638287</v>
      </c>
      <c r="Z17" s="52">
        <v>0</v>
      </c>
      <c r="AA17" s="52">
        <v>0</v>
      </c>
      <c r="AB17" s="82">
        <v>17</v>
      </c>
      <c r="AC17" s="82"/>
      <c r="AD17" s="98"/>
      <c r="AE17" s="85" t="s">
        <v>453</v>
      </c>
      <c r="AF17" s="85">
        <v>424</v>
      </c>
      <c r="AG17" s="85">
        <v>299</v>
      </c>
      <c r="AH17" s="85">
        <v>1764</v>
      </c>
      <c r="AI17" s="85">
        <v>6173</v>
      </c>
      <c r="AJ17" s="85"/>
      <c r="AK17" s="85" t="s">
        <v>480</v>
      </c>
      <c r="AL17" s="85"/>
      <c r="AM17" s="85"/>
      <c r="AN17" s="85"/>
      <c r="AO17" s="87">
        <v>41509.51951388889</v>
      </c>
      <c r="AP17" s="85"/>
      <c r="AQ17" s="85" t="b">
        <v>1</v>
      </c>
      <c r="AR17" s="85" t="b">
        <v>0</v>
      </c>
      <c r="AS17" s="85" t="b">
        <v>0</v>
      </c>
      <c r="AT17" s="85" t="s">
        <v>395</v>
      </c>
      <c r="AU17" s="85">
        <v>8</v>
      </c>
      <c r="AV17" s="89" t="s">
        <v>557</v>
      </c>
      <c r="AW17" s="85" t="b">
        <v>0</v>
      </c>
      <c r="AX17" s="85" t="s">
        <v>569</v>
      </c>
      <c r="AY17" s="89" t="s">
        <v>584</v>
      </c>
      <c r="AZ17" s="85" t="s">
        <v>66</v>
      </c>
      <c r="BA17" s="85" t="str">
        <f>REPLACE(INDEX(GroupVertices[Group],MATCH(Vertices[[#This Row],[Vertex]],GroupVertices[Vertex],0)),1,1,"")</f>
        <v>3</v>
      </c>
      <c r="BB17" s="51"/>
      <c r="BC17" s="51"/>
      <c r="BD17" s="51"/>
      <c r="BE17" s="51"/>
      <c r="BF17" s="51" t="s">
        <v>301</v>
      </c>
      <c r="BG17" s="51" t="s">
        <v>301</v>
      </c>
      <c r="BH17" s="132" t="s">
        <v>971</v>
      </c>
      <c r="BI17" s="132" t="s">
        <v>971</v>
      </c>
      <c r="BJ17" s="132" t="s">
        <v>999</v>
      </c>
      <c r="BK17" s="132" t="s">
        <v>999</v>
      </c>
      <c r="BL17" s="132">
        <v>0</v>
      </c>
      <c r="BM17" s="135">
        <v>0</v>
      </c>
      <c r="BN17" s="132">
        <v>0</v>
      </c>
      <c r="BO17" s="135">
        <v>0</v>
      </c>
      <c r="BP17" s="132">
        <v>0</v>
      </c>
      <c r="BQ17" s="135">
        <v>0</v>
      </c>
      <c r="BR17" s="132">
        <v>22</v>
      </c>
      <c r="BS17" s="135">
        <v>100</v>
      </c>
      <c r="BT17" s="132">
        <v>22</v>
      </c>
      <c r="BU17" s="2"/>
      <c r="BV17" s="3"/>
      <c r="BW17" s="3"/>
      <c r="BX17" s="3"/>
      <c r="BY17" s="3"/>
    </row>
    <row r="18" spans="1:77" ht="41.45" customHeight="1">
      <c r="A18" s="14" t="s">
        <v>226</v>
      </c>
      <c r="C18" s="15"/>
      <c r="D18" s="15" t="s">
        <v>64</v>
      </c>
      <c r="E18" s="93">
        <v>237.17824551074477</v>
      </c>
      <c r="F18" s="81">
        <v>99.10722132708364</v>
      </c>
      <c r="G18" s="112" t="s">
        <v>325</v>
      </c>
      <c r="H18" s="15"/>
      <c r="I18" s="16" t="s">
        <v>226</v>
      </c>
      <c r="J18" s="66"/>
      <c r="K18" s="66"/>
      <c r="L18" s="114" t="s">
        <v>612</v>
      </c>
      <c r="M18" s="94">
        <v>298.5333723939261</v>
      </c>
      <c r="N18" s="95">
        <v>7655.18017578125</v>
      </c>
      <c r="O18" s="95">
        <v>8637.3720703125</v>
      </c>
      <c r="P18" s="77"/>
      <c r="Q18" s="96"/>
      <c r="R18" s="96"/>
      <c r="S18" s="97"/>
      <c r="T18" s="51">
        <v>3</v>
      </c>
      <c r="U18" s="51">
        <v>1</v>
      </c>
      <c r="V18" s="52">
        <v>2</v>
      </c>
      <c r="W18" s="52">
        <v>0.5</v>
      </c>
      <c r="X18" s="52">
        <v>1E-06</v>
      </c>
      <c r="Y18" s="52">
        <v>1.723372</v>
      </c>
      <c r="Z18" s="52">
        <v>0</v>
      </c>
      <c r="AA18" s="52">
        <v>0</v>
      </c>
      <c r="AB18" s="82">
        <v>18</v>
      </c>
      <c r="AC18" s="82"/>
      <c r="AD18" s="98"/>
      <c r="AE18" s="85" t="s">
        <v>454</v>
      </c>
      <c r="AF18" s="85">
        <v>2236</v>
      </c>
      <c r="AG18" s="85">
        <v>1254</v>
      </c>
      <c r="AH18" s="85">
        <v>1719</v>
      </c>
      <c r="AI18" s="85">
        <v>312</v>
      </c>
      <c r="AJ18" s="85"/>
      <c r="AK18" s="85" t="s">
        <v>481</v>
      </c>
      <c r="AL18" s="85" t="s">
        <v>506</v>
      </c>
      <c r="AM18" s="89" t="s">
        <v>525</v>
      </c>
      <c r="AN18" s="85"/>
      <c r="AO18" s="87">
        <v>39838.708449074074</v>
      </c>
      <c r="AP18" s="85"/>
      <c r="AQ18" s="85" t="b">
        <v>0</v>
      </c>
      <c r="AR18" s="85" t="b">
        <v>0</v>
      </c>
      <c r="AS18" s="85" t="b">
        <v>1</v>
      </c>
      <c r="AT18" s="85" t="s">
        <v>395</v>
      </c>
      <c r="AU18" s="85">
        <v>37</v>
      </c>
      <c r="AV18" s="89" t="s">
        <v>557</v>
      </c>
      <c r="AW18" s="85" t="b">
        <v>0</v>
      </c>
      <c r="AX18" s="85" t="s">
        <v>569</v>
      </c>
      <c r="AY18" s="89" t="s">
        <v>585</v>
      </c>
      <c r="AZ18" s="85" t="s">
        <v>66</v>
      </c>
      <c r="BA18" s="85" t="str">
        <f>REPLACE(INDEX(GroupVertices[Group],MATCH(Vertices[[#This Row],[Vertex]],GroupVertices[Vertex],0)),1,1,"")</f>
        <v>3</v>
      </c>
      <c r="BB18" s="51" t="s">
        <v>277</v>
      </c>
      <c r="BC18" s="51" t="s">
        <v>277</v>
      </c>
      <c r="BD18" s="51" t="s">
        <v>290</v>
      </c>
      <c r="BE18" s="51" t="s">
        <v>290</v>
      </c>
      <c r="BF18" s="51" t="s">
        <v>301</v>
      </c>
      <c r="BG18" s="51" t="s">
        <v>301</v>
      </c>
      <c r="BH18" s="132" t="s">
        <v>972</v>
      </c>
      <c r="BI18" s="132" t="s">
        <v>972</v>
      </c>
      <c r="BJ18" s="132" t="s">
        <v>1000</v>
      </c>
      <c r="BK18" s="132" t="s">
        <v>1000</v>
      </c>
      <c r="BL18" s="132">
        <v>0</v>
      </c>
      <c r="BM18" s="135">
        <v>0</v>
      </c>
      <c r="BN18" s="132">
        <v>0</v>
      </c>
      <c r="BO18" s="135">
        <v>0</v>
      </c>
      <c r="BP18" s="132">
        <v>0</v>
      </c>
      <c r="BQ18" s="135">
        <v>0</v>
      </c>
      <c r="BR18" s="132">
        <v>21</v>
      </c>
      <c r="BS18" s="135">
        <v>100</v>
      </c>
      <c r="BT18" s="132">
        <v>21</v>
      </c>
      <c r="BU18" s="2"/>
      <c r="BV18" s="3"/>
      <c r="BW18" s="3"/>
      <c r="BX18" s="3"/>
      <c r="BY18" s="3"/>
    </row>
    <row r="19" spans="1:77" ht="41.45" customHeight="1">
      <c r="A19" s="14" t="s">
        <v>225</v>
      </c>
      <c r="C19" s="15"/>
      <c r="D19" s="15" t="s">
        <v>64</v>
      </c>
      <c r="E19" s="93">
        <v>201.2234324403886</v>
      </c>
      <c r="F19" s="81">
        <v>99.5342024315219</v>
      </c>
      <c r="G19" s="112" t="s">
        <v>324</v>
      </c>
      <c r="H19" s="15"/>
      <c r="I19" s="16" t="s">
        <v>225</v>
      </c>
      <c r="J19" s="66"/>
      <c r="K19" s="66"/>
      <c r="L19" s="114" t="s">
        <v>613</v>
      </c>
      <c r="M19" s="94">
        <v>156.23480298813536</v>
      </c>
      <c r="N19" s="95">
        <v>707.0984497070312</v>
      </c>
      <c r="O19" s="95">
        <v>4999.5</v>
      </c>
      <c r="P19" s="77"/>
      <c r="Q19" s="96"/>
      <c r="R19" s="96"/>
      <c r="S19" s="97"/>
      <c r="T19" s="51">
        <v>1</v>
      </c>
      <c r="U19" s="51">
        <v>1</v>
      </c>
      <c r="V19" s="52">
        <v>0</v>
      </c>
      <c r="W19" s="52">
        <v>0</v>
      </c>
      <c r="X19" s="52">
        <v>0</v>
      </c>
      <c r="Y19" s="52">
        <v>0.999982</v>
      </c>
      <c r="Z19" s="52">
        <v>0</v>
      </c>
      <c r="AA19" s="52" t="s">
        <v>1088</v>
      </c>
      <c r="AB19" s="82">
        <v>19</v>
      </c>
      <c r="AC19" s="82"/>
      <c r="AD19" s="98"/>
      <c r="AE19" s="85" t="s">
        <v>455</v>
      </c>
      <c r="AF19" s="85">
        <v>1290</v>
      </c>
      <c r="AG19" s="85">
        <v>671</v>
      </c>
      <c r="AH19" s="85">
        <v>177</v>
      </c>
      <c r="AI19" s="85">
        <v>19</v>
      </c>
      <c r="AJ19" s="85"/>
      <c r="AK19" s="85" t="s">
        <v>482</v>
      </c>
      <c r="AL19" s="85" t="s">
        <v>507</v>
      </c>
      <c r="AM19" s="89" t="s">
        <v>526</v>
      </c>
      <c r="AN19" s="85"/>
      <c r="AO19" s="87">
        <v>42016.95481481482</v>
      </c>
      <c r="AP19" s="89" t="s">
        <v>547</v>
      </c>
      <c r="AQ19" s="85" t="b">
        <v>1</v>
      </c>
      <c r="AR19" s="85" t="b">
        <v>0</v>
      </c>
      <c r="AS19" s="85" t="b">
        <v>0</v>
      </c>
      <c r="AT19" s="85" t="s">
        <v>395</v>
      </c>
      <c r="AU19" s="85">
        <v>9</v>
      </c>
      <c r="AV19" s="89" t="s">
        <v>557</v>
      </c>
      <c r="AW19" s="85" t="b">
        <v>0</v>
      </c>
      <c r="AX19" s="85" t="s">
        <v>569</v>
      </c>
      <c r="AY19" s="89" t="s">
        <v>586</v>
      </c>
      <c r="AZ19" s="85" t="s">
        <v>66</v>
      </c>
      <c r="BA19" s="85" t="str">
        <f>REPLACE(INDEX(GroupVertices[Group],MATCH(Vertices[[#This Row],[Vertex]],GroupVertices[Vertex],0)),1,1,"")</f>
        <v>1</v>
      </c>
      <c r="BB19" s="51" t="s">
        <v>276</v>
      </c>
      <c r="BC19" s="51" t="s">
        <v>276</v>
      </c>
      <c r="BD19" s="51" t="s">
        <v>289</v>
      </c>
      <c r="BE19" s="51" t="s">
        <v>289</v>
      </c>
      <c r="BF19" s="51"/>
      <c r="BG19" s="51"/>
      <c r="BH19" s="132" t="s">
        <v>973</v>
      </c>
      <c r="BI19" s="132" t="s">
        <v>986</v>
      </c>
      <c r="BJ19" s="132" t="s">
        <v>1001</v>
      </c>
      <c r="BK19" s="132" t="s">
        <v>1013</v>
      </c>
      <c r="BL19" s="132">
        <v>0</v>
      </c>
      <c r="BM19" s="135">
        <v>0</v>
      </c>
      <c r="BN19" s="132">
        <v>0</v>
      </c>
      <c r="BO19" s="135">
        <v>0</v>
      </c>
      <c r="BP19" s="132">
        <v>0</v>
      </c>
      <c r="BQ19" s="135">
        <v>0</v>
      </c>
      <c r="BR19" s="132">
        <v>67</v>
      </c>
      <c r="BS19" s="135">
        <v>100</v>
      </c>
      <c r="BT19" s="132">
        <v>67</v>
      </c>
      <c r="BU19" s="2"/>
      <c r="BV19" s="3"/>
      <c r="BW19" s="3"/>
      <c r="BX19" s="3"/>
      <c r="BY19" s="3"/>
    </row>
    <row r="20" spans="1:77" ht="41.45" customHeight="1">
      <c r="A20" s="14" t="s">
        <v>227</v>
      </c>
      <c r="C20" s="15"/>
      <c r="D20" s="15" t="s">
        <v>64</v>
      </c>
      <c r="E20" s="93">
        <v>474.43067412422727</v>
      </c>
      <c r="F20" s="81">
        <v>96.2897319466823</v>
      </c>
      <c r="G20" s="112" t="s">
        <v>326</v>
      </c>
      <c r="H20" s="15"/>
      <c r="I20" s="16" t="s">
        <v>227</v>
      </c>
      <c r="J20" s="66"/>
      <c r="K20" s="66"/>
      <c r="L20" s="114" t="s">
        <v>614</v>
      </c>
      <c r="M20" s="94">
        <v>1237.508666569015</v>
      </c>
      <c r="N20" s="95">
        <v>6553.92529296875</v>
      </c>
      <c r="O20" s="95">
        <v>6619.92578125</v>
      </c>
      <c r="P20" s="77"/>
      <c r="Q20" s="96"/>
      <c r="R20" s="96"/>
      <c r="S20" s="97"/>
      <c r="T20" s="51">
        <v>0</v>
      </c>
      <c r="U20" s="51">
        <v>1</v>
      </c>
      <c r="V20" s="52">
        <v>0</v>
      </c>
      <c r="W20" s="52">
        <v>0.333333</v>
      </c>
      <c r="X20" s="52">
        <v>0</v>
      </c>
      <c r="Y20" s="52">
        <v>0.638287</v>
      </c>
      <c r="Z20" s="52">
        <v>0</v>
      </c>
      <c r="AA20" s="52">
        <v>0</v>
      </c>
      <c r="AB20" s="82">
        <v>20</v>
      </c>
      <c r="AC20" s="82"/>
      <c r="AD20" s="98"/>
      <c r="AE20" s="85" t="s">
        <v>456</v>
      </c>
      <c r="AF20" s="85">
        <v>847</v>
      </c>
      <c r="AG20" s="85">
        <v>5101</v>
      </c>
      <c r="AH20" s="85">
        <v>4514</v>
      </c>
      <c r="AI20" s="85">
        <v>498</v>
      </c>
      <c r="AJ20" s="85"/>
      <c r="AK20" s="85" t="s">
        <v>483</v>
      </c>
      <c r="AL20" s="85" t="s">
        <v>508</v>
      </c>
      <c r="AM20" s="89" t="s">
        <v>527</v>
      </c>
      <c r="AN20" s="85"/>
      <c r="AO20" s="87">
        <v>40380.848587962966</v>
      </c>
      <c r="AP20" s="89" t="s">
        <v>548</v>
      </c>
      <c r="AQ20" s="85" t="b">
        <v>0</v>
      </c>
      <c r="AR20" s="85" t="b">
        <v>0</v>
      </c>
      <c r="AS20" s="85" t="b">
        <v>0</v>
      </c>
      <c r="AT20" s="85" t="s">
        <v>395</v>
      </c>
      <c r="AU20" s="85">
        <v>141</v>
      </c>
      <c r="AV20" s="89" t="s">
        <v>561</v>
      </c>
      <c r="AW20" s="85" t="b">
        <v>0</v>
      </c>
      <c r="AX20" s="85" t="s">
        <v>569</v>
      </c>
      <c r="AY20" s="89" t="s">
        <v>587</v>
      </c>
      <c r="AZ20" s="85" t="s">
        <v>66</v>
      </c>
      <c r="BA20" s="85" t="str">
        <f>REPLACE(INDEX(GroupVertices[Group],MATCH(Vertices[[#This Row],[Vertex]],GroupVertices[Vertex],0)),1,1,"")</f>
        <v>3</v>
      </c>
      <c r="BB20" s="51"/>
      <c r="BC20" s="51"/>
      <c r="BD20" s="51"/>
      <c r="BE20" s="51"/>
      <c r="BF20" s="51" t="s">
        <v>301</v>
      </c>
      <c r="BG20" s="51" t="s">
        <v>301</v>
      </c>
      <c r="BH20" s="132" t="s">
        <v>971</v>
      </c>
      <c r="BI20" s="132" t="s">
        <v>971</v>
      </c>
      <c r="BJ20" s="132" t="s">
        <v>999</v>
      </c>
      <c r="BK20" s="132" t="s">
        <v>999</v>
      </c>
      <c r="BL20" s="132">
        <v>0</v>
      </c>
      <c r="BM20" s="135">
        <v>0</v>
      </c>
      <c r="BN20" s="132">
        <v>0</v>
      </c>
      <c r="BO20" s="135">
        <v>0</v>
      </c>
      <c r="BP20" s="132">
        <v>0</v>
      </c>
      <c r="BQ20" s="135">
        <v>0</v>
      </c>
      <c r="BR20" s="132">
        <v>22</v>
      </c>
      <c r="BS20" s="135">
        <v>100</v>
      </c>
      <c r="BT20" s="132">
        <v>22</v>
      </c>
      <c r="BU20" s="2"/>
      <c r="BV20" s="3"/>
      <c r="BW20" s="3"/>
      <c r="BX20" s="3"/>
      <c r="BY20" s="3"/>
    </row>
    <row r="21" spans="1:77" ht="41.45" customHeight="1">
      <c r="A21" s="14" t="s">
        <v>228</v>
      </c>
      <c r="C21" s="15"/>
      <c r="D21" s="15" t="s">
        <v>64</v>
      </c>
      <c r="E21" s="93">
        <v>260.243597291728</v>
      </c>
      <c r="F21" s="81">
        <v>98.83330892046287</v>
      </c>
      <c r="G21" s="112" t="s">
        <v>327</v>
      </c>
      <c r="H21" s="15"/>
      <c r="I21" s="16" t="s">
        <v>228</v>
      </c>
      <c r="J21" s="66"/>
      <c r="K21" s="66"/>
      <c r="L21" s="114" t="s">
        <v>615</v>
      </c>
      <c r="M21" s="94">
        <v>389.81924710707483</v>
      </c>
      <c r="N21" s="95">
        <v>9235.5927734375</v>
      </c>
      <c r="O21" s="95">
        <v>1579.2537841796875</v>
      </c>
      <c r="P21" s="77"/>
      <c r="Q21" s="96"/>
      <c r="R21" s="96"/>
      <c r="S21" s="97"/>
      <c r="T21" s="51">
        <v>1</v>
      </c>
      <c r="U21" s="51">
        <v>1</v>
      </c>
      <c r="V21" s="52">
        <v>0</v>
      </c>
      <c r="W21" s="52">
        <v>1</v>
      </c>
      <c r="X21" s="52">
        <v>0</v>
      </c>
      <c r="Y21" s="52">
        <v>0.999982</v>
      </c>
      <c r="Z21" s="52">
        <v>0</v>
      </c>
      <c r="AA21" s="52">
        <v>1</v>
      </c>
      <c r="AB21" s="82">
        <v>21</v>
      </c>
      <c r="AC21" s="82"/>
      <c r="AD21" s="98"/>
      <c r="AE21" s="85" t="s">
        <v>457</v>
      </c>
      <c r="AF21" s="85">
        <v>226</v>
      </c>
      <c r="AG21" s="85">
        <v>1628</v>
      </c>
      <c r="AH21" s="85">
        <v>1839</v>
      </c>
      <c r="AI21" s="85">
        <v>604</v>
      </c>
      <c r="AJ21" s="85"/>
      <c r="AK21" s="85" t="s">
        <v>484</v>
      </c>
      <c r="AL21" s="85" t="s">
        <v>509</v>
      </c>
      <c r="AM21" s="89" t="s">
        <v>528</v>
      </c>
      <c r="AN21" s="85"/>
      <c r="AO21" s="87">
        <v>41879.369942129626</v>
      </c>
      <c r="AP21" s="89" t="s">
        <v>549</v>
      </c>
      <c r="AQ21" s="85" t="b">
        <v>1</v>
      </c>
      <c r="AR21" s="85" t="b">
        <v>0</v>
      </c>
      <c r="AS21" s="85" t="b">
        <v>0</v>
      </c>
      <c r="AT21" s="85" t="s">
        <v>395</v>
      </c>
      <c r="AU21" s="85">
        <v>25</v>
      </c>
      <c r="AV21" s="89" t="s">
        <v>557</v>
      </c>
      <c r="AW21" s="85" t="b">
        <v>0</v>
      </c>
      <c r="AX21" s="85" t="s">
        <v>569</v>
      </c>
      <c r="AY21" s="89" t="s">
        <v>588</v>
      </c>
      <c r="AZ21" s="85" t="s">
        <v>66</v>
      </c>
      <c r="BA21" s="85" t="str">
        <f>REPLACE(INDEX(GroupVertices[Group],MATCH(Vertices[[#This Row],[Vertex]],GroupVertices[Vertex],0)),1,1,"")</f>
        <v>6</v>
      </c>
      <c r="BB21" s="51"/>
      <c r="BC21" s="51"/>
      <c r="BD21" s="51"/>
      <c r="BE21" s="51"/>
      <c r="BF21" s="51" t="s">
        <v>302</v>
      </c>
      <c r="BG21" s="51" t="s">
        <v>302</v>
      </c>
      <c r="BH21" s="132" t="s">
        <v>974</v>
      </c>
      <c r="BI21" s="132" t="s">
        <v>974</v>
      </c>
      <c r="BJ21" s="132" t="s">
        <v>1002</v>
      </c>
      <c r="BK21" s="132" t="s">
        <v>1002</v>
      </c>
      <c r="BL21" s="132">
        <v>2</v>
      </c>
      <c r="BM21" s="135">
        <v>5.555555555555555</v>
      </c>
      <c r="BN21" s="132">
        <v>0</v>
      </c>
      <c r="BO21" s="135">
        <v>0</v>
      </c>
      <c r="BP21" s="132">
        <v>0</v>
      </c>
      <c r="BQ21" s="135">
        <v>0</v>
      </c>
      <c r="BR21" s="132">
        <v>34</v>
      </c>
      <c r="BS21" s="135">
        <v>94.44444444444444</v>
      </c>
      <c r="BT21" s="132">
        <v>36</v>
      </c>
      <c r="BU21" s="2"/>
      <c r="BV21" s="3"/>
      <c r="BW21" s="3"/>
      <c r="BX21" s="3"/>
      <c r="BY21" s="3"/>
    </row>
    <row r="22" spans="1:77" ht="41.45" customHeight="1">
      <c r="A22" s="14" t="s">
        <v>229</v>
      </c>
      <c r="C22" s="15"/>
      <c r="D22" s="15" t="s">
        <v>64</v>
      </c>
      <c r="E22" s="93">
        <v>188.64233146894318</v>
      </c>
      <c r="F22" s="81">
        <v>99.68360919876959</v>
      </c>
      <c r="G22" s="112" t="s">
        <v>328</v>
      </c>
      <c r="H22" s="15"/>
      <c r="I22" s="16" t="s">
        <v>229</v>
      </c>
      <c r="J22" s="66"/>
      <c r="K22" s="66"/>
      <c r="L22" s="114" t="s">
        <v>616</v>
      </c>
      <c r="M22" s="94">
        <v>106.4425076900542</v>
      </c>
      <c r="N22" s="95">
        <v>9235.5927734375</v>
      </c>
      <c r="O22" s="95">
        <v>4031.94970703125</v>
      </c>
      <c r="P22" s="77"/>
      <c r="Q22" s="96"/>
      <c r="R22" s="96"/>
      <c r="S22" s="97"/>
      <c r="T22" s="51">
        <v>1</v>
      </c>
      <c r="U22" s="51">
        <v>1</v>
      </c>
      <c r="V22" s="52">
        <v>0</v>
      </c>
      <c r="W22" s="52">
        <v>1</v>
      </c>
      <c r="X22" s="52">
        <v>0</v>
      </c>
      <c r="Y22" s="52">
        <v>0.999982</v>
      </c>
      <c r="Z22" s="52">
        <v>0</v>
      </c>
      <c r="AA22" s="52">
        <v>1</v>
      </c>
      <c r="AB22" s="82">
        <v>22</v>
      </c>
      <c r="AC22" s="82"/>
      <c r="AD22" s="98"/>
      <c r="AE22" s="85" t="s">
        <v>458</v>
      </c>
      <c r="AF22" s="85">
        <v>475</v>
      </c>
      <c r="AG22" s="85">
        <v>467</v>
      </c>
      <c r="AH22" s="85">
        <v>1425</v>
      </c>
      <c r="AI22" s="85">
        <v>2761</v>
      </c>
      <c r="AJ22" s="85"/>
      <c r="AK22" s="85" t="s">
        <v>485</v>
      </c>
      <c r="AL22" s="85" t="s">
        <v>509</v>
      </c>
      <c r="AM22" s="85"/>
      <c r="AN22" s="85"/>
      <c r="AO22" s="87">
        <v>42626.833819444444</v>
      </c>
      <c r="AP22" s="85"/>
      <c r="AQ22" s="85" t="b">
        <v>1</v>
      </c>
      <c r="AR22" s="85" t="b">
        <v>0</v>
      </c>
      <c r="AS22" s="85" t="b">
        <v>1</v>
      </c>
      <c r="AT22" s="85" t="s">
        <v>395</v>
      </c>
      <c r="AU22" s="85">
        <v>2</v>
      </c>
      <c r="AV22" s="85"/>
      <c r="AW22" s="85" t="b">
        <v>0</v>
      </c>
      <c r="AX22" s="85" t="s">
        <v>569</v>
      </c>
      <c r="AY22" s="89" t="s">
        <v>589</v>
      </c>
      <c r="AZ22" s="85" t="s">
        <v>66</v>
      </c>
      <c r="BA22" s="85" t="str">
        <f>REPLACE(INDEX(GroupVertices[Group],MATCH(Vertices[[#This Row],[Vertex]],GroupVertices[Vertex],0)),1,1,"")</f>
        <v>6</v>
      </c>
      <c r="BB22" s="51"/>
      <c r="BC22" s="51"/>
      <c r="BD22" s="51"/>
      <c r="BE22" s="51"/>
      <c r="BF22" s="51"/>
      <c r="BG22" s="51"/>
      <c r="BH22" s="132" t="s">
        <v>975</v>
      </c>
      <c r="BI22" s="132" t="s">
        <v>975</v>
      </c>
      <c r="BJ22" s="132" t="s">
        <v>1003</v>
      </c>
      <c r="BK22" s="132" t="s">
        <v>1003</v>
      </c>
      <c r="BL22" s="132">
        <v>2</v>
      </c>
      <c r="BM22" s="135">
        <v>10.526315789473685</v>
      </c>
      <c r="BN22" s="132">
        <v>0</v>
      </c>
      <c r="BO22" s="135">
        <v>0</v>
      </c>
      <c r="BP22" s="132">
        <v>0</v>
      </c>
      <c r="BQ22" s="135">
        <v>0</v>
      </c>
      <c r="BR22" s="132">
        <v>17</v>
      </c>
      <c r="BS22" s="135">
        <v>89.47368421052632</v>
      </c>
      <c r="BT22" s="132">
        <v>19</v>
      </c>
      <c r="BU22" s="2"/>
      <c r="BV22" s="3"/>
      <c r="BW22" s="3"/>
      <c r="BX22" s="3"/>
      <c r="BY22" s="3"/>
    </row>
    <row r="23" spans="1:77" ht="41.45" customHeight="1">
      <c r="A23" s="14" t="s">
        <v>230</v>
      </c>
      <c r="C23" s="15"/>
      <c r="D23" s="15" t="s">
        <v>64</v>
      </c>
      <c r="E23" s="93">
        <v>209.61083308801884</v>
      </c>
      <c r="F23" s="81">
        <v>99.43459792002344</v>
      </c>
      <c r="G23" s="112" t="s">
        <v>329</v>
      </c>
      <c r="H23" s="15"/>
      <c r="I23" s="16" t="s">
        <v>230</v>
      </c>
      <c r="J23" s="66"/>
      <c r="K23" s="66"/>
      <c r="L23" s="114" t="s">
        <v>617</v>
      </c>
      <c r="M23" s="94">
        <v>189.42966652018944</v>
      </c>
      <c r="N23" s="95">
        <v>7237.74267578125</v>
      </c>
      <c r="O23" s="95">
        <v>923.4370727539062</v>
      </c>
      <c r="P23" s="77"/>
      <c r="Q23" s="96"/>
      <c r="R23" s="96"/>
      <c r="S23" s="97"/>
      <c r="T23" s="51">
        <v>2</v>
      </c>
      <c r="U23" s="51">
        <v>1</v>
      </c>
      <c r="V23" s="52">
        <v>0</v>
      </c>
      <c r="W23" s="52">
        <v>1</v>
      </c>
      <c r="X23" s="52">
        <v>0</v>
      </c>
      <c r="Y23" s="52">
        <v>1.298222</v>
      </c>
      <c r="Z23" s="52">
        <v>0</v>
      </c>
      <c r="AA23" s="52">
        <v>0</v>
      </c>
      <c r="AB23" s="82">
        <v>23</v>
      </c>
      <c r="AC23" s="82"/>
      <c r="AD23" s="98"/>
      <c r="AE23" s="85" t="s">
        <v>459</v>
      </c>
      <c r="AF23" s="85">
        <v>1950</v>
      </c>
      <c r="AG23" s="85">
        <v>807</v>
      </c>
      <c r="AH23" s="85">
        <v>777</v>
      </c>
      <c r="AI23" s="85">
        <v>6715</v>
      </c>
      <c r="AJ23" s="85"/>
      <c r="AK23" s="85" t="s">
        <v>486</v>
      </c>
      <c r="AL23" s="85" t="s">
        <v>510</v>
      </c>
      <c r="AM23" s="89" t="s">
        <v>529</v>
      </c>
      <c r="AN23" s="85"/>
      <c r="AO23" s="87">
        <v>42576.02170138889</v>
      </c>
      <c r="AP23" s="89" t="s">
        <v>550</v>
      </c>
      <c r="AQ23" s="85" t="b">
        <v>1</v>
      </c>
      <c r="AR23" s="85" t="b">
        <v>0</v>
      </c>
      <c r="AS23" s="85" t="b">
        <v>0</v>
      </c>
      <c r="AT23" s="85" t="s">
        <v>395</v>
      </c>
      <c r="AU23" s="85">
        <v>61</v>
      </c>
      <c r="AV23" s="85"/>
      <c r="AW23" s="85" t="b">
        <v>0</v>
      </c>
      <c r="AX23" s="85" t="s">
        <v>569</v>
      </c>
      <c r="AY23" s="89" t="s">
        <v>590</v>
      </c>
      <c r="AZ23" s="85" t="s">
        <v>66</v>
      </c>
      <c r="BA23" s="85" t="str">
        <f>REPLACE(INDEX(GroupVertices[Group],MATCH(Vertices[[#This Row],[Vertex]],GroupVertices[Vertex],0)),1,1,"")</f>
        <v>5</v>
      </c>
      <c r="BB23" s="51" t="s">
        <v>278</v>
      </c>
      <c r="BC23" s="51" t="s">
        <v>278</v>
      </c>
      <c r="BD23" s="51" t="s">
        <v>291</v>
      </c>
      <c r="BE23" s="51" t="s">
        <v>291</v>
      </c>
      <c r="BF23" s="51"/>
      <c r="BG23" s="51"/>
      <c r="BH23" s="132" t="s">
        <v>976</v>
      </c>
      <c r="BI23" s="132" t="s">
        <v>976</v>
      </c>
      <c r="BJ23" s="132" t="s">
        <v>907</v>
      </c>
      <c r="BK23" s="132" t="s">
        <v>907</v>
      </c>
      <c r="BL23" s="132">
        <v>0</v>
      </c>
      <c r="BM23" s="135">
        <v>0</v>
      </c>
      <c r="BN23" s="132">
        <v>0</v>
      </c>
      <c r="BO23" s="135">
        <v>0</v>
      </c>
      <c r="BP23" s="132">
        <v>0</v>
      </c>
      <c r="BQ23" s="135">
        <v>0</v>
      </c>
      <c r="BR23" s="132">
        <v>22</v>
      </c>
      <c r="BS23" s="135">
        <v>100</v>
      </c>
      <c r="BT23" s="132">
        <v>22</v>
      </c>
      <c r="BU23" s="2"/>
      <c r="BV23" s="3"/>
      <c r="BW23" s="3"/>
      <c r="BX23" s="3"/>
      <c r="BY23" s="3"/>
    </row>
    <row r="24" spans="1:77" ht="41.45" customHeight="1">
      <c r="A24" s="14" t="s">
        <v>231</v>
      </c>
      <c r="C24" s="15"/>
      <c r="D24" s="15" t="s">
        <v>64</v>
      </c>
      <c r="E24" s="93">
        <v>170.20238445687372</v>
      </c>
      <c r="F24" s="81">
        <v>99.90259264684342</v>
      </c>
      <c r="G24" s="112" t="s">
        <v>330</v>
      </c>
      <c r="H24" s="15"/>
      <c r="I24" s="16" t="s">
        <v>231</v>
      </c>
      <c r="J24" s="66"/>
      <c r="K24" s="66"/>
      <c r="L24" s="114" t="s">
        <v>618</v>
      </c>
      <c r="M24" s="94">
        <v>33.46262389531761</v>
      </c>
      <c r="N24" s="95">
        <v>7237.74267578125</v>
      </c>
      <c r="O24" s="95">
        <v>2064.49951171875</v>
      </c>
      <c r="P24" s="77"/>
      <c r="Q24" s="96"/>
      <c r="R24" s="96"/>
      <c r="S24" s="97"/>
      <c r="T24" s="51">
        <v>0</v>
      </c>
      <c r="U24" s="51">
        <v>1</v>
      </c>
      <c r="V24" s="52">
        <v>0</v>
      </c>
      <c r="W24" s="52">
        <v>1</v>
      </c>
      <c r="X24" s="52">
        <v>0</v>
      </c>
      <c r="Y24" s="52">
        <v>0.701742</v>
      </c>
      <c r="Z24" s="52">
        <v>0</v>
      </c>
      <c r="AA24" s="52">
        <v>0</v>
      </c>
      <c r="AB24" s="82">
        <v>24</v>
      </c>
      <c r="AC24" s="82"/>
      <c r="AD24" s="98"/>
      <c r="AE24" s="85" t="s">
        <v>460</v>
      </c>
      <c r="AF24" s="85">
        <v>74</v>
      </c>
      <c r="AG24" s="85">
        <v>168</v>
      </c>
      <c r="AH24" s="85">
        <v>314</v>
      </c>
      <c r="AI24" s="85">
        <v>237</v>
      </c>
      <c r="AJ24" s="85"/>
      <c r="AK24" s="85" t="s">
        <v>487</v>
      </c>
      <c r="AL24" s="85" t="s">
        <v>511</v>
      </c>
      <c r="AM24" s="89" t="s">
        <v>530</v>
      </c>
      <c r="AN24" s="85"/>
      <c r="AO24" s="87">
        <v>42360.074849537035</v>
      </c>
      <c r="AP24" s="89" t="s">
        <v>551</v>
      </c>
      <c r="AQ24" s="85" t="b">
        <v>1</v>
      </c>
      <c r="AR24" s="85" t="b">
        <v>0</v>
      </c>
      <c r="AS24" s="85" t="b">
        <v>1</v>
      </c>
      <c r="AT24" s="85" t="s">
        <v>395</v>
      </c>
      <c r="AU24" s="85">
        <v>22</v>
      </c>
      <c r="AV24" s="85"/>
      <c r="AW24" s="85" t="b">
        <v>0</v>
      </c>
      <c r="AX24" s="85" t="s">
        <v>569</v>
      </c>
      <c r="AY24" s="89" t="s">
        <v>591</v>
      </c>
      <c r="AZ24" s="85" t="s">
        <v>66</v>
      </c>
      <c r="BA24" s="85" t="str">
        <f>REPLACE(INDEX(GroupVertices[Group],MATCH(Vertices[[#This Row],[Vertex]],GroupVertices[Vertex],0)),1,1,"")</f>
        <v>5</v>
      </c>
      <c r="BB24" s="51"/>
      <c r="BC24" s="51"/>
      <c r="BD24" s="51"/>
      <c r="BE24" s="51"/>
      <c r="BF24" s="51"/>
      <c r="BG24" s="51"/>
      <c r="BH24" s="132" t="s">
        <v>977</v>
      </c>
      <c r="BI24" s="132" t="s">
        <v>977</v>
      </c>
      <c r="BJ24" s="132" t="s">
        <v>1004</v>
      </c>
      <c r="BK24" s="132" t="s">
        <v>1004</v>
      </c>
      <c r="BL24" s="132">
        <v>0</v>
      </c>
      <c r="BM24" s="135">
        <v>0</v>
      </c>
      <c r="BN24" s="132">
        <v>0</v>
      </c>
      <c r="BO24" s="135">
        <v>0</v>
      </c>
      <c r="BP24" s="132">
        <v>0</v>
      </c>
      <c r="BQ24" s="135">
        <v>0</v>
      </c>
      <c r="BR24" s="132">
        <v>23</v>
      </c>
      <c r="BS24" s="135">
        <v>100</v>
      </c>
      <c r="BT24" s="132">
        <v>23</v>
      </c>
      <c r="BU24" s="2"/>
      <c r="BV24" s="3"/>
      <c r="BW24" s="3"/>
      <c r="BX24" s="3"/>
      <c r="BY24" s="3"/>
    </row>
    <row r="25" spans="1:77" ht="41.45" customHeight="1">
      <c r="A25" s="14" t="s">
        <v>232</v>
      </c>
      <c r="C25" s="15"/>
      <c r="D25" s="15" t="s">
        <v>64</v>
      </c>
      <c r="E25" s="93">
        <v>1000</v>
      </c>
      <c r="F25" s="81">
        <v>90.04833748352131</v>
      </c>
      <c r="G25" s="112" t="s">
        <v>331</v>
      </c>
      <c r="H25" s="15"/>
      <c r="I25" s="16" t="s">
        <v>232</v>
      </c>
      <c r="J25" s="66"/>
      <c r="K25" s="66"/>
      <c r="L25" s="114" t="s">
        <v>619</v>
      </c>
      <c r="M25" s="94">
        <v>3317.557394658464</v>
      </c>
      <c r="N25" s="95">
        <v>1731.470703125</v>
      </c>
      <c r="O25" s="95">
        <v>1901.7708740234375</v>
      </c>
      <c r="P25" s="77"/>
      <c r="Q25" s="96"/>
      <c r="R25" s="96"/>
      <c r="S25" s="97"/>
      <c r="T25" s="51">
        <v>1</v>
      </c>
      <c r="U25" s="51">
        <v>1</v>
      </c>
      <c r="V25" s="52">
        <v>0</v>
      </c>
      <c r="W25" s="52">
        <v>0</v>
      </c>
      <c r="X25" s="52">
        <v>0</v>
      </c>
      <c r="Y25" s="52">
        <v>0.999982</v>
      </c>
      <c r="Z25" s="52">
        <v>0</v>
      </c>
      <c r="AA25" s="52" t="s">
        <v>1088</v>
      </c>
      <c r="AB25" s="82">
        <v>25</v>
      </c>
      <c r="AC25" s="82"/>
      <c r="AD25" s="98"/>
      <c r="AE25" s="85" t="s">
        <v>461</v>
      </c>
      <c r="AF25" s="85">
        <v>11693</v>
      </c>
      <c r="AG25" s="85">
        <v>13623</v>
      </c>
      <c r="AH25" s="85">
        <v>55038</v>
      </c>
      <c r="AI25" s="85">
        <v>11807</v>
      </c>
      <c r="AJ25" s="85"/>
      <c r="AK25" s="85" t="s">
        <v>488</v>
      </c>
      <c r="AL25" s="85" t="s">
        <v>512</v>
      </c>
      <c r="AM25" s="89" t="s">
        <v>531</v>
      </c>
      <c r="AN25" s="85"/>
      <c r="AO25" s="87">
        <v>39861.02107638889</v>
      </c>
      <c r="AP25" s="89" t="s">
        <v>552</v>
      </c>
      <c r="AQ25" s="85" t="b">
        <v>0</v>
      </c>
      <c r="AR25" s="85" t="b">
        <v>0</v>
      </c>
      <c r="AS25" s="85" t="b">
        <v>0</v>
      </c>
      <c r="AT25" s="85" t="s">
        <v>395</v>
      </c>
      <c r="AU25" s="85">
        <v>457</v>
      </c>
      <c r="AV25" s="89" t="s">
        <v>557</v>
      </c>
      <c r="AW25" s="85" t="b">
        <v>0</v>
      </c>
      <c r="AX25" s="85" t="s">
        <v>569</v>
      </c>
      <c r="AY25" s="89" t="s">
        <v>592</v>
      </c>
      <c r="AZ25" s="85" t="s">
        <v>66</v>
      </c>
      <c r="BA25" s="85" t="str">
        <f>REPLACE(INDEX(GroupVertices[Group],MATCH(Vertices[[#This Row],[Vertex]],GroupVertices[Vertex],0)),1,1,"")</f>
        <v>1</v>
      </c>
      <c r="BB25" s="51" t="s">
        <v>271</v>
      </c>
      <c r="BC25" s="51" t="s">
        <v>271</v>
      </c>
      <c r="BD25" s="51" t="s">
        <v>285</v>
      </c>
      <c r="BE25" s="51" t="s">
        <v>285</v>
      </c>
      <c r="BF25" s="51" t="s">
        <v>303</v>
      </c>
      <c r="BG25" s="51" t="s">
        <v>303</v>
      </c>
      <c r="BH25" s="132" t="s">
        <v>978</v>
      </c>
      <c r="BI25" s="132" t="s">
        <v>978</v>
      </c>
      <c r="BJ25" s="132" t="s">
        <v>1005</v>
      </c>
      <c r="BK25" s="132" t="s">
        <v>1005</v>
      </c>
      <c r="BL25" s="132">
        <v>1</v>
      </c>
      <c r="BM25" s="135">
        <v>9.090909090909092</v>
      </c>
      <c r="BN25" s="132">
        <v>0</v>
      </c>
      <c r="BO25" s="135">
        <v>0</v>
      </c>
      <c r="BP25" s="132">
        <v>0</v>
      </c>
      <c r="BQ25" s="135">
        <v>0</v>
      </c>
      <c r="BR25" s="132">
        <v>10</v>
      </c>
      <c r="BS25" s="135">
        <v>90.9090909090909</v>
      </c>
      <c r="BT25" s="132">
        <v>11</v>
      </c>
      <c r="BU25" s="2"/>
      <c r="BV25" s="3"/>
      <c r="BW25" s="3"/>
      <c r="BX25" s="3"/>
      <c r="BY25" s="3"/>
    </row>
    <row r="26" spans="1:77" ht="41.45" customHeight="1">
      <c r="A26" s="14" t="s">
        <v>233</v>
      </c>
      <c r="C26" s="15"/>
      <c r="D26" s="15" t="s">
        <v>64</v>
      </c>
      <c r="E26" s="93">
        <v>185.43538416249632</v>
      </c>
      <c r="F26" s="81">
        <v>99.72169327669548</v>
      </c>
      <c r="G26" s="112" t="s">
        <v>565</v>
      </c>
      <c r="H26" s="15"/>
      <c r="I26" s="16" t="s">
        <v>233</v>
      </c>
      <c r="J26" s="66"/>
      <c r="K26" s="66"/>
      <c r="L26" s="114" t="s">
        <v>620</v>
      </c>
      <c r="M26" s="94">
        <v>93.75035398662175</v>
      </c>
      <c r="N26" s="95">
        <v>1731.470703125</v>
      </c>
      <c r="O26" s="95">
        <v>8097.2294921875</v>
      </c>
      <c r="P26" s="77"/>
      <c r="Q26" s="96"/>
      <c r="R26" s="96"/>
      <c r="S26" s="97"/>
      <c r="T26" s="51">
        <v>1</v>
      </c>
      <c r="U26" s="51">
        <v>1</v>
      </c>
      <c r="V26" s="52">
        <v>0</v>
      </c>
      <c r="W26" s="52">
        <v>0</v>
      </c>
      <c r="X26" s="52">
        <v>0</v>
      </c>
      <c r="Y26" s="52">
        <v>0.999982</v>
      </c>
      <c r="Z26" s="52">
        <v>0</v>
      </c>
      <c r="AA26" s="52" t="s">
        <v>1088</v>
      </c>
      <c r="AB26" s="82">
        <v>26</v>
      </c>
      <c r="AC26" s="82"/>
      <c r="AD26" s="98"/>
      <c r="AE26" s="85" t="s">
        <v>462</v>
      </c>
      <c r="AF26" s="85">
        <v>516</v>
      </c>
      <c r="AG26" s="85">
        <v>415</v>
      </c>
      <c r="AH26" s="85">
        <v>1494</v>
      </c>
      <c r="AI26" s="85">
        <v>2862</v>
      </c>
      <c r="AJ26" s="85"/>
      <c r="AK26" s="85" t="s">
        <v>489</v>
      </c>
      <c r="AL26" s="85" t="s">
        <v>513</v>
      </c>
      <c r="AM26" s="89" t="s">
        <v>532</v>
      </c>
      <c r="AN26" s="85"/>
      <c r="AO26" s="87">
        <v>41983.89989583333</v>
      </c>
      <c r="AP26" s="89" t="s">
        <v>553</v>
      </c>
      <c r="AQ26" s="85" t="b">
        <v>1</v>
      </c>
      <c r="AR26" s="85" t="b">
        <v>0</v>
      </c>
      <c r="AS26" s="85" t="b">
        <v>0</v>
      </c>
      <c r="AT26" s="85" t="s">
        <v>395</v>
      </c>
      <c r="AU26" s="85">
        <v>6</v>
      </c>
      <c r="AV26" s="89" t="s">
        <v>557</v>
      </c>
      <c r="AW26" s="85" t="b">
        <v>0</v>
      </c>
      <c r="AX26" s="85" t="s">
        <v>569</v>
      </c>
      <c r="AY26" s="89" t="s">
        <v>593</v>
      </c>
      <c r="AZ26" s="85" t="s">
        <v>66</v>
      </c>
      <c r="BA26" s="85" t="str">
        <f>REPLACE(INDEX(GroupVertices[Group],MATCH(Vertices[[#This Row],[Vertex]],GroupVertices[Vertex],0)),1,1,"")</f>
        <v>1</v>
      </c>
      <c r="BB26" s="51" t="s">
        <v>279</v>
      </c>
      <c r="BC26" s="51" t="s">
        <v>279</v>
      </c>
      <c r="BD26" s="51" t="s">
        <v>292</v>
      </c>
      <c r="BE26" s="51" t="s">
        <v>292</v>
      </c>
      <c r="BF26" s="51"/>
      <c r="BG26" s="51"/>
      <c r="BH26" s="132" t="s">
        <v>979</v>
      </c>
      <c r="BI26" s="132" t="s">
        <v>979</v>
      </c>
      <c r="BJ26" s="132" t="s">
        <v>1006</v>
      </c>
      <c r="BK26" s="132" t="s">
        <v>1006</v>
      </c>
      <c r="BL26" s="132">
        <v>2</v>
      </c>
      <c r="BM26" s="135">
        <v>5.714285714285714</v>
      </c>
      <c r="BN26" s="132">
        <v>0</v>
      </c>
      <c r="BO26" s="135">
        <v>0</v>
      </c>
      <c r="BP26" s="132">
        <v>0</v>
      </c>
      <c r="BQ26" s="135">
        <v>0</v>
      </c>
      <c r="BR26" s="132">
        <v>33</v>
      </c>
      <c r="BS26" s="135">
        <v>94.28571428571429</v>
      </c>
      <c r="BT26" s="132">
        <v>35</v>
      </c>
      <c r="BU26" s="2"/>
      <c r="BV26" s="3"/>
      <c r="BW26" s="3"/>
      <c r="BX26" s="3"/>
      <c r="BY26" s="3"/>
    </row>
    <row r="27" spans="1:77" ht="41.45" customHeight="1">
      <c r="A27" s="14" t="s">
        <v>234</v>
      </c>
      <c r="C27" s="15"/>
      <c r="D27" s="15" t="s">
        <v>64</v>
      </c>
      <c r="E27" s="93">
        <v>169.95569620253164</v>
      </c>
      <c r="F27" s="81">
        <v>99.90552219129926</v>
      </c>
      <c r="G27" s="112" t="s">
        <v>566</v>
      </c>
      <c r="H27" s="15"/>
      <c r="I27" s="16" t="s">
        <v>234</v>
      </c>
      <c r="J27" s="66"/>
      <c r="K27" s="66"/>
      <c r="L27" s="114" t="s">
        <v>621</v>
      </c>
      <c r="M27" s="94">
        <v>32.486304379668965</v>
      </c>
      <c r="N27" s="95">
        <v>707.0984497070312</v>
      </c>
      <c r="O27" s="95">
        <v>8097.2294921875</v>
      </c>
      <c r="P27" s="77"/>
      <c r="Q27" s="96"/>
      <c r="R27" s="96"/>
      <c r="S27" s="97"/>
      <c r="T27" s="51">
        <v>1</v>
      </c>
      <c r="U27" s="51">
        <v>1</v>
      </c>
      <c r="V27" s="52">
        <v>0</v>
      </c>
      <c r="W27" s="52">
        <v>0</v>
      </c>
      <c r="X27" s="52">
        <v>0</v>
      </c>
      <c r="Y27" s="52">
        <v>0.999982</v>
      </c>
      <c r="Z27" s="52">
        <v>0</v>
      </c>
      <c r="AA27" s="52" t="s">
        <v>1088</v>
      </c>
      <c r="AB27" s="82">
        <v>27</v>
      </c>
      <c r="AC27" s="82"/>
      <c r="AD27" s="98"/>
      <c r="AE27" s="85" t="s">
        <v>463</v>
      </c>
      <c r="AF27" s="85">
        <v>206</v>
      </c>
      <c r="AG27" s="85">
        <v>164</v>
      </c>
      <c r="AH27" s="85">
        <v>197</v>
      </c>
      <c r="AI27" s="85">
        <v>409</v>
      </c>
      <c r="AJ27" s="85"/>
      <c r="AK27" s="85" t="s">
        <v>490</v>
      </c>
      <c r="AL27" s="85" t="s">
        <v>514</v>
      </c>
      <c r="AM27" s="85"/>
      <c r="AN27" s="85"/>
      <c r="AO27" s="87">
        <v>43236.13159722222</v>
      </c>
      <c r="AP27" s="89" t="s">
        <v>554</v>
      </c>
      <c r="AQ27" s="85" t="b">
        <v>1</v>
      </c>
      <c r="AR27" s="85" t="b">
        <v>0</v>
      </c>
      <c r="AS27" s="85" t="b">
        <v>0</v>
      </c>
      <c r="AT27" s="85" t="s">
        <v>395</v>
      </c>
      <c r="AU27" s="85">
        <v>0</v>
      </c>
      <c r="AV27" s="85"/>
      <c r="AW27" s="85" t="b">
        <v>0</v>
      </c>
      <c r="AX27" s="85" t="s">
        <v>569</v>
      </c>
      <c r="AY27" s="89" t="s">
        <v>594</v>
      </c>
      <c r="AZ27" s="85" t="s">
        <v>66</v>
      </c>
      <c r="BA27" s="85" t="str">
        <f>REPLACE(INDEX(GroupVertices[Group],MATCH(Vertices[[#This Row],[Vertex]],GroupVertices[Vertex],0)),1,1,"")</f>
        <v>1</v>
      </c>
      <c r="BB27" s="51" t="s">
        <v>279</v>
      </c>
      <c r="BC27" s="51" t="s">
        <v>279</v>
      </c>
      <c r="BD27" s="51" t="s">
        <v>292</v>
      </c>
      <c r="BE27" s="51" t="s">
        <v>292</v>
      </c>
      <c r="BF27" s="51"/>
      <c r="BG27" s="51"/>
      <c r="BH27" s="132" t="s">
        <v>979</v>
      </c>
      <c r="BI27" s="132" t="s">
        <v>979</v>
      </c>
      <c r="BJ27" s="132" t="s">
        <v>1006</v>
      </c>
      <c r="BK27" s="132" t="s">
        <v>1006</v>
      </c>
      <c r="BL27" s="132">
        <v>2</v>
      </c>
      <c r="BM27" s="135">
        <v>5.714285714285714</v>
      </c>
      <c r="BN27" s="132">
        <v>0</v>
      </c>
      <c r="BO27" s="135">
        <v>0</v>
      </c>
      <c r="BP27" s="132">
        <v>0</v>
      </c>
      <c r="BQ27" s="135">
        <v>0</v>
      </c>
      <c r="BR27" s="132">
        <v>33</v>
      </c>
      <c r="BS27" s="135">
        <v>94.28571428571429</v>
      </c>
      <c r="BT27" s="132">
        <v>35</v>
      </c>
      <c r="BU27" s="2"/>
      <c r="BV27" s="3"/>
      <c r="BW27" s="3"/>
      <c r="BX27" s="3"/>
      <c r="BY27" s="3"/>
    </row>
    <row r="28" spans="1:77" ht="41.45" customHeight="1">
      <c r="A28" s="14" t="s">
        <v>235</v>
      </c>
      <c r="C28" s="15"/>
      <c r="D28" s="15" t="s">
        <v>64</v>
      </c>
      <c r="E28" s="93">
        <v>223.9804239034442</v>
      </c>
      <c r="F28" s="81">
        <v>99.26395195547093</v>
      </c>
      <c r="G28" s="112" t="s">
        <v>567</v>
      </c>
      <c r="H28" s="15"/>
      <c r="I28" s="16" t="s">
        <v>235</v>
      </c>
      <c r="J28" s="66"/>
      <c r="K28" s="66"/>
      <c r="L28" s="114" t="s">
        <v>622</v>
      </c>
      <c r="M28" s="94">
        <v>246.3002783067233</v>
      </c>
      <c r="N28" s="95">
        <v>1731.470703125</v>
      </c>
      <c r="O28" s="95">
        <v>4999.5</v>
      </c>
      <c r="P28" s="77"/>
      <c r="Q28" s="96"/>
      <c r="R28" s="96"/>
      <c r="S28" s="97"/>
      <c r="T28" s="51">
        <v>1</v>
      </c>
      <c r="U28" s="51">
        <v>1</v>
      </c>
      <c r="V28" s="52">
        <v>0</v>
      </c>
      <c r="W28" s="52">
        <v>0</v>
      </c>
      <c r="X28" s="52">
        <v>0</v>
      </c>
      <c r="Y28" s="52">
        <v>0.999982</v>
      </c>
      <c r="Z28" s="52">
        <v>0</v>
      </c>
      <c r="AA28" s="52" t="s">
        <v>1088</v>
      </c>
      <c r="AB28" s="82">
        <v>28</v>
      </c>
      <c r="AC28" s="82"/>
      <c r="AD28" s="98"/>
      <c r="AE28" s="85" t="s">
        <v>464</v>
      </c>
      <c r="AF28" s="85">
        <v>1337</v>
      </c>
      <c r="AG28" s="85">
        <v>1040</v>
      </c>
      <c r="AH28" s="85">
        <v>2041</v>
      </c>
      <c r="AI28" s="85">
        <v>164</v>
      </c>
      <c r="AJ28" s="85"/>
      <c r="AK28" s="85" t="s">
        <v>491</v>
      </c>
      <c r="AL28" s="85"/>
      <c r="AM28" s="89" t="s">
        <v>533</v>
      </c>
      <c r="AN28" s="85"/>
      <c r="AO28" s="87">
        <v>40252.826469907406</v>
      </c>
      <c r="AP28" s="85"/>
      <c r="AQ28" s="85" t="b">
        <v>1</v>
      </c>
      <c r="AR28" s="85" t="b">
        <v>0</v>
      </c>
      <c r="AS28" s="85" t="b">
        <v>0</v>
      </c>
      <c r="AT28" s="85" t="s">
        <v>395</v>
      </c>
      <c r="AU28" s="85">
        <v>19</v>
      </c>
      <c r="AV28" s="89" t="s">
        <v>557</v>
      </c>
      <c r="AW28" s="85" t="b">
        <v>0</v>
      </c>
      <c r="AX28" s="85" t="s">
        <v>569</v>
      </c>
      <c r="AY28" s="89" t="s">
        <v>595</v>
      </c>
      <c r="AZ28" s="85" t="s">
        <v>66</v>
      </c>
      <c r="BA28" s="85" t="str">
        <f>REPLACE(INDEX(GroupVertices[Group],MATCH(Vertices[[#This Row],[Vertex]],GroupVertices[Vertex],0)),1,1,"")</f>
        <v>1</v>
      </c>
      <c r="BB28" s="51" t="s">
        <v>280</v>
      </c>
      <c r="BC28" s="51" t="s">
        <v>280</v>
      </c>
      <c r="BD28" s="51" t="s">
        <v>293</v>
      </c>
      <c r="BE28" s="51" t="s">
        <v>293</v>
      </c>
      <c r="BF28" s="51" t="s">
        <v>304</v>
      </c>
      <c r="BG28" s="51" t="s">
        <v>304</v>
      </c>
      <c r="BH28" s="132" t="s">
        <v>980</v>
      </c>
      <c r="BI28" s="132" t="s">
        <v>980</v>
      </c>
      <c r="BJ28" s="132" t="s">
        <v>1007</v>
      </c>
      <c r="BK28" s="132" t="s">
        <v>1007</v>
      </c>
      <c r="BL28" s="132">
        <v>0</v>
      </c>
      <c r="BM28" s="135">
        <v>0</v>
      </c>
      <c r="BN28" s="132">
        <v>1</v>
      </c>
      <c r="BO28" s="135">
        <v>2.7027027027027026</v>
      </c>
      <c r="BP28" s="132">
        <v>0</v>
      </c>
      <c r="BQ28" s="135">
        <v>0</v>
      </c>
      <c r="BR28" s="132">
        <v>36</v>
      </c>
      <c r="BS28" s="135">
        <v>97.29729729729729</v>
      </c>
      <c r="BT28" s="132">
        <v>37</v>
      </c>
      <c r="BU28" s="2"/>
      <c r="BV28" s="3"/>
      <c r="BW28" s="3"/>
      <c r="BX28" s="3"/>
      <c r="BY28" s="3"/>
    </row>
    <row r="29" spans="1:77" ht="41.45" customHeight="1">
      <c r="A29" s="99" t="s">
        <v>236</v>
      </c>
      <c r="C29" s="100"/>
      <c r="D29" s="100" t="s">
        <v>64</v>
      </c>
      <c r="E29" s="101">
        <v>433.4187518398587</v>
      </c>
      <c r="F29" s="102">
        <v>96.77676871246521</v>
      </c>
      <c r="G29" s="113" t="s">
        <v>568</v>
      </c>
      <c r="H29" s="100"/>
      <c r="I29" s="103" t="s">
        <v>236</v>
      </c>
      <c r="J29" s="104"/>
      <c r="K29" s="104"/>
      <c r="L29" s="115" t="s">
        <v>623</v>
      </c>
      <c r="M29" s="105">
        <v>1075.1955470924272</v>
      </c>
      <c r="N29" s="106">
        <v>707.0984497070312</v>
      </c>
      <c r="O29" s="106">
        <v>1901.7708740234375</v>
      </c>
      <c r="P29" s="107"/>
      <c r="Q29" s="108"/>
      <c r="R29" s="108"/>
      <c r="S29" s="109"/>
      <c r="T29" s="51">
        <v>1</v>
      </c>
      <c r="U29" s="51">
        <v>1</v>
      </c>
      <c r="V29" s="52">
        <v>0</v>
      </c>
      <c r="W29" s="52">
        <v>0</v>
      </c>
      <c r="X29" s="52">
        <v>0</v>
      </c>
      <c r="Y29" s="52">
        <v>0.999982</v>
      </c>
      <c r="Z29" s="52">
        <v>0</v>
      </c>
      <c r="AA29" s="52" t="s">
        <v>1088</v>
      </c>
      <c r="AB29" s="110">
        <v>29</v>
      </c>
      <c r="AC29" s="110"/>
      <c r="AD29" s="111"/>
      <c r="AE29" s="85" t="s">
        <v>465</v>
      </c>
      <c r="AF29" s="85">
        <v>938</v>
      </c>
      <c r="AG29" s="85">
        <v>4436</v>
      </c>
      <c r="AH29" s="85">
        <v>14997</v>
      </c>
      <c r="AI29" s="85">
        <v>1262</v>
      </c>
      <c r="AJ29" s="85"/>
      <c r="AK29" s="85" t="s">
        <v>492</v>
      </c>
      <c r="AL29" s="85" t="s">
        <v>515</v>
      </c>
      <c r="AM29" s="89" t="s">
        <v>534</v>
      </c>
      <c r="AN29" s="85"/>
      <c r="AO29" s="87">
        <v>39346.949224537035</v>
      </c>
      <c r="AP29" s="89" t="s">
        <v>555</v>
      </c>
      <c r="AQ29" s="85" t="b">
        <v>0</v>
      </c>
      <c r="AR29" s="85" t="b">
        <v>0</v>
      </c>
      <c r="AS29" s="85" t="b">
        <v>1</v>
      </c>
      <c r="AT29" s="85" t="s">
        <v>395</v>
      </c>
      <c r="AU29" s="85">
        <v>189</v>
      </c>
      <c r="AV29" s="89" t="s">
        <v>557</v>
      </c>
      <c r="AW29" s="85" t="b">
        <v>0</v>
      </c>
      <c r="AX29" s="85" t="s">
        <v>569</v>
      </c>
      <c r="AY29" s="89" t="s">
        <v>596</v>
      </c>
      <c r="AZ29" s="85" t="s">
        <v>66</v>
      </c>
      <c r="BA29" s="85" t="str">
        <f>REPLACE(INDEX(GroupVertices[Group],MATCH(Vertices[[#This Row],[Vertex]],GroupVertices[Vertex],0)),1,1,"")</f>
        <v>1</v>
      </c>
      <c r="BB29" s="51" t="s">
        <v>281</v>
      </c>
      <c r="BC29" s="51" t="s">
        <v>281</v>
      </c>
      <c r="BD29" s="51" t="s">
        <v>294</v>
      </c>
      <c r="BE29" s="51" t="s">
        <v>294</v>
      </c>
      <c r="BF29" s="51" t="s">
        <v>305</v>
      </c>
      <c r="BG29" s="51" t="s">
        <v>305</v>
      </c>
      <c r="BH29" s="132" t="s">
        <v>981</v>
      </c>
      <c r="BI29" s="132" t="s">
        <v>981</v>
      </c>
      <c r="BJ29" s="132" t="s">
        <v>1008</v>
      </c>
      <c r="BK29" s="132" t="s">
        <v>1008</v>
      </c>
      <c r="BL29" s="132">
        <v>3</v>
      </c>
      <c r="BM29" s="135">
        <v>6.521739130434782</v>
      </c>
      <c r="BN29" s="132">
        <v>1</v>
      </c>
      <c r="BO29" s="135">
        <v>2.1739130434782608</v>
      </c>
      <c r="BP29" s="132">
        <v>0</v>
      </c>
      <c r="BQ29" s="135">
        <v>0</v>
      </c>
      <c r="BR29" s="132">
        <v>42</v>
      </c>
      <c r="BS29" s="135">
        <v>91.30434782608695</v>
      </c>
      <c r="BT29" s="132">
        <v>46</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9"/>
    <dataValidation allowBlank="1" showInputMessage="1" promptTitle="Vertex Tooltip" prompt="Enter optional text that will pop up when the mouse is hovered over the vertex." errorTitle="Invalid Vertex Image Key" sqref="L3:L2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9"/>
    <dataValidation allowBlank="1" showInputMessage="1" promptTitle="Vertex Label Fill Color" prompt="To select an optional fill color for the Label shape, right-click and select Select Color on the right-click menu." sqref="J3:J29"/>
    <dataValidation allowBlank="1" showInputMessage="1" promptTitle="Vertex Image File" prompt="Enter the path to an image file.  Hover over the column header for examples." errorTitle="Invalid Vertex Image Key" sqref="G3:G29"/>
    <dataValidation allowBlank="1" showInputMessage="1" promptTitle="Vertex Color" prompt="To select an optional vertex color, right-click and select Select Color on the right-click menu." sqref="C3:C29"/>
    <dataValidation allowBlank="1" showInputMessage="1" promptTitle="Vertex Opacity" prompt="Enter an optional vertex opacity between 0 (transparent) and 100 (opaque)." errorTitle="Invalid Vertex Opacity" error="The optional vertex opacity must be a whole number between 0 and 10." sqref="F3:F29"/>
    <dataValidation type="list" allowBlank="1" showInputMessage="1" showErrorMessage="1" promptTitle="Vertex Shape" prompt="Select an optional vertex shape." errorTitle="Invalid Vertex Shape" error="You have entered an invalid vertex shape.  Try selecting from the drop-down list instead." sqref="D3:D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9">
      <formula1>ValidVertexLabelPositions</formula1>
    </dataValidation>
    <dataValidation allowBlank="1" showInputMessage="1" showErrorMessage="1" promptTitle="Vertex Name" prompt="Enter the name of the vertex." sqref="A3:A29"/>
  </dataValidations>
  <hyperlinks>
    <hyperlink ref="AM3" r:id="rId1" display="https://t.co/zMXKoZXGHr"/>
    <hyperlink ref="AM5" r:id="rId2" display="https://t.co/RA96k3b5dG"/>
    <hyperlink ref="AM6" r:id="rId3" display="https://t.co/a11rWJHYEP"/>
    <hyperlink ref="AM8" r:id="rId4" display="https://t.co/8hAWIvc8Xm"/>
    <hyperlink ref="AM10" r:id="rId5" display="https://t.co/9jGNwsZvvp"/>
    <hyperlink ref="AM11" r:id="rId6" display="https://t.co/iJlBjpjqQO"/>
    <hyperlink ref="AM13" r:id="rId7" display="https://t.co/WEa5s20JKm"/>
    <hyperlink ref="AM15" r:id="rId8" display="http://t.co/QEaz4LZWww"/>
    <hyperlink ref="AM16" r:id="rId9" display="http://t.co/gLc4U0OanE"/>
    <hyperlink ref="AM18" r:id="rId10" display="https://t.co/WQFyrQtudJ"/>
    <hyperlink ref="AM19" r:id="rId11" display="https://t.co/1ijNyVspj0"/>
    <hyperlink ref="AM20" r:id="rId12" display="https://t.co/PBEbWPj7iP"/>
    <hyperlink ref="AM21" r:id="rId13" display="http://t.co/g78gITkHNR"/>
    <hyperlink ref="AM23" r:id="rId14" display="https://t.co/SuqJMLULYD"/>
    <hyperlink ref="AM24" r:id="rId15" display="https://t.co/2JAzAn8aY5"/>
    <hyperlink ref="AM25" r:id="rId16" display="https://t.co/r5iNZpjwQd"/>
    <hyperlink ref="AM26" r:id="rId17" display="https://t.co/ka3wWPEiXO"/>
    <hyperlink ref="AM28" r:id="rId18" display="http://t.co/EOMNhaSxK5"/>
    <hyperlink ref="AM29" r:id="rId19" display="http://t.co/8WO2MRYf63"/>
    <hyperlink ref="AP3" r:id="rId20" display="https://pbs.twimg.com/profile_banners/27900954/1487811595"/>
    <hyperlink ref="AP5" r:id="rId21" display="https://pbs.twimg.com/profile_banners/1928841116/1546712055"/>
    <hyperlink ref="AP6" r:id="rId22" display="https://pbs.twimg.com/profile_banners/42954206/1491941988"/>
    <hyperlink ref="AP7" r:id="rId23" display="https://pbs.twimg.com/profile_banners/887652759880687620/1528458503"/>
    <hyperlink ref="AP8" r:id="rId24" display="https://pbs.twimg.com/profile_banners/967139918404308999/1527184618"/>
    <hyperlink ref="AP10" r:id="rId25" display="https://pbs.twimg.com/profile_banners/3069032241/1497277623"/>
    <hyperlink ref="AP11" r:id="rId26" display="https://pbs.twimg.com/profile_banners/329729016/1473780049"/>
    <hyperlink ref="AP12" r:id="rId27" display="https://pbs.twimg.com/profile_banners/1068860525205954560/1543695846"/>
    <hyperlink ref="AP13" r:id="rId28" display="https://pbs.twimg.com/profile_banners/18947926/1539638286"/>
    <hyperlink ref="AP14" r:id="rId29" display="https://pbs.twimg.com/profile_banners/22036035/1402395454"/>
    <hyperlink ref="AP15" r:id="rId30" display="https://pbs.twimg.com/profile_banners/398951513/1477685611"/>
    <hyperlink ref="AP16" r:id="rId31" display="https://pbs.twimg.com/profile_banners/32162882/1509032704"/>
    <hyperlink ref="AP19" r:id="rId32" display="https://pbs.twimg.com/profile_banners/2975521600/1421103394"/>
    <hyperlink ref="AP20" r:id="rId33" display="https://pbs.twimg.com/profile_banners/169210024/1521816192"/>
    <hyperlink ref="AP21" r:id="rId34" display="https://pbs.twimg.com/profile_banners/2776016508/1543754149"/>
    <hyperlink ref="AP23" r:id="rId35" display="https://pbs.twimg.com/profile_banners/757372608258060288/1503499676"/>
    <hyperlink ref="AP24" r:id="rId36" display="https://pbs.twimg.com/profile_banners/4562863643/1453291317"/>
    <hyperlink ref="AP25" r:id="rId37" display="https://pbs.twimg.com/profile_banners/21047900/1530121231"/>
    <hyperlink ref="AP26" r:id="rId38" display="https://pbs.twimg.com/profile_banners/2914467563/1472876163"/>
    <hyperlink ref="AP27" r:id="rId39" display="https://pbs.twimg.com/profile_banners/996588422998511616/1530328435"/>
    <hyperlink ref="AP29" r:id="rId40" display="https://pbs.twimg.com/profile_banners/9022732/1398545405"/>
    <hyperlink ref="AV3" r:id="rId41" display="http://abs.twimg.com/images/themes/theme5/bg.gif"/>
    <hyperlink ref="AV4" r:id="rId42" display="http://abs.twimg.com/images/themes/theme1/bg.png"/>
    <hyperlink ref="AV5" r:id="rId43" display="http://abs.twimg.com/images/themes/theme1/bg.png"/>
    <hyperlink ref="AV6" r:id="rId44" display="http://abs.twimg.com/images/themes/theme2/bg.gif"/>
    <hyperlink ref="AV8" r:id="rId45" display="http://abs.twimg.com/images/themes/theme1/bg.png"/>
    <hyperlink ref="AV9" r:id="rId46" display="http://abs.twimg.com/images/themes/theme1/bg.png"/>
    <hyperlink ref="AV10" r:id="rId47" display="http://abs.twimg.com/images/themes/theme4/bg.gif"/>
    <hyperlink ref="AV11" r:id="rId48" display="http://abs.twimg.com/images/themes/theme13/bg.gif"/>
    <hyperlink ref="AV13" r:id="rId49" display="http://abs.twimg.com/images/themes/theme4/bg.gif"/>
    <hyperlink ref="AV14" r:id="rId50" display="http://abs.twimg.com/images/themes/theme1/bg.png"/>
    <hyperlink ref="AV15" r:id="rId51" display="http://abs.twimg.com/images/themes/theme13/bg.gif"/>
    <hyperlink ref="AV16" r:id="rId52" display="http://abs.twimg.com/images/themes/theme1/bg.png"/>
    <hyperlink ref="AV17" r:id="rId53" display="http://abs.twimg.com/images/themes/theme1/bg.png"/>
    <hyperlink ref="AV18" r:id="rId54" display="http://abs.twimg.com/images/themes/theme1/bg.png"/>
    <hyperlink ref="AV19" r:id="rId55" display="http://abs.twimg.com/images/themes/theme1/bg.png"/>
    <hyperlink ref="AV20" r:id="rId56" display="http://abs.twimg.com/images/themes/theme9/bg.gif"/>
    <hyperlink ref="AV21" r:id="rId57" display="http://abs.twimg.com/images/themes/theme1/bg.png"/>
    <hyperlink ref="AV25" r:id="rId58" display="http://abs.twimg.com/images/themes/theme1/bg.png"/>
    <hyperlink ref="AV26" r:id="rId59" display="http://abs.twimg.com/images/themes/theme1/bg.png"/>
    <hyperlink ref="AV28" r:id="rId60" display="http://abs.twimg.com/images/themes/theme1/bg.png"/>
    <hyperlink ref="AV29" r:id="rId61" display="http://abs.twimg.com/images/themes/theme1/bg.png"/>
    <hyperlink ref="G3" r:id="rId62" display="http://pbs.twimg.com/profile_images/834801441294331909/3XoQN9R2_normal.jpg"/>
    <hyperlink ref="G4" r:id="rId63" display="http://pbs.twimg.com/profile_images/690094193/BETH-BW_normal.jpg"/>
    <hyperlink ref="G5" r:id="rId64" display="http://pbs.twimg.com/profile_images/378800000540531215/e44b300f18cb32db47925f0528e25deb_normal.jpeg"/>
    <hyperlink ref="G6" r:id="rId65" display="http://pbs.twimg.com/profile_images/601769366468833281/S_hrq0sr_normal.jpg"/>
    <hyperlink ref="G7" r:id="rId66" display="http://pbs.twimg.com/profile_images/889353208438571008/JBz8P1BC_normal.jpg"/>
    <hyperlink ref="G8" r:id="rId67" display="http://pbs.twimg.com/profile_images/967142440741122048/0YXnPhNE_normal.jpg"/>
    <hyperlink ref="G9" r:id="rId68" display="http://pbs.twimg.com/profile_images/1057009676309524481/2h_YczFC_normal.jpg"/>
    <hyperlink ref="G10" r:id="rId69" display="http://pbs.twimg.com/profile_images/870041102014959616/52xmme98_normal.jpg"/>
    <hyperlink ref="G11" r:id="rId70" display="http://pbs.twimg.com/profile_images/771560613260603396/PVQeuW_0_normal.jpg"/>
    <hyperlink ref="G12" r:id="rId71" display="http://pbs.twimg.com/profile_images/1068862230756769792/GfYsyU30_normal.jpg"/>
    <hyperlink ref="G13" r:id="rId72" display="http://pbs.twimg.com/profile_images/1051944249380335617/4aTfAoj1_normal.jpg"/>
    <hyperlink ref="G14" r:id="rId73" display="http://pbs.twimg.com/profile_images/179041765/cut_wash_avatar_normal.jpg"/>
    <hyperlink ref="G15" r:id="rId74" display="http://pbs.twimg.com/profile_images/770750607288311808/-mQe7D31_normal.jpg"/>
    <hyperlink ref="G16" r:id="rId75" display="http://pbs.twimg.com/profile_images/933022459900526592/f8culc4P_normal.jpg"/>
    <hyperlink ref="G17" r:id="rId76" display="http://pbs.twimg.com/profile_images/378800000344928900/75ac0fe3109fbc9e880b7b2158b34eca_normal.jpeg"/>
    <hyperlink ref="G18" r:id="rId77" display="http://pbs.twimg.com/profile_images/627414583364423680/qer0k1mr_normal.jpg"/>
    <hyperlink ref="G19" r:id="rId78" display="http://pbs.twimg.com/profile_images/554773901029285888/g6h8G2Nj_normal.png"/>
    <hyperlink ref="G20" r:id="rId79" display="http://pbs.twimg.com/profile_images/977196309554765826/UhvEIu0s_normal.jpg"/>
    <hyperlink ref="G21" r:id="rId80" display="http://pbs.twimg.com/profile_images/1069199992924049408/dzC0COQx_normal.jpg"/>
    <hyperlink ref="G22" r:id="rId81" display="http://pbs.twimg.com/profile_images/959840512445485057/criMGsOE_normal.jpg"/>
    <hyperlink ref="G23" r:id="rId82" display="http://pbs.twimg.com/profile_images/803712065420423169/YvBkGd_x_normal.jpg"/>
    <hyperlink ref="G24" r:id="rId83" display="http://pbs.twimg.com/profile_images/689779949528449024/Fx7kQnEW_normal.png"/>
    <hyperlink ref="G25" r:id="rId84" display="http://pbs.twimg.com/profile_images/1015671295089004545/o_7g-UTg_normal.jpg"/>
    <hyperlink ref="G26" r:id="rId85" display="http://pbs.twimg.com/profile_images/834934356917563392/1QgGMusX_normal.jpg"/>
    <hyperlink ref="G27" r:id="rId86" display="http://pbs.twimg.com/profile_images/1025404166917771270/T52uqoXj_normal.jpg"/>
    <hyperlink ref="G28" r:id="rId87" display="http://pbs.twimg.com/profile_images/635852527485911041/jZJamUKn_normal.png"/>
    <hyperlink ref="G29" r:id="rId88" display="http://pbs.twimg.com/profile_images/511297078455070720/P8ZOqJuT_normal.jpeg"/>
    <hyperlink ref="AY3" r:id="rId89" display="https://twitter.com/pfripp"/>
    <hyperlink ref="AY4" r:id="rId90" display="https://twitter.com/bqandrews"/>
    <hyperlink ref="AY5" r:id="rId91" display="https://twitter.com/jmkuhn99"/>
    <hyperlink ref="AY6" r:id="rId92" display="https://twitter.com/dorieclark"/>
    <hyperlink ref="AY7" r:id="rId93" display="https://twitter.com/kiranta30623104"/>
    <hyperlink ref="AY8" r:id="rId94" display="https://twitter.com/nmgallicchio"/>
    <hyperlink ref="AY9" r:id="rId95" display="https://twitter.com/rafaelmier"/>
    <hyperlink ref="AY10" r:id="rId96" display="https://twitter.com/daire2succeed"/>
    <hyperlink ref="AY11" r:id="rId97" display="https://twitter.com/allisonsaia"/>
    <hyperlink ref="AY12" r:id="rId98" display="https://twitter.com/assist_usa"/>
    <hyperlink ref="AY13" r:id="rId99" display="https://twitter.com/nsaspeaker"/>
    <hyperlink ref="AY14" r:id="rId100" display="https://twitter.com/mylesie"/>
    <hyperlink ref="AY15" r:id="rId101" display="https://twitter.com/ckaemmerer"/>
    <hyperlink ref="AY16" r:id="rId102" display="https://twitter.com/danthurmon"/>
    <hyperlink ref="AY17" r:id="rId103" display="https://twitter.com/thewordninja_bk"/>
    <hyperlink ref="AY18" r:id="rId104" display="https://twitter.com/edraygoins"/>
    <hyperlink ref="AY19" r:id="rId105" display="https://twitter.com/peak_fin"/>
    <hyperlink ref="AY20" r:id="rId106" display="https://twitter.com/jointmath"/>
    <hyperlink ref="AY21" r:id="rId107" display="https://twitter.com/teacherskills"/>
    <hyperlink ref="AY22" r:id="rId108" display="https://twitter.com/marytadros10"/>
    <hyperlink ref="AY23" r:id="rId109" display="https://twitter.com/atlasrtx"/>
    <hyperlink ref="AY24" r:id="rId110" display="https://twitter.com/mindshareutah"/>
    <hyperlink ref="AY25" r:id="rId111" display="https://twitter.com/dicoach"/>
    <hyperlink ref="AY26" r:id="rId112" display="https://twitter.com/tnnpa"/>
    <hyperlink ref="AY27" r:id="rId113" display="https://twitter.com/bean_dnp"/>
    <hyperlink ref="AY28" r:id="rId114" display="https://twitter.com/nbsaerho"/>
    <hyperlink ref="AY29" r:id="rId115" display="https://twitter.com/nerdybff"/>
  </hyperlinks>
  <printOptions/>
  <pageMargins left="0.7" right="0.7" top="0.75" bottom="0.75" header="0.3" footer="0.3"/>
  <pageSetup horizontalDpi="600" verticalDpi="600" orientation="portrait" r:id="rId120"/>
  <drawing r:id="rId119"/>
  <legacyDrawing r:id="rId117"/>
  <tableParts>
    <tablePart r:id="rId1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707</v>
      </c>
      <c r="Z2" s="13" t="s">
        <v>720</v>
      </c>
      <c r="AA2" s="13" t="s">
        <v>740</v>
      </c>
      <c r="AB2" s="13" t="s">
        <v>814</v>
      </c>
      <c r="AC2" s="13" t="s">
        <v>902</v>
      </c>
      <c r="AD2" s="13" t="s">
        <v>929</v>
      </c>
      <c r="AE2" s="13" t="s">
        <v>930</v>
      </c>
      <c r="AF2" s="13" t="s">
        <v>943</v>
      </c>
      <c r="AG2" s="67" t="s">
        <v>1077</v>
      </c>
      <c r="AH2" s="67" t="s">
        <v>1078</v>
      </c>
      <c r="AI2" s="67" t="s">
        <v>1079</v>
      </c>
      <c r="AJ2" s="67" t="s">
        <v>1080</v>
      </c>
      <c r="AK2" s="67" t="s">
        <v>1081</v>
      </c>
      <c r="AL2" s="67" t="s">
        <v>1082</v>
      </c>
      <c r="AM2" s="67" t="s">
        <v>1083</v>
      </c>
      <c r="AN2" s="67" t="s">
        <v>1084</v>
      </c>
      <c r="AO2" s="67" t="s">
        <v>1087</v>
      </c>
    </row>
    <row r="3" spans="1:41" ht="15">
      <c r="A3" s="126" t="s">
        <v>663</v>
      </c>
      <c r="B3" s="127" t="s">
        <v>671</v>
      </c>
      <c r="C3" s="127" t="s">
        <v>56</v>
      </c>
      <c r="D3" s="118"/>
      <c r="E3" s="117"/>
      <c r="F3" s="119" t="s">
        <v>1092</v>
      </c>
      <c r="G3" s="120"/>
      <c r="H3" s="120"/>
      <c r="I3" s="121">
        <v>3</v>
      </c>
      <c r="J3" s="122"/>
      <c r="K3" s="51">
        <v>9</v>
      </c>
      <c r="L3" s="51">
        <v>8</v>
      </c>
      <c r="M3" s="51">
        <v>2</v>
      </c>
      <c r="N3" s="51">
        <v>10</v>
      </c>
      <c r="O3" s="51">
        <v>10</v>
      </c>
      <c r="P3" s="52" t="s">
        <v>1088</v>
      </c>
      <c r="Q3" s="52" t="s">
        <v>1088</v>
      </c>
      <c r="R3" s="51">
        <v>9</v>
      </c>
      <c r="S3" s="51">
        <v>9</v>
      </c>
      <c r="T3" s="51">
        <v>1</v>
      </c>
      <c r="U3" s="51">
        <v>2</v>
      </c>
      <c r="V3" s="51">
        <v>0</v>
      </c>
      <c r="W3" s="52">
        <v>0</v>
      </c>
      <c r="X3" s="52">
        <v>0</v>
      </c>
      <c r="Y3" s="85" t="s">
        <v>708</v>
      </c>
      <c r="Z3" s="85" t="s">
        <v>721</v>
      </c>
      <c r="AA3" s="85" t="s">
        <v>741</v>
      </c>
      <c r="AB3" s="91" t="s">
        <v>815</v>
      </c>
      <c r="AC3" s="91" t="s">
        <v>903</v>
      </c>
      <c r="AD3" s="91"/>
      <c r="AE3" s="91"/>
      <c r="AF3" s="91" t="s">
        <v>944</v>
      </c>
      <c r="AG3" s="132">
        <v>10</v>
      </c>
      <c r="AH3" s="135">
        <v>3.1645569620253164</v>
      </c>
      <c r="AI3" s="132">
        <v>3</v>
      </c>
      <c r="AJ3" s="135">
        <v>0.9493670886075949</v>
      </c>
      <c r="AK3" s="132">
        <v>0</v>
      </c>
      <c r="AL3" s="135">
        <v>0</v>
      </c>
      <c r="AM3" s="132">
        <v>303</v>
      </c>
      <c r="AN3" s="135">
        <v>95.88607594936708</v>
      </c>
      <c r="AO3" s="132">
        <v>316</v>
      </c>
    </row>
    <row r="4" spans="1:41" ht="15">
      <c r="A4" s="126" t="s">
        <v>664</v>
      </c>
      <c r="B4" s="127" t="s">
        <v>672</v>
      </c>
      <c r="C4" s="127" t="s">
        <v>56</v>
      </c>
      <c r="D4" s="123"/>
      <c r="E4" s="100"/>
      <c r="F4" s="103" t="s">
        <v>1093</v>
      </c>
      <c r="G4" s="107"/>
      <c r="H4" s="107"/>
      <c r="I4" s="124">
        <v>4</v>
      </c>
      <c r="J4" s="110"/>
      <c r="K4" s="51">
        <v>4</v>
      </c>
      <c r="L4" s="51">
        <v>5</v>
      </c>
      <c r="M4" s="51">
        <v>0</v>
      </c>
      <c r="N4" s="51">
        <v>5</v>
      </c>
      <c r="O4" s="51">
        <v>1</v>
      </c>
      <c r="P4" s="52">
        <v>0</v>
      </c>
      <c r="Q4" s="52">
        <v>0</v>
      </c>
      <c r="R4" s="51">
        <v>1</v>
      </c>
      <c r="S4" s="51">
        <v>0</v>
      </c>
      <c r="T4" s="51">
        <v>4</v>
      </c>
      <c r="U4" s="51">
        <v>5</v>
      </c>
      <c r="V4" s="51">
        <v>2</v>
      </c>
      <c r="W4" s="52">
        <v>1</v>
      </c>
      <c r="X4" s="52">
        <v>0.3333333333333333</v>
      </c>
      <c r="Y4" s="85" t="s">
        <v>709</v>
      </c>
      <c r="Z4" s="85" t="s">
        <v>722</v>
      </c>
      <c r="AA4" s="85"/>
      <c r="AB4" s="91" t="s">
        <v>816</v>
      </c>
      <c r="AC4" s="91" t="s">
        <v>904</v>
      </c>
      <c r="AD4" s="91"/>
      <c r="AE4" s="91" t="s">
        <v>931</v>
      </c>
      <c r="AF4" s="91" t="s">
        <v>945</v>
      </c>
      <c r="AG4" s="132">
        <v>8</v>
      </c>
      <c r="AH4" s="135">
        <v>11.428571428571429</v>
      </c>
      <c r="AI4" s="132">
        <v>0</v>
      </c>
      <c r="AJ4" s="135">
        <v>0</v>
      </c>
      <c r="AK4" s="132">
        <v>0</v>
      </c>
      <c r="AL4" s="135">
        <v>0</v>
      </c>
      <c r="AM4" s="132">
        <v>62</v>
      </c>
      <c r="AN4" s="135">
        <v>88.57142857142857</v>
      </c>
      <c r="AO4" s="132">
        <v>70</v>
      </c>
    </row>
    <row r="5" spans="1:41" ht="15">
      <c r="A5" s="126" t="s">
        <v>665</v>
      </c>
      <c r="B5" s="127" t="s">
        <v>673</v>
      </c>
      <c r="C5" s="127" t="s">
        <v>56</v>
      </c>
      <c r="D5" s="123"/>
      <c r="E5" s="100"/>
      <c r="F5" s="103" t="s">
        <v>1094</v>
      </c>
      <c r="G5" s="107"/>
      <c r="H5" s="107"/>
      <c r="I5" s="124">
        <v>5</v>
      </c>
      <c r="J5" s="110"/>
      <c r="K5" s="51">
        <v>3</v>
      </c>
      <c r="L5" s="51">
        <v>3</v>
      </c>
      <c r="M5" s="51">
        <v>0</v>
      </c>
      <c r="N5" s="51">
        <v>3</v>
      </c>
      <c r="O5" s="51">
        <v>1</v>
      </c>
      <c r="P5" s="52">
        <v>0</v>
      </c>
      <c r="Q5" s="52">
        <v>0</v>
      </c>
      <c r="R5" s="51">
        <v>1</v>
      </c>
      <c r="S5" s="51">
        <v>0</v>
      </c>
      <c r="T5" s="51">
        <v>3</v>
      </c>
      <c r="U5" s="51">
        <v>3</v>
      </c>
      <c r="V5" s="51">
        <v>2</v>
      </c>
      <c r="W5" s="52">
        <v>0.888889</v>
      </c>
      <c r="X5" s="52">
        <v>0.3333333333333333</v>
      </c>
      <c r="Y5" s="85" t="s">
        <v>277</v>
      </c>
      <c r="Z5" s="85" t="s">
        <v>290</v>
      </c>
      <c r="AA5" s="85" t="s">
        <v>301</v>
      </c>
      <c r="AB5" s="91" t="s">
        <v>817</v>
      </c>
      <c r="AC5" s="91" t="s">
        <v>905</v>
      </c>
      <c r="AD5" s="91"/>
      <c r="AE5" s="91" t="s">
        <v>226</v>
      </c>
      <c r="AF5" s="91" t="s">
        <v>946</v>
      </c>
      <c r="AG5" s="132">
        <v>0</v>
      </c>
      <c r="AH5" s="135">
        <v>0</v>
      </c>
      <c r="AI5" s="132">
        <v>0</v>
      </c>
      <c r="AJ5" s="135">
        <v>0</v>
      </c>
      <c r="AK5" s="132">
        <v>0</v>
      </c>
      <c r="AL5" s="135">
        <v>0</v>
      </c>
      <c r="AM5" s="132">
        <v>65</v>
      </c>
      <c r="AN5" s="135">
        <v>100</v>
      </c>
      <c r="AO5" s="132">
        <v>65</v>
      </c>
    </row>
    <row r="6" spans="1:41" ht="15">
      <c r="A6" s="126" t="s">
        <v>666</v>
      </c>
      <c r="B6" s="127" t="s">
        <v>674</v>
      </c>
      <c r="C6" s="127" t="s">
        <v>56</v>
      </c>
      <c r="D6" s="123"/>
      <c r="E6" s="100"/>
      <c r="F6" s="103" t="s">
        <v>1095</v>
      </c>
      <c r="G6" s="107"/>
      <c r="H6" s="107"/>
      <c r="I6" s="124">
        <v>6</v>
      </c>
      <c r="J6" s="110"/>
      <c r="K6" s="51">
        <v>3</v>
      </c>
      <c r="L6" s="51">
        <v>3</v>
      </c>
      <c r="M6" s="51">
        <v>0</v>
      </c>
      <c r="N6" s="51">
        <v>3</v>
      </c>
      <c r="O6" s="51">
        <v>1</v>
      </c>
      <c r="P6" s="52">
        <v>0</v>
      </c>
      <c r="Q6" s="52">
        <v>0</v>
      </c>
      <c r="R6" s="51">
        <v>1</v>
      </c>
      <c r="S6" s="51">
        <v>0</v>
      </c>
      <c r="T6" s="51">
        <v>3</v>
      </c>
      <c r="U6" s="51">
        <v>3</v>
      </c>
      <c r="V6" s="51">
        <v>2</v>
      </c>
      <c r="W6" s="52">
        <v>0.888889</v>
      </c>
      <c r="X6" s="52">
        <v>0.3333333333333333</v>
      </c>
      <c r="Y6" s="85" t="s">
        <v>282</v>
      </c>
      <c r="Z6" s="85" t="s">
        <v>295</v>
      </c>
      <c r="AA6" s="85"/>
      <c r="AB6" s="91" t="s">
        <v>818</v>
      </c>
      <c r="AC6" s="91" t="s">
        <v>906</v>
      </c>
      <c r="AD6" s="91"/>
      <c r="AE6" s="91" t="s">
        <v>932</v>
      </c>
      <c r="AF6" s="91" t="s">
        <v>947</v>
      </c>
      <c r="AG6" s="132">
        <v>4</v>
      </c>
      <c r="AH6" s="135">
        <v>4.3478260869565215</v>
      </c>
      <c r="AI6" s="132">
        <v>0</v>
      </c>
      <c r="AJ6" s="135">
        <v>0</v>
      </c>
      <c r="AK6" s="132">
        <v>0</v>
      </c>
      <c r="AL6" s="135">
        <v>0</v>
      </c>
      <c r="AM6" s="132">
        <v>88</v>
      </c>
      <c r="AN6" s="135">
        <v>95.65217391304348</v>
      </c>
      <c r="AO6" s="132">
        <v>92</v>
      </c>
    </row>
    <row r="7" spans="1:41" ht="15">
      <c r="A7" s="126" t="s">
        <v>667</v>
      </c>
      <c r="B7" s="127" t="s">
        <v>675</v>
      </c>
      <c r="C7" s="127" t="s">
        <v>56</v>
      </c>
      <c r="D7" s="123"/>
      <c r="E7" s="100"/>
      <c r="F7" s="103" t="s">
        <v>1096</v>
      </c>
      <c r="G7" s="107"/>
      <c r="H7" s="107"/>
      <c r="I7" s="124">
        <v>7</v>
      </c>
      <c r="J7" s="110"/>
      <c r="K7" s="51">
        <v>2</v>
      </c>
      <c r="L7" s="51">
        <v>2</v>
      </c>
      <c r="M7" s="51">
        <v>0</v>
      </c>
      <c r="N7" s="51">
        <v>2</v>
      </c>
      <c r="O7" s="51">
        <v>1</v>
      </c>
      <c r="P7" s="52">
        <v>0</v>
      </c>
      <c r="Q7" s="52">
        <v>0</v>
      </c>
      <c r="R7" s="51">
        <v>1</v>
      </c>
      <c r="S7" s="51">
        <v>0</v>
      </c>
      <c r="T7" s="51">
        <v>2</v>
      </c>
      <c r="U7" s="51">
        <v>2</v>
      </c>
      <c r="V7" s="51">
        <v>1</v>
      </c>
      <c r="W7" s="52">
        <v>0.5</v>
      </c>
      <c r="X7" s="52">
        <v>0.5</v>
      </c>
      <c r="Y7" s="85" t="s">
        <v>278</v>
      </c>
      <c r="Z7" s="85" t="s">
        <v>291</v>
      </c>
      <c r="AA7" s="85"/>
      <c r="AB7" s="91" t="s">
        <v>819</v>
      </c>
      <c r="AC7" s="91" t="s">
        <v>907</v>
      </c>
      <c r="AD7" s="91"/>
      <c r="AE7" s="91" t="s">
        <v>230</v>
      </c>
      <c r="AF7" s="91" t="s">
        <v>948</v>
      </c>
      <c r="AG7" s="132">
        <v>0</v>
      </c>
      <c r="AH7" s="135">
        <v>0</v>
      </c>
      <c r="AI7" s="132">
        <v>0</v>
      </c>
      <c r="AJ7" s="135">
        <v>0</v>
      </c>
      <c r="AK7" s="132">
        <v>0</v>
      </c>
      <c r="AL7" s="135">
        <v>0</v>
      </c>
      <c r="AM7" s="132">
        <v>45</v>
      </c>
      <c r="AN7" s="135">
        <v>100</v>
      </c>
      <c r="AO7" s="132">
        <v>45</v>
      </c>
    </row>
    <row r="8" spans="1:41" ht="15">
      <c r="A8" s="126" t="s">
        <v>668</v>
      </c>
      <c r="B8" s="127" t="s">
        <v>676</v>
      </c>
      <c r="C8" s="127" t="s">
        <v>56</v>
      </c>
      <c r="D8" s="123"/>
      <c r="E8" s="100"/>
      <c r="F8" s="103" t="s">
        <v>1097</v>
      </c>
      <c r="G8" s="107"/>
      <c r="H8" s="107"/>
      <c r="I8" s="124">
        <v>8</v>
      </c>
      <c r="J8" s="110"/>
      <c r="K8" s="51">
        <v>2</v>
      </c>
      <c r="L8" s="51">
        <v>2</v>
      </c>
      <c r="M8" s="51">
        <v>0</v>
      </c>
      <c r="N8" s="51">
        <v>2</v>
      </c>
      <c r="O8" s="51">
        <v>0</v>
      </c>
      <c r="P8" s="52">
        <v>1</v>
      </c>
      <c r="Q8" s="52">
        <v>1</v>
      </c>
      <c r="R8" s="51">
        <v>1</v>
      </c>
      <c r="S8" s="51">
        <v>0</v>
      </c>
      <c r="T8" s="51">
        <v>2</v>
      </c>
      <c r="U8" s="51">
        <v>2</v>
      </c>
      <c r="V8" s="51">
        <v>1</v>
      </c>
      <c r="W8" s="52">
        <v>0.5</v>
      </c>
      <c r="X8" s="52">
        <v>1</v>
      </c>
      <c r="Y8" s="85"/>
      <c r="Z8" s="85"/>
      <c r="AA8" s="85" t="s">
        <v>302</v>
      </c>
      <c r="AB8" s="91" t="s">
        <v>820</v>
      </c>
      <c r="AC8" s="91" t="s">
        <v>908</v>
      </c>
      <c r="AD8" s="91" t="s">
        <v>229</v>
      </c>
      <c r="AE8" s="91" t="s">
        <v>933</v>
      </c>
      <c r="AF8" s="91" t="s">
        <v>933</v>
      </c>
      <c r="AG8" s="132">
        <v>4</v>
      </c>
      <c r="AH8" s="135">
        <v>7.2727272727272725</v>
      </c>
      <c r="AI8" s="132">
        <v>0</v>
      </c>
      <c r="AJ8" s="135">
        <v>0</v>
      </c>
      <c r="AK8" s="132">
        <v>0</v>
      </c>
      <c r="AL8" s="135">
        <v>0</v>
      </c>
      <c r="AM8" s="132">
        <v>51</v>
      </c>
      <c r="AN8" s="135">
        <v>92.72727272727273</v>
      </c>
      <c r="AO8" s="132">
        <v>55</v>
      </c>
    </row>
    <row r="9" spans="1:41" ht="15">
      <c r="A9" s="126" t="s">
        <v>669</v>
      </c>
      <c r="B9" s="127" t="s">
        <v>677</v>
      </c>
      <c r="C9" s="127" t="s">
        <v>56</v>
      </c>
      <c r="D9" s="123"/>
      <c r="E9" s="100"/>
      <c r="F9" s="103" t="s">
        <v>1098</v>
      </c>
      <c r="G9" s="107"/>
      <c r="H9" s="107"/>
      <c r="I9" s="124">
        <v>9</v>
      </c>
      <c r="J9" s="110"/>
      <c r="K9" s="51">
        <v>2</v>
      </c>
      <c r="L9" s="51">
        <v>2</v>
      </c>
      <c r="M9" s="51">
        <v>0</v>
      </c>
      <c r="N9" s="51">
        <v>2</v>
      </c>
      <c r="O9" s="51">
        <v>1</v>
      </c>
      <c r="P9" s="52">
        <v>0</v>
      </c>
      <c r="Q9" s="52">
        <v>0</v>
      </c>
      <c r="R9" s="51">
        <v>1</v>
      </c>
      <c r="S9" s="51">
        <v>0</v>
      </c>
      <c r="T9" s="51">
        <v>2</v>
      </c>
      <c r="U9" s="51">
        <v>2</v>
      </c>
      <c r="V9" s="51">
        <v>1</v>
      </c>
      <c r="W9" s="52">
        <v>0.5</v>
      </c>
      <c r="X9" s="52">
        <v>0.5</v>
      </c>
      <c r="Y9" s="85" t="s">
        <v>710</v>
      </c>
      <c r="Z9" s="85" t="s">
        <v>288</v>
      </c>
      <c r="AA9" s="85" t="s">
        <v>742</v>
      </c>
      <c r="AB9" s="91" t="s">
        <v>821</v>
      </c>
      <c r="AC9" s="91" t="s">
        <v>909</v>
      </c>
      <c r="AD9" s="91"/>
      <c r="AE9" s="91" t="s">
        <v>238</v>
      </c>
      <c r="AF9" s="91" t="s">
        <v>949</v>
      </c>
      <c r="AG9" s="132">
        <v>3</v>
      </c>
      <c r="AH9" s="135">
        <v>4.3478260869565215</v>
      </c>
      <c r="AI9" s="132">
        <v>0</v>
      </c>
      <c r="AJ9" s="135">
        <v>0</v>
      </c>
      <c r="AK9" s="132">
        <v>0</v>
      </c>
      <c r="AL9" s="135">
        <v>0</v>
      </c>
      <c r="AM9" s="132">
        <v>66</v>
      </c>
      <c r="AN9" s="135">
        <v>95.65217391304348</v>
      </c>
      <c r="AO9" s="132">
        <v>69</v>
      </c>
    </row>
    <row r="10" spans="1:41" ht="14.25" customHeight="1">
      <c r="A10" s="126" t="s">
        <v>670</v>
      </c>
      <c r="B10" s="127" t="s">
        <v>678</v>
      </c>
      <c r="C10" s="127" t="s">
        <v>56</v>
      </c>
      <c r="D10" s="123"/>
      <c r="E10" s="100"/>
      <c r="F10" s="103" t="s">
        <v>1099</v>
      </c>
      <c r="G10" s="107"/>
      <c r="H10" s="107"/>
      <c r="I10" s="124">
        <v>10</v>
      </c>
      <c r="J10" s="110"/>
      <c r="K10" s="51">
        <v>2</v>
      </c>
      <c r="L10" s="51">
        <v>1</v>
      </c>
      <c r="M10" s="51">
        <v>2</v>
      </c>
      <c r="N10" s="51">
        <v>3</v>
      </c>
      <c r="O10" s="51">
        <v>2</v>
      </c>
      <c r="P10" s="52">
        <v>0</v>
      </c>
      <c r="Q10" s="52">
        <v>0</v>
      </c>
      <c r="R10" s="51">
        <v>1</v>
      </c>
      <c r="S10" s="51">
        <v>0</v>
      </c>
      <c r="T10" s="51">
        <v>2</v>
      </c>
      <c r="U10" s="51">
        <v>3</v>
      </c>
      <c r="V10" s="51">
        <v>1</v>
      </c>
      <c r="W10" s="52">
        <v>0.5</v>
      </c>
      <c r="X10" s="52">
        <v>0.5</v>
      </c>
      <c r="Y10" s="85" t="s">
        <v>271</v>
      </c>
      <c r="Z10" s="85" t="s">
        <v>285</v>
      </c>
      <c r="AA10" s="85" t="s">
        <v>297</v>
      </c>
      <c r="AB10" s="91" t="s">
        <v>822</v>
      </c>
      <c r="AC10" s="91" t="s">
        <v>910</v>
      </c>
      <c r="AD10" s="91"/>
      <c r="AE10" s="91" t="s">
        <v>217</v>
      </c>
      <c r="AF10" s="91" t="s">
        <v>950</v>
      </c>
      <c r="AG10" s="132">
        <v>6</v>
      </c>
      <c r="AH10" s="135">
        <v>7.5</v>
      </c>
      <c r="AI10" s="132">
        <v>0</v>
      </c>
      <c r="AJ10" s="135">
        <v>0</v>
      </c>
      <c r="AK10" s="132">
        <v>0</v>
      </c>
      <c r="AL10" s="135">
        <v>0</v>
      </c>
      <c r="AM10" s="132">
        <v>74</v>
      </c>
      <c r="AN10" s="135">
        <v>92.5</v>
      </c>
      <c r="AO10" s="132">
        <v>80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663</v>
      </c>
      <c r="B2" s="91" t="s">
        <v>212</v>
      </c>
      <c r="C2" s="85">
        <f>VLOOKUP(GroupVertices[[#This Row],[Vertex]],Vertices[],MATCH("ID",Vertices[[#Headers],[Vertex]:[Vertex Content Word Count]],0),FALSE)</f>
        <v>3</v>
      </c>
    </row>
    <row r="3" spans="1:3" ht="15">
      <c r="A3" s="85" t="s">
        <v>663</v>
      </c>
      <c r="B3" s="91" t="s">
        <v>213</v>
      </c>
      <c r="C3" s="85">
        <f>VLOOKUP(GroupVertices[[#This Row],[Vertex]],Vertices[],MATCH("ID",Vertices[[#Headers],[Vertex]:[Vertex Content Word Count]],0),FALSE)</f>
        <v>4</v>
      </c>
    </row>
    <row r="4" spans="1:3" ht="15">
      <c r="A4" s="85" t="s">
        <v>663</v>
      </c>
      <c r="B4" s="91" t="s">
        <v>218</v>
      </c>
      <c r="C4" s="85">
        <f>VLOOKUP(GroupVertices[[#This Row],[Vertex]],Vertices[],MATCH("ID",Vertices[[#Headers],[Vertex]:[Vertex Content Word Count]],0),FALSE)</f>
        <v>10</v>
      </c>
    </row>
    <row r="5" spans="1:3" ht="15">
      <c r="A5" s="85" t="s">
        <v>663</v>
      </c>
      <c r="B5" s="91" t="s">
        <v>225</v>
      </c>
      <c r="C5" s="85">
        <f>VLOOKUP(GroupVertices[[#This Row],[Vertex]],Vertices[],MATCH("ID",Vertices[[#Headers],[Vertex]:[Vertex Content Word Count]],0),FALSE)</f>
        <v>19</v>
      </c>
    </row>
    <row r="6" spans="1:3" ht="15">
      <c r="A6" s="85" t="s">
        <v>663</v>
      </c>
      <c r="B6" s="91" t="s">
        <v>232</v>
      </c>
      <c r="C6" s="85">
        <f>VLOOKUP(GroupVertices[[#This Row],[Vertex]],Vertices[],MATCH("ID",Vertices[[#Headers],[Vertex]:[Vertex Content Word Count]],0),FALSE)</f>
        <v>25</v>
      </c>
    </row>
    <row r="7" spans="1:3" ht="15">
      <c r="A7" s="85" t="s">
        <v>663</v>
      </c>
      <c r="B7" s="91" t="s">
        <v>233</v>
      </c>
      <c r="C7" s="85">
        <f>VLOOKUP(GroupVertices[[#This Row],[Vertex]],Vertices[],MATCH("ID",Vertices[[#Headers],[Vertex]:[Vertex Content Word Count]],0),FALSE)</f>
        <v>26</v>
      </c>
    </row>
    <row r="8" spans="1:3" ht="15">
      <c r="A8" s="85" t="s">
        <v>663</v>
      </c>
      <c r="B8" s="91" t="s">
        <v>234</v>
      </c>
      <c r="C8" s="85">
        <f>VLOOKUP(GroupVertices[[#This Row],[Vertex]],Vertices[],MATCH("ID",Vertices[[#Headers],[Vertex]:[Vertex Content Word Count]],0),FALSE)</f>
        <v>27</v>
      </c>
    </row>
    <row r="9" spans="1:3" ht="15">
      <c r="A9" s="85" t="s">
        <v>663</v>
      </c>
      <c r="B9" s="91" t="s">
        <v>235</v>
      </c>
      <c r="C9" s="85">
        <f>VLOOKUP(GroupVertices[[#This Row],[Vertex]],Vertices[],MATCH("ID",Vertices[[#Headers],[Vertex]:[Vertex Content Word Count]],0),FALSE)</f>
        <v>28</v>
      </c>
    </row>
    <row r="10" spans="1:3" ht="15">
      <c r="A10" s="85" t="s">
        <v>663</v>
      </c>
      <c r="B10" s="91" t="s">
        <v>236</v>
      </c>
      <c r="C10" s="85">
        <f>VLOOKUP(GroupVertices[[#This Row],[Vertex]],Vertices[],MATCH("ID",Vertices[[#Headers],[Vertex]:[Vertex Content Word Count]],0),FALSE)</f>
        <v>29</v>
      </c>
    </row>
    <row r="11" spans="1:3" ht="15">
      <c r="A11" s="85" t="s">
        <v>664</v>
      </c>
      <c r="B11" s="91" t="s">
        <v>222</v>
      </c>
      <c r="C11" s="85">
        <f>VLOOKUP(GroupVertices[[#This Row],[Vertex]],Vertices[],MATCH("ID",Vertices[[#Headers],[Vertex]:[Vertex Content Word Count]],0),FALSE)</f>
        <v>14</v>
      </c>
    </row>
    <row r="12" spans="1:3" ht="15">
      <c r="A12" s="85" t="s">
        <v>664</v>
      </c>
      <c r="B12" s="91" t="s">
        <v>221</v>
      </c>
      <c r="C12" s="85">
        <f>VLOOKUP(GroupVertices[[#This Row],[Vertex]],Vertices[],MATCH("ID",Vertices[[#Headers],[Vertex]:[Vertex Content Word Count]],0),FALSE)</f>
        <v>13</v>
      </c>
    </row>
    <row r="13" spans="1:3" ht="15">
      <c r="A13" s="85" t="s">
        <v>664</v>
      </c>
      <c r="B13" s="91" t="s">
        <v>220</v>
      </c>
      <c r="C13" s="85">
        <f>VLOOKUP(GroupVertices[[#This Row],[Vertex]],Vertices[],MATCH("ID",Vertices[[#Headers],[Vertex]:[Vertex Content Word Count]],0),FALSE)</f>
        <v>12</v>
      </c>
    </row>
    <row r="14" spans="1:3" ht="15">
      <c r="A14" s="85" t="s">
        <v>664</v>
      </c>
      <c r="B14" s="91" t="s">
        <v>219</v>
      </c>
      <c r="C14" s="85">
        <f>VLOOKUP(GroupVertices[[#This Row],[Vertex]],Vertices[],MATCH("ID",Vertices[[#Headers],[Vertex]:[Vertex Content Word Count]],0),FALSE)</f>
        <v>11</v>
      </c>
    </row>
    <row r="15" spans="1:3" ht="15">
      <c r="A15" s="85" t="s">
        <v>665</v>
      </c>
      <c r="B15" s="91" t="s">
        <v>227</v>
      </c>
      <c r="C15" s="85">
        <f>VLOOKUP(GroupVertices[[#This Row],[Vertex]],Vertices[],MATCH("ID",Vertices[[#Headers],[Vertex]:[Vertex Content Word Count]],0),FALSE)</f>
        <v>20</v>
      </c>
    </row>
    <row r="16" spans="1:3" ht="15">
      <c r="A16" s="85" t="s">
        <v>665</v>
      </c>
      <c r="B16" s="91" t="s">
        <v>226</v>
      </c>
      <c r="C16" s="85">
        <f>VLOOKUP(GroupVertices[[#This Row],[Vertex]],Vertices[],MATCH("ID",Vertices[[#Headers],[Vertex]:[Vertex Content Word Count]],0),FALSE)</f>
        <v>18</v>
      </c>
    </row>
    <row r="17" spans="1:3" ht="15">
      <c r="A17" s="85" t="s">
        <v>665</v>
      </c>
      <c r="B17" s="91" t="s">
        <v>224</v>
      </c>
      <c r="C17" s="85">
        <f>VLOOKUP(GroupVertices[[#This Row],[Vertex]],Vertices[],MATCH("ID",Vertices[[#Headers],[Vertex]:[Vertex Content Word Count]],0),FALSE)</f>
        <v>17</v>
      </c>
    </row>
    <row r="18" spans="1:3" ht="15">
      <c r="A18" s="85" t="s">
        <v>666</v>
      </c>
      <c r="B18" s="91" t="s">
        <v>237</v>
      </c>
      <c r="C18" s="85">
        <f>VLOOKUP(GroupVertices[[#This Row],[Vertex]],Vertices[],MATCH("ID",Vertices[[#Headers],[Vertex]:[Vertex Content Word Count]],0),FALSE)</f>
        <v>6</v>
      </c>
    </row>
    <row r="19" spans="1:3" ht="15">
      <c r="A19" s="85" t="s">
        <v>666</v>
      </c>
      <c r="B19" s="91" t="s">
        <v>216</v>
      </c>
      <c r="C19" s="85">
        <f>VLOOKUP(GroupVertices[[#This Row],[Vertex]],Vertices[],MATCH("ID",Vertices[[#Headers],[Vertex]:[Vertex Content Word Count]],0),FALSE)</f>
        <v>9</v>
      </c>
    </row>
    <row r="20" spans="1:3" ht="15">
      <c r="A20" s="85" t="s">
        <v>666</v>
      </c>
      <c r="B20" s="91" t="s">
        <v>214</v>
      </c>
      <c r="C20" s="85">
        <f>VLOOKUP(GroupVertices[[#This Row],[Vertex]],Vertices[],MATCH("ID",Vertices[[#Headers],[Vertex]:[Vertex Content Word Count]],0),FALSE)</f>
        <v>5</v>
      </c>
    </row>
    <row r="21" spans="1:3" ht="15">
      <c r="A21" s="85" t="s">
        <v>667</v>
      </c>
      <c r="B21" s="91" t="s">
        <v>231</v>
      </c>
      <c r="C21" s="85">
        <f>VLOOKUP(GroupVertices[[#This Row],[Vertex]],Vertices[],MATCH("ID",Vertices[[#Headers],[Vertex]:[Vertex Content Word Count]],0),FALSE)</f>
        <v>24</v>
      </c>
    </row>
    <row r="22" spans="1:3" ht="15">
      <c r="A22" s="85" t="s">
        <v>667</v>
      </c>
      <c r="B22" s="91" t="s">
        <v>230</v>
      </c>
      <c r="C22" s="85">
        <f>VLOOKUP(GroupVertices[[#This Row],[Vertex]],Vertices[],MATCH("ID",Vertices[[#Headers],[Vertex]:[Vertex Content Word Count]],0),FALSE)</f>
        <v>23</v>
      </c>
    </row>
    <row r="23" spans="1:3" ht="15">
      <c r="A23" s="85" t="s">
        <v>668</v>
      </c>
      <c r="B23" s="91" t="s">
        <v>229</v>
      </c>
      <c r="C23" s="85">
        <f>VLOOKUP(GroupVertices[[#This Row],[Vertex]],Vertices[],MATCH("ID",Vertices[[#Headers],[Vertex]:[Vertex Content Word Count]],0),FALSE)</f>
        <v>22</v>
      </c>
    </row>
    <row r="24" spans="1:3" ht="15">
      <c r="A24" s="85" t="s">
        <v>668</v>
      </c>
      <c r="B24" s="91" t="s">
        <v>228</v>
      </c>
      <c r="C24" s="85">
        <f>VLOOKUP(GroupVertices[[#This Row],[Vertex]],Vertices[],MATCH("ID",Vertices[[#Headers],[Vertex]:[Vertex Content Word Count]],0),FALSE)</f>
        <v>21</v>
      </c>
    </row>
    <row r="25" spans="1:3" ht="15">
      <c r="A25" s="85" t="s">
        <v>669</v>
      </c>
      <c r="B25" s="91" t="s">
        <v>223</v>
      </c>
      <c r="C25" s="85">
        <f>VLOOKUP(GroupVertices[[#This Row],[Vertex]],Vertices[],MATCH("ID",Vertices[[#Headers],[Vertex]:[Vertex Content Word Count]],0),FALSE)</f>
        <v>15</v>
      </c>
    </row>
    <row r="26" spans="1:3" ht="15">
      <c r="A26" s="85" t="s">
        <v>669</v>
      </c>
      <c r="B26" s="91" t="s">
        <v>238</v>
      </c>
      <c r="C26" s="85">
        <f>VLOOKUP(GroupVertices[[#This Row],[Vertex]],Vertices[],MATCH("ID",Vertices[[#Headers],[Vertex]:[Vertex Content Word Count]],0),FALSE)</f>
        <v>16</v>
      </c>
    </row>
    <row r="27" spans="1:3" ht="15">
      <c r="A27" s="85" t="s">
        <v>670</v>
      </c>
      <c r="B27" s="91" t="s">
        <v>217</v>
      </c>
      <c r="C27" s="85">
        <f>VLOOKUP(GroupVertices[[#This Row],[Vertex]],Vertices[],MATCH("ID",Vertices[[#Headers],[Vertex]:[Vertex Content Word Count]],0),FALSE)</f>
        <v>8</v>
      </c>
    </row>
    <row r="28" spans="1:3" ht="15">
      <c r="A28" s="85" t="s">
        <v>670</v>
      </c>
      <c r="B28" s="91" t="s">
        <v>215</v>
      </c>
      <c r="C28"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685</v>
      </c>
      <c r="B2" s="36" t="s">
        <v>624</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9</v>
      </c>
      <c r="N2" s="39">
        <f>MIN(Vertices[Eigenvector Centrality])</f>
        <v>0</v>
      </c>
      <c r="O2" s="40">
        <f>COUNTIF(Vertices[Eigenvector Centrality],"&gt;= "&amp;N2)-COUNTIF(Vertices[Eigenvector Centrality],"&gt;="&amp;N3)</f>
        <v>20</v>
      </c>
      <c r="P2" s="39">
        <f>MIN(Vertices[PageRank])</f>
        <v>0.494225</v>
      </c>
      <c r="Q2" s="40">
        <f>COUNTIF(Vertices[PageRank],"&gt;= "&amp;P2)-COUNTIF(Vertices[PageRank],"&gt;="&amp;P3)</f>
        <v>1</v>
      </c>
      <c r="R2" s="39">
        <f>MIN(Vertices[Clustering Coefficient])</f>
        <v>0</v>
      </c>
      <c r="S2" s="45">
        <f>COUNTIF(Vertices[Clustering Coefficient],"&gt;= "&amp;R2)-COUNTIF(Vertices[Clustering Coefficient],"&gt;="&amp;R3)</f>
        <v>24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0.32727272727272727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0.004433581818181818</v>
      </c>
      <c r="O3" s="42">
        <f>COUNTIF(Vertices[Eigenvector Centrality],"&gt;= "&amp;N3)-COUNTIF(Vertices[Eigenvector Centrality],"&gt;="&amp;N4)</f>
        <v>0</v>
      </c>
      <c r="P3" s="41">
        <f aca="true" t="shared" si="7" ref="P3:P26">P2+($P$57-$P$2)/BinDivisor</f>
        <v>0.5173472</v>
      </c>
      <c r="Q3" s="42">
        <f>COUNTIF(Vertices[PageRank],"&gt;= "&amp;P3)-COUNTIF(Vertices[PageRank],"&gt;="&amp;P4)</f>
        <v>2</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0.14545454545454545</v>
      </c>
      <c r="G4" s="40">
        <f>COUNTIF(Vertices[In-Degree],"&gt;= "&amp;F4)-COUNTIF(Vertices[In-Degree],"&gt;="&amp;F5)</f>
        <v>0</v>
      </c>
      <c r="H4" s="39">
        <f t="shared" si="3"/>
        <v>0.07272727272727272</v>
      </c>
      <c r="I4" s="40">
        <f>COUNTIF(Vertices[Out-Degree],"&gt;= "&amp;H4)-COUNTIF(Vertices[Out-Degree],"&gt;="&amp;H5)</f>
        <v>0</v>
      </c>
      <c r="J4" s="39">
        <f t="shared" si="4"/>
        <v>0.6545454545454545</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0.008867163636363636</v>
      </c>
      <c r="O4" s="40">
        <f>COUNTIF(Vertices[Eigenvector Centrality],"&gt;= "&amp;N4)-COUNTIF(Vertices[Eigenvector Centrality],"&gt;="&amp;N5)</f>
        <v>0</v>
      </c>
      <c r="P4" s="39">
        <f t="shared" si="7"/>
        <v>0.5404694</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0.21818181818181817</v>
      </c>
      <c r="G5" s="42">
        <f>COUNTIF(Vertices[In-Degree],"&gt;= "&amp;F5)-COUNTIF(Vertices[In-Degree],"&gt;="&amp;F6)</f>
        <v>0</v>
      </c>
      <c r="H5" s="41">
        <f t="shared" si="3"/>
        <v>0.10909090909090909</v>
      </c>
      <c r="I5" s="42">
        <f>COUNTIF(Vertices[Out-Degree],"&gt;= "&amp;H5)-COUNTIF(Vertices[Out-Degree],"&gt;="&amp;H6)</f>
        <v>0</v>
      </c>
      <c r="J5" s="41">
        <f t="shared" si="4"/>
        <v>0.9818181818181818</v>
      </c>
      <c r="K5" s="42">
        <f>COUNTIF(Vertices[Betweenness Centrality],"&gt;= "&amp;J5)-COUNTIF(Vertices[Betweenness Centrality],"&gt;="&amp;J6)</f>
        <v>0</v>
      </c>
      <c r="L5" s="41">
        <f t="shared" si="5"/>
        <v>0.05454545454545454</v>
      </c>
      <c r="M5" s="42">
        <f>COUNTIF(Vertices[Closeness Centrality],"&gt;= "&amp;L5)-COUNTIF(Vertices[Closeness Centrality],"&gt;="&amp;L6)</f>
        <v>3</v>
      </c>
      <c r="N5" s="41">
        <f t="shared" si="6"/>
        <v>0.013300745454545454</v>
      </c>
      <c r="O5" s="42">
        <f>COUNTIF(Vertices[Eigenvector Centrality],"&gt;= "&amp;N5)-COUNTIF(Vertices[Eigenvector Centrality],"&gt;="&amp;N6)</f>
        <v>0</v>
      </c>
      <c r="P5" s="41">
        <f t="shared" si="7"/>
        <v>0.5635916</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0.2909090909090909</v>
      </c>
      <c r="G6" s="40">
        <f>COUNTIF(Vertices[In-Degree],"&gt;= "&amp;F6)-COUNTIF(Vertices[In-Degree],"&gt;="&amp;F7)</f>
        <v>0</v>
      </c>
      <c r="H6" s="39">
        <f t="shared" si="3"/>
        <v>0.14545454545454545</v>
      </c>
      <c r="I6" s="40">
        <f>COUNTIF(Vertices[Out-Degree],"&gt;= "&amp;H6)-COUNTIF(Vertices[Out-Degree],"&gt;="&amp;H7)</f>
        <v>0</v>
      </c>
      <c r="J6" s="39">
        <f t="shared" si="4"/>
        <v>1.309090909090909</v>
      </c>
      <c r="K6" s="40">
        <f>COUNTIF(Vertices[Betweenness Centrality],"&gt;= "&amp;J6)-COUNTIF(Vertices[Betweenness Centrality],"&gt;="&amp;J7)</f>
        <v>0</v>
      </c>
      <c r="L6" s="39">
        <f t="shared" si="5"/>
        <v>0.07272727272727272</v>
      </c>
      <c r="M6" s="40">
        <f>COUNTIF(Vertices[Closeness Centrality],"&gt;= "&amp;L6)-COUNTIF(Vertices[Closeness Centrality],"&gt;="&amp;L7)</f>
        <v>2</v>
      </c>
      <c r="N6" s="39">
        <f t="shared" si="6"/>
        <v>0.017734327272727272</v>
      </c>
      <c r="O6" s="40">
        <f>COUNTIF(Vertices[Eigenvector Centrality],"&gt;= "&amp;N6)-COUNTIF(Vertices[Eigenvector Centrality],"&gt;="&amp;N7)</f>
        <v>0</v>
      </c>
      <c r="P6" s="39">
        <f t="shared" si="7"/>
        <v>0.5867138</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0.36363636363636365</v>
      </c>
      <c r="G7" s="42">
        <f>COUNTIF(Vertices[In-Degree],"&gt;= "&amp;F7)-COUNTIF(Vertices[In-Degree],"&gt;="&amp;F8)</f>
        <v>0</v>
      </c>
      <c r="H7" s="41">
        <f t="shared" si="3"/>
        <v>0.18181818181818182</v>
      </c>
      <c r="I7" s="42">
        <f>COUNTIF(Vertices[Out-Degree],"&gt;= "&amp;H7)-COUNTIF(Vertices[Out-Degree],"&gt;="&amp;H8)</f>
        <v>0</v>
      </c>
      <c r="J7" s="41">
        <f t="shared" si="4"/>
        <v>1.6363636363636362</v>
      </c>
      <c r="K7" s="42">
        <f>COUNTIF(Vertices[Betweenness Centrality],"&gt;= "&amp;J7)-COUNTIF(Vertices[Betweenness Centrality],"&gt;="&amp;J8)</f>
        <v>0</v>
      </c>
      <c r="L7" s="41">
        <f t="shared" si="5"/>
        <v>0.09090909090909091</v>
      </c>
      <c r="M7" s="42">
        <f>COUNTIF(Vertices[Closeness Centrality],"&gt;= "&amp;L7)-COUNTIF(Vertices[Closeness Centrality],"&gt;="&amp;L8)</f>
        <v>1</v>
      </c>
      <c r="N7" s="41">
        <f t="shared" si="6"/>
        <v>0.022167909090909092</v>
      </c>
      <c r="O7" s="42">
        <f>COUNTIF(Vertices[Eigenvector Centrality],"&gt;= "&amp;N7)-COUNTIF(Vertices[Eigenvector Centrality],"&gt;="&amp;N8)</f>
        <v>0</v>
      </c>
      <c r="P7" s="41">
        <f t="shared" si="7"/>
        <v>0.6098359999999999</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0.4363636363636364</v>
      </c>
      <c r="G8" s="40">
        <f>COUNTIF(Vertices[In-Degree],"&gt;= "&amp;F8)-COUNTIF(Vertices[In-Degree],"&gt;="&amp;F9)</f>
        <v>0</v>
      </c>
      <c r="H8" s="39">
        <f t="shared" si="3"/>
        <v>0.2181818181818182</v>
      </c>
      <c r="I8" s="40">
        <f>COUNTIF(Vertices[Out-Degree],"&gt;= "&amp;H8)-COUNTIF(Vertices[Out-Degree],"&gt;="&amp;H9)</f>
        <v>0</v>
      </c>
      <c r="J8" s="39">
        <f t="shared" si="4"/>
        <v>1.9636363636363634</v>
      </c>
      <c r="K8" s="40">
        <f>COUNTIF(Vertices[Betweenness Centrality],"&gt;= "&amp;J8)-COUNTIF(Vertices[Betweenness Centrality],"&gt;="&amp;J9)</f>
        <v>1</v>
      </c>
      <c r="L8" s="39">
        <f t="shared" si="5"/>
        <v>0.1090909090909091</v>
      </c>
      <c r="M8" s="40">
        <f>COUNTIF(Vertices[Closeness Centrality],"&gt;= "&amp;L8)-COUNTIF(Vertices[Closeness Centrality],"&gt;="&amp;L9)</f>
        <v>1</v>
      </c>
      <c r="N8" s="39">
        <f t="shared" si="6"/>
        <v>0.026601490909090912</v>
      </c>
      <c r="O8" s="40">
        <f>COUNTIF(Vertices[Eigenvector Centrality],"&gt;= "&amp;N8)-COUNTIF(Vertices[Eigenvector Centrality],"&gt;="&amp;N9)</f>
        <v>0</v>
      </c>
      <c r="P8" s="39">
        <f t="shared" si="7"/>
        <v>0.6329581999999999</v>
      </c>
      <c r="Q8" s="40">
        <f>COUNTIF(Vertices[PageRank],"&gt;= "&amp;P8)-COUNTIF(Vertices[PageRank],"&gt;="&amp;P9)</f>
        <v>2</v>
      </c>
      <c r="R8" s="39">
        <f t="shared" si="8"/>
        <v>0.05454545454545455</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0.5090909090909091</v>
      </c>
      <c r="G9" s="42">
        <f>COUNTIF(Vertices[In-Degree],"&gt;= "&amp;F9)-COUNTIF(Vertices[In-Degree],"&gt;="&amp;F10)</f>
        <v>0</v>
      </c>
      <c r="H9" s="41">
        <f t="shared" si="3"/>
        <v>0.2545454545454546</v>
      </c>
      <c r="I9" s="42">
        <f>COUNTIF(Vertices[Out-Degree],"&gt;= "&amp;H9)-COUNTIF(Vertices[Out-Degree],"&gt;="&amp;H10)</f>
        <v>0</v>
      </c>
      <c r="J9" s="41">
        <f t="shared" si="4"/>
        <v>2.2909090909090906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0.031035072727272732</v>
      </c>
      <c r="O9" s="42">
        <f>COUNTIF(Vertices[Eigenvector Centrality],"&gt;= "&amp;N9)-COUNTIF(Vertices[Eigenvector Centrality],"&gt;="&amp;N10)</f>
        <v>0</v>
      </c>
      <c r="P9" s="41">
        <f t="shared" si="7"/>
        <v>0.6560803999999999</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17</v>
      </c>
      <c r="D10" s="34">
        <f t="shared" si="1"/>
        <v>0</v>
      </c>
      <c r="E10" s="3">
        <f>COUNTIF(Vertices[Degree],"&gt;= "&amp;D10)-COUNTIF(Vertices[Degree],"&gt;="&amp;D11)</f>
        <v>0</v>
      </c>
      <c r="F10" s="39">
        <f t="shared" si="2"/>
        <v>0.5818181818181819</v>
      </c>
      <c r="G10" s="40">
        <f>COUNTIF(Vertices[In-Degree],"&gt;= "&amp;F10)-COUNTIF(Vertices[In-Degree],"&gt;="&amp;F11)</f>
        <v>0</v>
      </c>
      <c r="H10" s="39">
        <f t="shared" si="3"/>
        <v>0.29090909090909095</v>
      </c>
      <c r="I10" s="40">
        <f>COUNTIF(Vertices[Out-Degree],"&gt;= "&amp;H10)-COUNTIF(Vertices[Out-Degree],"&gt;="&amp;H11)</f>
        <v>0</v>
      </c>
      <c r="J10" s="39">
        <f t="shared" si="4"/>
        <v>2.6181818181818177</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0.03546865454545455</v>
      </c>
      <c r="O10" s="40">
        <f>COUNTIF(Vertices[Eigenvector Centrality],"&gt;= "&amp;N10)-COUNTIF(Vertices[Eigenvector Centrality],"&gt;="&amp;N11)</f>
        <v>0</v>
      </c>
      <c r="P10" s="39">
        <f t="shared" si="7"/>
        <v>0.6792025999999999</v>
      </c>
      <c r="Q10" s="40">
        <f>COUNTIF(Vertices[PageRank],"&gt;= "&amp;P10)-COUNTIF(Vertices[PageRank],"&gt;="&amp;P11)</f>
        <v>3</v>
      </c>
      <c r="R10" s="39">
        <f t="shared" si="8"/>
        <v>0.07272727272727274</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0.6545454545454547</v>
      </c>
      <c r="G11" s="42">
        <f>COUNTIF(Vertices[In-Degree],"&gt;= "&amp;F11)-COUNTIF(Vertices[In-Degree],"&gt;="&amp;F12)</f>
        <v>0</v>
      </c>
      <c r="H11" s="41">
        <f t="shared" si="3"/>
        <v>0.3272727272727273</v>
      </c>
      <c r="I11" s="42">
        <f>COUNTIF(Vertices[Out-Degree],"&gt;= "&amp;H11)-COUNTIF(Vertices[Out-Degree],"&gt;="&amp;H12)</f>
        <v>0</v>
      </c>
      <c r="J11" s="41">
        <f t="shared" si="4"/>
        <v>2.945454545454545</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0.03990223636363637</v>
      </c>
      <c r="O11" s="42">
        <f>COUNTIF(Vertices[Eigenvector Centrality],"&gt;= "&amp;N11)-COUNTIF(Vertices[Eigenvector Centrality],"&gt;="&amp;N12)</f>
        <v>0</v>
      </c>
      <c r="P11" s="41">
        <f t="shared" si="7"/>
        <v>0.7023247999999999</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0.07692307692307693</v>
      </c>
      <c r="D12" s="34">
        <f t="shared" si="1"/>
        <v>0</v>
      </c>
      <c r="E12" s="3">
        <f>COUNTIF(Vertices[Degree],"&gt;= "&amp;D12)-COUNTIF(Vertices[Degree],"&gt;="&amp;D13)</f>
        <v>0</v>
      </c>
      <c r="F12" s="39">
        <f t="shared" si="2"/>
        <v>0.7272727272727274</v>
      </c>
      <c r="G12" s="40">
        <f>COUNTIF(Vertices[In-Degree],"&gt;= "&amp;F12)-COUNTIF(Vertices[In-Degree],"&gt;="&amp;F13)</f>
        <v>0</v>
      </c>
      <c r="H12" s="39">
        <f t="shared" si="3"/>
        <v>0.3636363636363637</v>
      </c>
      <c r="I12" s="40">
        <f>COUNTIF(Vertices[Out-Degree],"&gt;= "&amp;H12)-COUNTIF(Vertices[Out-Degree],"&gt;="&amp;H13)</f>
        <v>0</v>
      </c>
      <c r="J12" s="39">
        <f t="shared" si="4"/>
        <v>3.272727272727272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0.04433581818181819</v>
      </c>
      <c r="O12" s="40">
        <f>COUNTIF(Vertices[Eigenvector Centrality],"&gt;= "&amp;N12)-COUNTIF(Vertices[Eigenvector Centrality],"&gt;="&amp;N13)</f>
        <v>0</v>
      </c>
      <c r="P12" s="39">
        <f t="shared" si="7"/>
        <v>0.7254469999999998</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0.14285714285714285</v>
      </c>
      <c r="D13" s="34">
        <f t="shared" si="1"/>
        <v>0</v>
      </c>
      <c r="E13" s="3">
        <f>COUNTIF(Vertices[Degree],"&gt;= "&amp;D13)-COUNTIF(Vertices[Degree],"&gt;="&amp;D14)</f>
        <v>0</v>
      </c>
      <c r="F13" s="41">
        <f t="shared" si="2"/>
        <v>0.8000000000000002</v>
      </c>
      <c r="G13" s="42">
        <f>COUNTIF(Vertices[In-Degree],"&gt;= "&amp;F13)-COUNTIF(Vertices[In-Degree],"&gt;="&amp;F14)</f>
        <v>0</v>
      </c>
      <c r="H13" s="41">
        <f t="shared" si="3"/>
        <v>0.4000000000000001</v>
      </c>
      <c r="I13" s="42">
        <f>COUNTIF(Vertices[Out-Degree],"&gt;= "&amp;H13)-COUNTIF(Vertices[Out-Degree],"&gt;="&amp;H14)</f>
        <v>0</v>
      </c>
      <c r="J13" s="41">
        <f t="shared" si="4"/>
        <v>3.599999999999999</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0.04876940000000001</v>
      </c>
      <c r="O13" s="42">
        <f>COUNTIF(Vertices[Eigenvector Centrality],"&gt;= "&amp;N13)-COUNTIF(Vertices[Eigenvector Centrality],"&gt;="&amp;N14)</f>
        <v>0</v>
      </c>
      <c r="P13" s="41">
        <f t="shared" si="7"/>
        <v>0.7485691999999998</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0.8727272727272729</v>
      </c>
      <c r="G14" s="40">
        <f>COUNTIF(Vertices[In-Degree],"&gt;= "&amp;F14)-COUNTIF(Vertices[In-Degree],"&gt;="&amp;F15)</f>
        <v>0</v>
      </c>
      <c r="H14" s="39">
        <f t="shared" si="3"/>
        <v>0.43636363636363645</v>
      </c>
      <c r="I14" s="40">
        <f>COUNTIF(Vertices[Out-Degree],"&gt;= "&amp;H14)-COUNTIF(Vertices[Out-Degree],"&gt;="&amp;H15)</f>
        <v>0</v>
      </c>
      <c r="J14" s="39">
        <f t="shared" si="4"/>
        <v>3.9272727272727264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0.05320298181818183</v>
      </c>
      <c r="O14" s="40">
        <f>COUNTIF(Vertices[Eigenvector Centrality],"&gt;= "&amp;N14)-COUNTIF(Vertices[Eigenvector Centrality],"&gt;="&amp;N15)</f>
        <v>0</v>
      </c>
      <c r="P14" s="39">
        <f t="shared" si="7"/>
        <v>0.7716913999999998</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15</v>
      </c>
      <c r="D15" s="34">
        <f t="shared" si="1"/>
        <v>0</v>
      </c>
      <c r="E15" s="3">
        <f>COUNTIF(Vertices[Degree],"&gt;= "&amp;D15)-COUNTIF(Vertices[Degree],"&gt;="&amp;D16)</f>
        <v>0</v>
      </c>
      <c r="F15" s="41">
        <f t="shared" si="2"/>
        <v>0.9454545454545457</v>
      </c>
      <c r="G15" s="42">
        <f>COUNTIF(Vertices[In-Degree],"&gt;= "&amp;F15)-COUNTIF(Vertices[In-Degree],"&gt;="&amp;F16)</f>
        <v>13</v>
      </c>
      <c r="H15" s="41">
        <f t="shared" si="3"/>
        <v>0.47272727272727283</v>
      </c>
      <c r="I15" s="42">
        <f>COUNTIF(Vertices[Out-Degree],"&gt;= "&amp;H15)-COUNTIF(Vertices[Out-Degree],"&gt;="&amp;H16)</f>
        <v>0</v>
      </c>
      <c r="J15" s="41">
        <f t="shared" si="4"/>
        <v>4.254545454545454</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0.05763656363636365</v>
      </c>
      <c r="O15" s="42">
        <f>COUNTIF(Vertices[Eigenvector Centrality],"&gt;= "&amp;N15)-COUNTIF(Vertices[Eigenvector Centrality],"&gt;="&amp;N16)</f>
        <v>0</v>
      </c>
      <c r="P15" s="41">
        <f t="shared" si="7"/>
        <v>0.7948135999999998</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9</v>
      </c>
      <c r="D16" s="34">
        <f t="shared" si="1"/>
        <v>0</v>
      </c>
      <c r="E16" s="3">
        <f>COUNTIF(Vertices[Degree],"&gt;= "&amp;D16)-COUNTIF(Vertices[Degree],"&gt;="&amp;D17)</f>
        <v>0</v>
      </c>
      <c r="F16" s="39">
        <f t="shared" si="2"/>
        <v>1.0181818181818183</v>
      </c>
      <c r="G16" s="40">
        <f>COUNTIF(Vertices[In-Degree],"&gt;= "&amp;F16)-COUNTIF(Vertices[In-Degree],"&gt;="&amp;F17)</f>
        <v>0</v>
      </c>
      <c r="H16" s="39">
        <f t="shared" si="3"/>
        <v>0.5090909090909091</v>
      </c>
      <c r="I16" s="40">
        <f>COUNTIF(Vertices[Out-Degree],"&gt;= "&amp;H16)-COUNTIF(Vertices[Out-Degree],"&gt;="&amp;H17)</f>
        <v>0</v>
      </c>
      <c r="J16" s="39">
        <f t="shared" si="4"/>
        <v>4.581818181818181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0.06207014545454547</v>
      </c>
      <c r="O16" s="40">
        <f>COUNTIF(Vertices[Eigenvector Centrality],"&gt;= "&amp;N16)-COUNTIF(Vertices[Eigenvector Centrality],"&gt;="&amp;N17)</f>
        <v>2</v>
      </c>
      <c r="P16" s="39">
        <f t="shared" si="7"/>
        <v>0.8179357999999998</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7</v>
      </c>
      <c r="D17" s="34">
        <f t="shared" si="1"/>
        <v>0</v>
      </c>
      <c r="E17" s="3">
        <f>COUNTIF(Vertices[Degree],"&gt;= "&amp;D17)-COUNTIF(Vertices[Degree],"&gt;="&amp;D18)</f>
        <v>0</v>
      </c>
      <c r="F17" s="41">
        <f t="shared" si="2"/>
        <v>1.090909090909091</v>
      </c>
      <c r="G17" s="42">
        <f>COUNTIF(Vertices[In-Degree],"&gt;= "&amp;F17)-COUNTIF(Vertices[In-Degree],"&gt;="&amp;F18)</f>
        <v>0</v>
      </c>
      <c r="H17" s="41">
        <f t="shared" si="3"/>
        <v>0.5454545454545455</v>
      </c>
      <c r="I17" s="42">
        <f>COUNTIF(Vertices[Out-Degree],"&gt;= "&amp;H17)-COUNTIF(Vertices[Out-Degree],"&gt;="&amp;H18)</f>
        <v>0</v>
      </c>
      <c r="J17" s="41">
        <f t="shared" si="4"/>
        <v>4.909090909090908</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0.06650372727272728</v>
      </c>
      <c r="O17" s="42">
        <f>COUNTIF(Vertices[Eigenvector Centrality],"&gt;= "&amp;N17)-COUNTIF(Vertices[Eigenvector Centrality],"&gt;="&amp;N18)</f>
        <v>0</v>
      </c>
      <c r="P17" s="41">
        <f t="shared" si="7"/>
        <v>0.8410579999999998</v>
      </c>
      <c r="Q17" s="42">
        <f>COUNTIF(Vertices[PageRank],"&gt;= "&amp;P17)-COUNTIF(Vertices[PageRank],"&gt;="&amp;P18)</f>
        <v>1</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9</v>
      </c>
      <c r="D18" s="34">
        <f t="shared" si="1"/>
        <v>0</v>
      </c>
      <c r="E18" s="3">
        <f>COUNTIF(Vertices[Degree],"&gt;= "&amp;D18)-COUNTIF(Vertices[Degree],"&gt;="&amp;D19)</f>
        <v>0</v>
      </c>
      <c r="F18" s="39">
        <f t="shared" si="2"/>
        <v>1.1636363636363638</v>
      </c>
      <c r="G18" s="40">
        <f>COUNTIF(Vertices[In-Degree],"&gt;= "&amp;F18)-COUNTIF(Vertices[In-Degree],"&gt;="&amp;F19)</f>
        <v>0</v>
      </c>
      <c r="H18" s="39">
        <f t="shared" si="3"/>
        <v>0.5818181818181819</v>
      </c>
      <c r="I18" s="40">
        <f>COUNTIF(Vertices[Out-Degree],"&gt;= "&amp;H18)-COUNTIF(Vertices[Out-Degree],"&gt;="&amp;H19)</f>
        <v>0</v>
      </c>
      <c r="J18" s="39">
        <f t="shared" si="4"/>
        <v>5.236363636363635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0.0709373090909091</v>
      </c>
      <c r="O18" s="40">
        <f>COUNTIF(Vertices[Eigenvector Centrality],"&gt;= "&amp;N18)-COUNTIF(Vertices[Eigenvector Centrality],"&gt;="&amp;N19)</f>
        <v>0</v>
      </c>
      <c r="P18" s="39">
        <f t="shared" si="7"/>
        <v>0.8641801999999997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1.2363636363636366</v>
      </c>
      <c r="G19" s="42">
        <f>COUNTIF(Vertices[In-Degree],"&gt;= "&amp;F19)-COUNTIF(Vertices[In-Degree],"&gt;="&amp;F20)</f>
        <v>0</v>
      </c>
      <c r="H19" s="41">
        <f t="shared" si="3"/>
        <v>0.6181818181818183</v>
      </c>
      <c r="I19" s="42">
        <f>COUNTIF(Vertices[Out-Degree],"&gt;= "&amp;H19)-COUNTIF(Vertices[Out-Degree],"&gt;="&amp;H20)</f>
        <v>0</v>
      </c>
      <c r="J19" s="41">
        <f t="shared" si="4"/>
        <v>5.563636363636363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0.07537089090909092</v>
      </c>
      <c r="O19" s="42">
        <f>COUNTIF(Vertices[Eigenvector Centrality],"&gt;= "&amp;N19)-COUNTIF(Vertices[Eigenvector Centrality],"&gt;="&amp;N20)</f>
        <v>0</v>
      </c>
      <c r="P19" s="41">
        <f t="shared" si="7"/>
        <v>0.8873023999999997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1.3090909090909093</v>
      </c>
      <c r="G20" s="40">
        <f>COUNTIF(Vertices[In-Degree],"&gt;= "&amp;F20)-COUNTIF(Vertices[In-Degree],"&gt;="&amp;F21)</f>
        <v>0</v>
      </c>
      <c r="H20" s="39">
        <f t="shared" si="3"/>
        <v>0.6545454545454547</v>
      </c>
      <c r="I20" s="40">
        <f>COUNTIF(Vertices[Out-Degree],"&gt;= "&amp;H20)-COUNTIF(Vertices[Out-Degree],"&gt;="&amp;H21)</f>
        <v>0</v>
      </c>
      <c r="J20" s="39">
        <f t="shared" si="4"/>
        <v>5.89090909090909</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0.07980447272727274</v>
      </c>
      <c r="O20" s="40">
        <f>COUNTIF(Vertices[Eigenvector Centrality],"&gt;= "&amp;N20)-COUNTIF(Vertices[Eigenvector Centrality],"&gt;="&amp;N21)</f>
        <v>0</v>
      </c>
      <c r="P20" s="39">
        <f t="shared" si="7"/>
        <v>0.9104245999999997</v>
      </c>
      <c r="Q20" s="40">
        <f>COUNTIF(Vertices[PageRank],"&gt;= "&amp;P20)-COUNTIF(Vertices[PageRank],"&gt;="&amp;P21)</f>
        <v>0</v>
      </c>
      <c r="R20" s="39">
        <f t="shared" si="8"/>
        <v>0.16363636363636366</v>
      </c>
      <c r="S20" s="45">
        <f>COUNTIF(Vertices[Clustering Coefficient],"&gt;= "&amp;R20)-COUNTIF(Vertices[Clustering Coefficient],"&gt;="&amp;R21)</f>
        <v>2</v>
      </c>
      <c r="T20" s="39" t="e">
        <f ca="1" t="shared" si="9"/>
        <v>#REF!</v>
      </c>
      <c r="U20" s="40" t="e">
        <f ca="1" t="shared" si="0"/>
        <v>#REF!</v>
      </c>
    </row>
    <row r="21" spans="1:21" ht="15">
      <c r="A21" s="36" t="s">
        <v>157</v>
      </c>
      <c r="B21" s="36">
        <v>1.253012</v>
      </c>
      <c r="D21" s="34">
        <f t="shared" si="1"/>
        <v>0</v>
      </c>
      <c r="E21" s="3">
        <f>COUNTIF(Vertices[Degree],"&gt;= "&amp;D21)-COUNTIF(Vertices[Degree],"&gt;="&amp;D22)</f>
        <v>0</v>
      </c>
      <c r="F21" s="41">
        <f t="shared" si="2"/>
        <v>1.381818181818182</v>
      </c>
      <c r="G21" s="42">
        <f>COUNTIF(Vertices[In-Degree],"&gt;= "&amp;F21)-COUNTIF(Vertices[In-Degree],"&gt;="&amp;F22)</f>
        <v>0</v>
      </c>
      <c r="H21" s="41">
        <f t="shared" si="3"/>
        <v>0.690909090909091</v>
      </c>
      <c r="I21" s="42">
        <f>COUNTIF(Vertices[Out-Degree],"&gt;= "&amp;H21)-COUNTIF(Vertices[Out-Degree],"&gt;="&amp;H22)</f>
        <v>0</v>
      </c>
      <c r="J21" s="41">
        <f t="shared" si="4"/>
        <v>6.218181818181817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0.08423805454545456</v>
      </c>
      <c r="O21" s="42">
        <f>COUNTIF(Vertices[Eigenvector Centrality],"&gt;= "&amp;N21)-COUNTIF(Vertices[Eigenvector Centrality],"&gt;="&amp;N22)</f>
        <v>1</v>
      </c>
      <c r="P21" s="41">
        <f t="shared" si="7"/>
        <v>0.9335467999999997</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1.4545454545454548</v>
      </c>
      <c r="G22" s="40">
        <f>COUNTIF(Vertices[In-Degree],"&gt;= "&amp;F22)-COUNTIF(Vertices[In-Degree],"&gt;="&amp;F23)</f>
        <v>0</v>
      </c>
      <c r="H22" s="39">
        <f t="shared" si="3"/>
        <v>0.7272727272727274</v>
      </c>
      <c r="I22" s="40">
        <f>COUNTIF(Vertices[Out-Degree],"&gt;= "&amp;H22)-COUNTIF(Vertices[Out-Degree],"&gt;="&amp;H23)</f>
        <v>0</v>
      </c>
      <c r="J22" s="39">
        <f t="shared" si="4"/>
        <v>6.545454545454544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0.08867163636363638</v>
      </c>
      <c r="O22" s="40">
        <f>COUNTIF(Vertices[Eigenvector Centrality],"&gt;= "&amp;N22)-COUNTIF(Vertices[Eigenvector Centrality],"&gt;="&amp;N23)</f>
        <v>0</v>
      </c>
      <c r="P22" s="39">
        <f t="shared" si="7"/>
        <v>0.9566689999999997</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0.019943019943019943</v>
      </c>
      <c r="D23" s="34">
        <f t="shared" si="1"/>
        <v>0</v>
      </c>
      <c r="E23" s="3">
        <f>COUNTIF(Vertices[Degree],"&gt;= "&amp;D23)-COUNTIF(Vertices[Degree],"&gt;="&amp;D24)</f>
        <v>0</v>
      </c>
      <c r="F23" s="41">
        <f t="shared" si="2"/>
        <v>1.5272727272727276</v>
      </c>
      <c r="G23" s="42">
        <f>COUNTIF(Vertices[In-Degree],"&gt;= "&amp;F23)-COUNTIF(Vertices[In-Degree],"&gt;="&amp;F24)</f>
        <v>0</v>
      </c>
      <c r="H23" s="41">
        <f t="shared" si="3"/>
        <v>0.7636363636363638</v>
      </c>
      <c r="I23" s="42">
        <f>COUNTIF(Vertices[Out-Degree],"&gt;= "&amp;H23)-COUNTIF(Vertices[Out-Degree],"&gt;="&amp;H24)</f>
        <v>0</v>
      </c>
      <c r="J23" s="41">
        <f t="shared" si="4"/>
        <v>6.872727272727271</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0.0931052181818182</v>
      </c>
      <c r="O23" s="42">
        <f>COUNTIF(Vertices[Eigenvector Centrality],"&gt;= "&amp;N23)-COUNTIF(Vertices[Eigenvector Centrality],"&gt;="&amp;N24)</f>
        <v>0</v>
      </c>
      <c r="P23" s="41">
        <f t="shared" si="7"/>
        <v>0.9797911999999996</v>
      </c>
      <c r="Q23" s="42">
        <f>COUNTIF(Vertices[PageRank],"&gt;= "&amp;P23)-COUNTIF(Vertices[PageRank],"&gt;="&amp;P24)</f>
        <v>11</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686</v>
      </c>
      <c r="B24" s="36">
        <v>0.558012</v>
      </c>
      <c r="D24" s="34">
        <f t="shared" si="1"/>
        <v>0</v>
      </c>
      <c r="E24" s="3">
        <f>COUNTIF(Vertices[Degree],"&gt;= "&amp;D24)-COUNTIF(Vertices[Degree],"&gt;="&amp;D25)</f>
        <v>0</v>
      </c>
      <c r="F24" s="39">
        <f t="shared" si="2"/>
        <v>1.6000000000000003</v>
      </c>
      <c r="G24" s="40">
        <f>COUNTIF(Vertices[In-Degree],"&gt;= "&amp;F24)-COUNTIF(Vertices[In-Degree],"&gt;="&amp;F25)</f>
        <v>0</v>
      </c>
      <c r="H24" s="39">
        <f t="shared" si="3"/>
        <v>0.8000000000000002</v>
      </c>
      <c r="I24" s="40">
        <f>COUNTIF(Vertices[Out-Degree],"&gt;= "&amp;H24)-COUNTIF(Vertices[Out-Degree],"&gt;="&amp;H25)</f>
        <v>0</v>
      </c>
      <c r="J24" s="39">
        <f t="shared" si="4"/>
        <v>7.199999999999998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0.09753880000000002</v>
      </c>
      <c r="O24" s="40">
        <f>COUNTIF(Vertices[Eigenvector Centrality],"&gt;= "&amp;N24)-COUNTIF(Vertices[Eigenvector Centrality],"&gt;="&amp;N25)</f>
        <v>0</v>
      </c>
      <c r="P24" s="39">
        <f t="shared" si="7"/>
        <v>1.0029133999999997</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1.672727272727273</v>
      </c>
      <c r="G25" s="42">
        <f>COUNTIF(Vertices[In-Degree],"&gt;= "&amp;F25)-COUNTIF(Vertices[In-Degree],"&gt;="&amp;F26)</f>
        <v>0</v>
      </c>
      <c r="H25" s="41">
        <f t="shared" si="3"/>
        <v>0.8363636363636365</v>
      </c>
      <c r="I25" s="42">
        <f>COUNTIF(Vertices[Out-Degree],"&gt;= "&amp;H25)-COUNTIF(Vertices[Out-Degree],"&gt;="&amp;H26)</f>
        <v>0</v>
      </c>
      <c r="J25" s="41">
        <f t="shared" si="4"/>
        <v>7.527272727272726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0.10197238181818184</v>
      </c>
      <c r="O25" s="42">
        <f>COUNTIF(Vertices[Eigenvector Centrality],"&gt;= "&amp;N25)-COUNTIF(Vertices[Eigenvector Centrality],"&gt;="&amp;N26)</f>
        <v>0</v>
      </c>
      <c r="P25" s="41">
        <f t="shared" si="7"/>
        <v>1.0260355999999997</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687</v>
      </c>
      <c r="B26" s="36" t="s">
        <v>688</v>
      </c>
      <c r="D26" s="34">
        <f t="shared" si="1"/>
        <v>0</v>
      </c>
      <c r="E26" s="3">
        <f>COUNTIF(Vertices[Degree],"&gt;= "&amp;D26)-COUNTIF(Vertices[Degree],"&gt;="&amp;D28)</f>
        <v>0</v>
      </c>
      <c r="F26" s="39">
        <f t="shared" si="2"/>
        <v>1.7454545454545458</v>
      </c>
      <c r="G26" s="40">
        <f>COUNTIF(Vertices[In-Degree],"&gt;= "&amp;F26)-COUNTIF(Vertices[In-Degree],"&gt;="&amp;F28)</f>
        <v>0</v>
      </c>
      <c r="H26" s="39">
        <f t="shared" si="3"/>
        <v>0.8727272727272729</v>
      </c>
      <c r="I26" s="40">
        <f>COUNTIF(Vertices[Out-Degree],"&gt;= "&amp;H26)-COUNTIF(Vertices[Out-Degree],"&gt;="&amp;H28)</f>
        <v>0</v>
      </c>
      <c r="J26" s="39">
        <f t="shared" si="4"/>
        <v>7.854545454545453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0.10640596363636366</v>
      </c>
      <c r="O26" s="40">
        <f>COUNTIF(Vertices[Eigenvector Centrality],"&gt;= "&amp;N26)-COUNTIF(Vertices[Eigenvector Centrality],"&gt;="&amp;N28)</f>
        <v>0</v>
      </c>
      <c r="P26" s="39">
        <f t="shared" si="7"/>
        <v>1.0491577999999997</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-6</v>
      </c>
      <c r="H27" s="78"/>
      <c r="I27" s="79">
        <f>COUNTIF(Vertices[Out-Degree],"&gt;= "&amp;H27)-COUNTIF(Vertices[Out-Degree],"&gt;="&amp;H28)</f>
        <v>-26</v>
      </c>
      <c r="J27" s="78"/>
      <c r="K27" s="79">
        <f>COUNTIF(Vertices[Betweenness Centrality],"&gt;= "&amp;J27)-COUNTIF(Vertices[Betweenness Centrality],"&gt;="&amp;J28)</f>
        <v>-3</v>
      </c>
      <c r="L27" s="78"/>
      <c r="M27" s="79">
        <f>COUNTIF(Vertices[Closeness Centrality],"&gt;= "&amp;L27)-COUNTIF(Vertices[Closeness Centrality],"&gt;="&amp;L28)</f>
        <v>-9</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0.9090909090909093</v>
      </c>
      <c r="I28" s="42">
        <f>COUNTIF(Vertices[Out-Degree],"&gt;= "&amp;H28)-COUNTIF(Vertices[Out-Degree],"&gt;="&amp;H40)</f>
        <v>0</v>
      </c>
      <c r="J28" s="41">
        <f>J26+($J$57-$J$2)/BinDivisor</f>
        <v>8.18181818181818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0.11083954545454548</v>
      </c>
      <c r="O28" s="42">
        <f>COUNTIF(Vertices[Eigenvector Centrality],"&gt;= "&amp;N28)-COUNTIF(Vertices[Eigenvector Centrality],"&gt;="&amp;N40)</f>
        <v>0</v>
      </c>
      <c r="P28" s="41">
        <f>P26+($P$57-$P$2)/BinDivisor</f>
        <v>1.0722799999999997</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-26</v>
      </c>
      <c r="J38" s="78"/>
      <c r="K38" s="79">
        <f>COUNTIF(Vertices[Betweenness Centrality],"&gt;= "&amp;J38)-COUNTIF(Vertices[Betweenness Centrality],"&gt;="&amp;J40)</f>
        <v>-3</v>
      </c>
      <c r="L38" s="78"/>
      <c r="M38" s="79">
        <f>COUNTIF(Vertices[Closeness Centrality],"&gt;= "&amp;L38)-COUNTIF(Vertices[Closeness Centrality],"&gt;="&amp;L40)</f>
        <v>-9</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-26</v>
      </c>
      <c r="J39" s="78"/>
      <c r="K39" s="79">
        <f>COUNTIF(Vertices[Betweenness Centrality],"&gt;= "&amp;J39)-COUNTIF(Vertices[Betweenness Centrality],"&gt;="&amp;J40)</f>
        <v>-3</v>
      </c>
      <c r="L39" s="78"/>
      <c r="M39" s="79">
        <f>COUNTIF(Vertices[Closeness Centrality],"&gt;= "&amp;L39)-COUNTIF(Vertices[Closeness Centrality],"&gt;="&amp;L40)</f>
        <v>-9</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0.9454545454545457</v>
      </c>
      <c r="I40" s="40">
        <f>COUNTIF(Vertices[Out-Degree],"&gt;= "&amp;H40)-COUNTIF(Vertices[Out-Degree],"&gt;="&amp;H41)</f>
        <v>0</v>
      </c>
      <c r="J40" s="39">
        <f>J28+($J$57-$J$2)/BinDivisor</f>
        <v>8.509090909090908</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0.1152731272727273</v>
      </c>
      <c r="O40" s="40">
        <f>COUNTIF(Vertices[Eigenvector Centrality],"&gt;= "&amp;N40)-COUNTIF(Vertices[Eigenvector Centrality],"&gt;="&amp;N41)</f>
        <v>0</v>
      </c>
      <c r="P40" s="39">
        <f>P28+($P$57-$P$2)/BinDivisor</f>
        <v>1.0954021999999997</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3</v>
      </c>
      <c r="H41" s="41">
        <f aca="true" t="shared" si="12" ref="H41:H56">H40+($H$57-$H$2)/BinDivisor</f>
        <v>0.981818181818182</v>
      </c>
      <c r="I41" s="42">
        <f>COUNTIF(Vertices[Out-Degree],"&gt;= "&amp;H41)-COUNTIF(Vertices[Out-Degree],"&gt;="&amp;H42)</f>
        <v>23</v>
      </c>
      <c r="J41" s="41">
        <f aca="true" t="shared" si="13" ref="J41:J56">J40+($J$57-$J$2)/BinDivisor</f>
        <v>8.836363636363636</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0.11970670909090912</v>
      </c>
      <c r="O41" s="42">
        <f>COUNTIF(Vertices[Eigenvector Centrality],"&gt;= "&amp;N41)-COUNTIF(Vertices[Eigenvector Centrality],"&gt;="&amp;N42)</f>
        <v>0</v>
      </c>
      <c r="P41" s="41">
        <f aca="true" t="shared" si="16" ref="P41:P56">P40+($P$57-$P$2)/BinDivisor</f>
        <v>1.1185243999999996</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1.0181818181818183</v>
      </c>
      <c r="I42" s="40">
        <f>COUNTIF(Vertices[Out-Degree],"&gt;= "&amp;H42)-COUNTIF(Vertices[Out-Degree],"&gt;="&amp;H43)</f>
        <v>0</v>
      </c>
      <c r="J42" s="39">
        <f t="shared" si="13"/>
        <v>9.163636363636364</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0.12414029090909094</v>
      </c>
      <c r="O42" s="40">
        <f>COUNTIF(Vertices[Eigenvector Centrality],"&gt;= "&amp;N42)-COUNTIF(Vertices[Eigenvector Centrality],"&gt;="&amp;N43)</f>
        <v>0</v>
      </c>
      <c r="P42" s="39">
        <f t="shared" si="16"/>
        <v>1.1416465999999996</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1.0545454545454547</v>
      </c>
      <c r="I43" s="42">
        <f>COUNTIF(Vertices[Out-Degree],"&gt;= "&amp;H43)-COUNTIF(Vertices[Out-Degree],"&gt;="&amp;H44)</f>
        <v>0</v>
      </c>
      <c r="J43" s="41">
        <f t="shared" si="13"/>
        <v>9.490909090909092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0.12857387272727275</v>
      </c>
      <c r="O43" s="42">
        <f>COUNTIF(Vertices[Eigenvector Centrality],"&gt;= "&amp;N43)-COUNTIF(Vertices[Eigenvector Centrality],"&gt;="&amp;N44)</f>
        <v>0</v>
      </c>
      <c r="P43" s="41">
        <f t="shared" si="16"/>
        <v>1.1647687999999996</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1.090909090909091</v>
      </c>
      <c r="I44" s="40">
        <f>COUNTIF(Vertices[Out-Degree],"&gt;= "&amp;H44)-COUNTIF(Vertices[Out-Degree],"&gt;="&amp;H45)</f>
        <v>0</v>
      </c>
      <c r="J44" s="39">
        <f t="shared" si="13"/>
        <v>9.81818181818182</v>
      </c>
      <c r="K44" s="40">
        <f>COUNTIF(Vertices[Betweenness Centrality],"&gt;= "&amp;J44)-COUNTIF(Vertices[Betweenness Centrality],"&gt;="&amp;J45)</f>
        <v>1</v>
      </c>
      <c r="L44" s="39">
        <f t="shared" si="14"/>
        <v>0.5454545454545455</v>
      </c>
      <c r="M44" s="40">
        <f>COUNTIF(Vertices[Closeness Centrality],"&gt;= "&amp;L44)-COUNTIF(Vertices[Closeness Centrality],"&gt;="&amp;L45)</f>
        <v>0</v>
      </c>
      <c r="N44" s="39">
        <f t="shared" si="15"/>
        <v>0.13300745454545457</v>
      </c>
      <c r="O44" s="40">
        <f>COUNTIF(Vertices[Eigenvector Centrality],"&gt;= "&amp;N44)-COUNTIF(Vertices[Eigenvector Centrality],"&gt;="&amp;N45)</f>
        <v>0</v>
      </c>
      <c r="P44" s="39">
        <f t="shared" si="16"/>
        <v>1.1878909999999996</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1.1272727272727274</v>
      </c>
      <c r="I45" s="42">
        <f>COUNTIF(Vertices[Out-Degree],"&gt;= "&amp;H45)-COUNTIF(Vertices[Out-Degree],"&gt;="&amp;H46)</f>
        <v>0</v>
      </c>
      <c r="J45" s="41">
        <f t="shared" si="13"/>
        <v>10.145454545454548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0.1374410363636364</v>
      </c>
      <c r="O45" s="42">
        <f>COUNTIF(Vertices[Eigenvector Centrality],"&gt;= "&amp;N45)-COUNTIF(Vertices[Eigenvector Centrality],"&gt;="&amp;N46)</f>
        <v>0</v>
      </c>
      <c r="P45" s="41">
        <f t="shared" si="16"/>
        <v>1.2110131999999996</v>
      </c>
      <c r="Q45" s="42">
        <f>COUNTIF(Vertices[PageRank],"&gt;= "&amp;P45)-COUNTIF(Vertices[PageRank],"&gt;="&amp;P46)</f>
        <v>1</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1.1636363636363638</v>
      </c>
      <c r="I46" s="40">
        <f>COUNTIF(Vertices[Out-Degree],"&gt;= "&amp;H46)-COUNTIF(Vertices[Out-Degree],"&gt;="&amp;H47)</f>
        <v>0</v>
      </c>
      <c r="J46" s="39">
        <f t="shared" si="13"/>
        <v>10.472727272727276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0.1418746181818182</v>
      </c>
      <c r="O46" s="40">
        <f>COUNTIF(Vertices[Eigenvector Centrality],"&gt;= "&amp;N46)-COUNTIF(Vertices[Eigenvector Centrality],"&gt;="&amp;N47)</f>
        <v>0</v>
      </c>
      <c r="P46" s="39">
        <f t="shared" si="16"/>
        <v>1.2341353999999995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1.2000000000000002</v>
      </c>
      <c r="I47" s="42">
        <f>COUNTIF(Vertices[Out-Degree],"&gt;= "&amp;H47)-COUNTIF(Vertices[Out-Degree],"&gt;="&amp;H48)</f>
        <v>0</v>
      </c>
      <c r="J47" s="41">
        <f t="shared" si="13"/>
        <v>10.800000000000004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0.14630820000000003</v>
      </c>
      <c r="O47" s="42">
        <f>COUNTIF(Vertices[Eigenvector Centrality],"&gt;= "&amp;N47)-COUNTIF(Vertices[Eigenvector Centrality],"&gt;="&amp;N48)</f>
        <v>0</v>
      </c>
      <c r="P47" s="41">
        <f t="shared" si="16"/>
        <v>1.2572575999999995</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1.2363636363636366</v>
      </c>
      <c r="I48" s="40">
        <f>COUNTIF(Vertices[Out-Degree],"&gt;= "&amp;H48)-COUNTIF(Vertices[Out-Degree],"&gt;="&amp;H49)</f>
        <v>0</v>
      </c>
      <c r="J48" s="39">
        <f t="shared" si="13"/>
        <v>11.127272727272732</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0.15074178181818185</v>
      </c>
      <c r="O48" s="40">
        <f>COUNTIF(Vertices[Eigenvector Centrality],"&gt;= "&amp;N48)-COUNTIF(Vertices[Eigenvector Centrality],"&gt;="&amp;N49)</f>
        <v>0</v>
      </c>
      <c r="P48" s="39">
        <f t="shared" si="16"/>
        <v>1.2803797999999995</v>
      </c>
      <c r="Q48" s="40">
        <f>COUNTIF(Vertices[PageRank],"&gt;= "&amp;P48)-COUNTIF(Vertices[PageRank],"&gt;="&amp;P49)</f>
        <v>3</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1.272727272727273</v>
      </c>
      <c r="I49" s="42">
        <f>COUNTIF(Vertices[Out-Degree],"&gt;= "&amp;H49)-COUNTIF(Vertices[Out-Degree],"&gt;="&amp;H50)</f>
        <v>0</v>
      </c>
      <c r="J49" s="41">
        <f t="shared" si="13"/>
        <v>11.45454545454546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0.15517536363636367</v>
      </c>
      <c r="O49" s="42">
        <f>COUNTIF(Vertices[Eigenvector Centrality],"&gt;= "&amp;N49)-COUNTIF(Vertices[Eigenvector Centrality],"&gt;="&amp;N50)</f>
        <v>1</v>
      </c>
      <c r="P49" s="41">
        <f t="shared" si="16"/>
        <v>1.3035019999999995</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1.3090909090909093</v>
      </c>
      <c r="I50" s="40">
        <f>COUNTIF(Vertices[Out-Degree],"&gt;= "&amp;H50)-COUNTIF(Vertices[Out-Degree],"&gt;="&amp;H51)</f>
        <v>0</v>
      </c>
      <c r="J50" s="39">
        <f t="shared" si="13"/>
        <v>11.781818181818188</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0.1596089454545455</v>
      </c>
      <c r="O50" s="40">
        <f>COUNTIF(Vertices[Eigenvector Centrality],"&gt;= "&amp;N50)-COUNTIF(Vertices[Eigenvector Centrality],"&gt;="&amp;N51)</f>
        <v>0</v>
      </c>
      <c r="P50" s="39">
        <f t="shared" si="16"/>
        <v>1.3266241999999995</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1.3454545454545457</v>
      </c>
      <c r="I51" s="42">
        <f>COUNTIF(Vertices[Out-Degree],"&gt;= "&amp;H51)-COUNTIF(Vertices[Out-Degree],"&gt;="&amp;H52)</f>
        <v>0</v>
      </c>
      <c r="J51" s="41">
        <f t="shared" si="13"/>
        <v>12.109090909090916</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0.1640425272727273</v>
      </c>
      <c r="O51" s="42">
        <f>COUNTIF(Vertices[Eigenvector Centrality],"&gt;= "&amp;N51)-COUNTIF(Vertices[Eigenvector Centrality],"&gt;="&amp;N52)</f>
        <v>0</v>
      </c>
      <c r="P51" s="41">
        <f t="shared" si="16"/>
        <v>1.3497463999999995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1.381818181818182</v>
      </c>
      <c r="I52" s="40">
        <f>COUNTIF(Vertices[Out-Degree],"&gt;= "&amp;H52)-COUNTIF(Vertices[Out-Degree],"&gt;="&amp;H53)</f>
        <v>0</v>
      </c>
      <c r="J52" s="39">
        <f t="shared" si="13"/>
        <v>12.436363636363645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0.16847610909090913</v>
      </c>
      <c r="O52" s="40">
        <f>COUNTIF(Vertices[Eigenvector Centrality],"&gt;= "&amp;N52)-COUNTIF(Vertices[Eigenvector Centrality],"&gt;="&amp;N53)</f>
        <v>0</v>
      </c>
      <c r="P52" s="39">
        <f t="shared" si="16"/>
        <v>1.3728685999999994</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1.4181818181818184</v>
      </c>
      <c r="I53" s="42">
        <f>COUNTIF(Vertices[Out-Degree],"&gt;= "&amp;H53)-COUNTIF(Vertices[Out-Degree],"&gt;="&amp;H54)</f>
        <v>0</v>
      </c>
      <c r="J53" s="41">
        <f t="shared" si="13"/>
        <v>12.763636363636373</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0.17290969090909095</v>
      </c>
      <c r="O53" s="42">
        <f>COUNTIF(Vertices[Eigenvector Centrality],"&gt;= "&amp;N53)-COUNTIF(Vertices[Eigenvector Centrality],"&gt;="&amp;N54)</f>
        <v>0</v>
      </c>
      <c r="P53" s="41">
        <f t="shared" si="16"/>
        <v>1.3959907999999994</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1.4545454545454548</v>
      </c>
      <c r="I54" s="40">
        <f>COUNTIF(Vertices[Out-Degree],"&gt;= "&amp;H54)-COUNTIF(Vertices[Out-Degree],"&gt;="&amp;H55)</f>
        <v>0</v>
      </c>
      <c r="J54" s="39">
        <f t="shared" si="13"/>
        <v>13.0909090909091</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0.17734327272727277</v>
      </c>
      <c r="O54" s="40">
        <f>COUNTIF(Vertices[Eigenvector Centrality],"&gt;= "&amp;N54)-COUNTIF(Vertices[Eigenvector Centrality],"&gt;="&amp;N55)</f>
        <v>1</v>
      </c>
      <c r="P54" s="39">
        <f t="shared" si="16"/>
        <v>1.4191129999999994</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2</v>
      </c>
      <c r="H55" s="41">
        <f t="shared" si="12"/>
        <v>1.4909090909090912</v>
      </c>
      <c r="I55" s="42">
        <f>COUNTIF(Vertices[Out-Degree],"&gt;= "&amp;H55)-COUNTIF(Vertices[Out-Degree],"&gt;="&amp;H56)</f>
        <v>0</v>
      </c>
      <c r="J55" s="41">
        <f t="shared" si="13"/>
        <v>13.418181818181829</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0.18177685454545459</v>
      </c>
      <c r="O55" s="42">
        <f>COUNTIF(Vertices[Eigenvector Centrality],"&gt;= "&amp;N55)-COUNTIF(Vertices[Eigenvector Centrality],"&gt;="&amp;N56)</f>
        <v>0</v>
      </c>
      <c r="P55" s="41">
        <f t="shared" si="16"/>
        <v>1.4422351999999994</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1.5272727272727276</v>
      </c>
      <c r="I56" s="40">
        <f>COUNTIF(Vertices[Out-Degree],"&gt;= "&amp;H56)-COUNTIF(Vertices[Out-Degree],"&gt;="&amp;H57)</f>
        <v>0</v>
      </c>
      <c r="J56" s="39">
        <f t="shared" si="13"/>
        <v>13.745454545454557</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0.1862104363636364</v>
      </c>
      <c r="O56" s="40">
        <f>COUNTIF(Vertices[Eigenvector Centrality],"&gt;= "&amp;N56)-COUNTIF(Vertices[Eigenvector Centrality],"&gt;="&amp;N57)</f>
        <v>1</v>
      </c>
      <c r="P56" s="39">
        <f t="shared" si="16"/>
        <v>1.4653573999999994</v>
      </c>
      <c r="Q56" s="40">
        <f>COUNTIF(Vertices[PageRank],"&gt;= "&amp;P56)-COUNTIF(Vertices[PageRank],"&gt;="&amp;P57)</f>
        <v>2</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2</v>
      </c>
      <c r="I57" s="44">
        <f>COUNTIF(Vertices[Out-Degree],"&gt;= "&amp;H57)-COUNTIF(Vertices[Out-Degree],"&gt;="&amp;H58)</f>
        <v>3</v>
      </c>
      <c r="J57" s="43">
        <f>MAX(Vertices[Betweenness Centrality])</f>
        <v>18</v>
      </c>
      <c r="K57" s="44">
        <f>COUNTIF(Vertices[Betweenness Centrality],"&gt;= "&amp;J57)-COUNTIF(Vertices[Betweenness Centrality],"&gt;="&amp;J58)</f>
        <v>2</v>
      </c>
      <c r="L57" s="43">
        <f>MAX(Vertices[Closeness Centrality])</f>
        <v>1</v>
      </c>
      <c r="M57" s="44">
        <f>COUNTIF(Vertices[Closeness Centrality],"&gt;= "&amp;L57)-COUNTIF(Vertices[Closeness Centrality],"&gt;="&amp;L58)</f>
        <v>8</v>
      </c>
      <c r="N57" s="43">
        <f>MAX(Vertices[Eigenvector Centrality])</f>
        <v>0.243847</v>
      </c>
      <c r="O57" s="44">
        <f>COUNTIF(Vertices[Eigenvector Centrality],"&gt;= "&amp;N57)-COUNTIF(Vertices[Eigenvector Centrality],"&gt;="&amp;N58)</f>
        <v>1</v>
      </c>
      <c r="P57" s="43">
        <f>MAX(Vertices[PageRank])</f>
        <v>1.765946</v>
      </c>
      <c r="Q57" s="44">
        <f>COUNTIF(Vertices[PageRank],"&gt;= "&amp;P57)-COUNTIF(Vertices[PageRank],"&gt;="&amp;P58)</f>
        <v>1</v>
      </c>
      <c r="R57" s="43">
        <f>MAX(Vertices[Clustering Coefficient])</f>
        <v>0.5</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1.0740740740740742</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1.0740740740740742</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18</v>
      </c>
    </row>
    <row r="99" spans="1:2" ht="15">
      <c r="A99" s="35" t="s">
        <v>102</v>
      </c>
      <c r="B99" s="49">
        <f>_xlfn.IFERROR(AVERAGE(Vertices[Betweenness Centrality]),NoMetricMessage)</f>
        <v>1.7777777777777777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0.36103159259259254</v>
      </c>
    </row>
    <row r="114" spans="1:2" ht="15">
      <c r="A114" s="35" t="s">
        <v>109</v>
      </c>
      <c r="B114" s="49">
        <f>_xlfn.IFERROR(MEDIAN(Vertices[Closeness Centrality]),NoMetricMessage)</f>
        <v>0.090909</v>
      </c>
    </row>
    <row r="125" spans="1:2" ht="15">
      <c r="A125" s="35" t="s">
        <v>112</v>
      </c>
      <c r="B125" s="49">
        <f>IF(COUNT(Vertices[Eigenvector Centrality])&gt;0,N2,NoMetricMessage)</f>
        <v>0</v>
      </c>
    </row>
    <row r="126" spans="1:2" ht="15">
      <c r="A126" s="35" t="s">
        <v>113</v>
      </c>
      <c r="B126" s="49">
        <f>IF(COUNT(Vertices[Eigenvector Centrality])&gt;0,N57,NoMetricMessage)</f>
        <v>0.243847</v>
      </c>
    </row>
    <row r="127" spans="1:2" ht="15">
      <c r="A127" s="35" t="s">
        <v>114</v>
      </c>
      <c r="B127" s="49">
        <f>_xlfn.IFERROR(AVERAGE(Vertices[Eigenvector Centrality]),NoMetricMessage)</f>
        <v>0.037037037037037035</v>
      </c>
    </row>
    <row r="128" spans="1:2" ht="15">
      <c r="A128" s="35" t="s">
        <v>115</v>
      </c>
      <c r="B128" s="49">
        <f>_xlfn.IFERROR(MEDIAN(Vertices[Eigenvector Centrality]),NoMetricMessage)</f>
        <v>0</v>
      </c>
    </row>
    <row r="139" spans="1:2" ht="15">
      <c r="A139" s="35" t="s">
        <v>140</v>
      </c>
      <c r="B139" s="49">
        <f>IF(COUNT(Vertices[PageRank])&gt;0,P2,NoMetricMessage)</f>
        <v>0.494225</v>
      </c>
    </row>
    <row r="140" spans="1:2" ht="15">
      <c r="A140" s="35" t="s">
        <v>141</v>
      </c>
      <c r="B140" s="49">
        <f>IF(COUNT(Vertices[PageRank])&gt;0,P57,NoMetricMessage)</f>
        <v>1.765946</v>
      </c>
    </row>
    <row r="141" spans="1:2" ht="15">
      <c r="A141" s="35" t="s">
        <v>142</v>
      </c>
      <c r="B141" s="49">
        <f>_xlfn.IFERROR(AVERAGE(Vertices[PageRank]),NoMetricMessage)</f>
        <v>0.9999819629629626</v>
      </c>
    </row>
    <row r="142" spans="1:2" ht="15">
      <c r="A142" s="35" t="s">
        <v>143</v>
      </c>
      <c r="B142" s="49">
        <f>_xlfn.IFERROR(MEDIAN(Vertices[PageRank]),NoMetricMessage)</f>
        <v>0.999982</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0.030864197530864196</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626</v>
      </c>
      <c r="K7" s="13" t="s">
        <v>627</v>
      </c>
    </row>
    <row r="8" spans="1:11" ht="409.5">
      <c r="A8"/>
      <c r="B8">
        <v>2</v>
      </c>
      <c r="C8">
        <v>2</v>
      </c>
      <c r="D8" t="s">
        <v>61</v>
      </c>
      <c r="E8" t="s">
        <v>61</v>
      </c>
      <c r="H8" t="s">
        <v>73</v>
      </c>
      <c r="J8" t="s">
        <v>628</v>
      </c>
      <c r="K8" s="13" t="s">
        <v>629</v>
      </c>
    </row>
    <row r="9" spans="1:11" ht="409.5">
      <c r="A9"/>
      <c r="B9">
        <v>3</v>
      </c>
      <c r="C9">
        <v>4</v>
      </c>
      <c r="D9" t="s">
        <v>62</v>
      </c>
      <c r="E9" t="s">
        <v>62</v>
      </c>
      <c r="H9" t="s">
        <v>74</v>
      </c>
      <c r="J9" t="s">
        <v>630</v>
      </c>
      <c r="K9" s="116" t="s">
        <v>631</v>
      </c>
    </row>
    <row r="10" spans="1:11" ht="409.5">
      <c r="A10"/>
      <c r="B10">
        <v>4</v>
      </c>
      <c r="D10" t="s">
        <v>63</v>
      </c>
      <c r="E10" t="s">
        <v>63</v>
      </c>
      <c r="H10" t="s">
        <v>75</v>
      </c>
      <c r="J10" t="s">
        <v>632</v>
      </c>
      <c r="K10" s="13" t="s">
        <v>633</v>
      </c>
    </row>
    <row r="11" spans="1:11" ht="15">
      <c r="A11"/>
      <c r="B11">
        <v>5</v>
      </c>
      <c r="D11" t="s">
        <v>46</v>
      </c>
      <c r="E11">
        <v>1</v>
      </c>
      <c r="H11" t="s">
        <v>76</v>
      </c>
      <c r="J11" t="s">
        <v>634</v>
      </c>
      <c r="K11" t="s">
        <v>635</v>
      </c>
    </row>
    <row r="12" spans="1:11" ht="15">
      <c r="A12"/>
      <c r="B12"/>
      <c r="D12" t="s">
        <v>64</v>
      </c>
      <c r="E12">
        <v>2</v>
      </c>
      <c r="H12">
        <v>0</v>
      </c>
      <c r="J12" t="s">
        <v>636</v>
      </c>
      <c r="K12" t="s">
        <v>637</v>
      </c>
    </row>
    <row r="13" spans="1:11" ht="15">
      <c r="A13"/>
      <c r="B13"/>
      <c r="D13">
        <v>1</v>
      </c>
      <c r="E13">
        <v>3</v>
      </c>
      <c r="H13">
        <v>1</v>
      </c>
      <c r="J13" t="s">
        <v>638</v>
      </c>
      <c r="K13" t="s">
        <v>639</v>
      </c>
    </row>
    <row r="14" spans="4:11" ht="15">
      <c r="D14">
        <v>2</v>
      </c>
      <c r="E14">
        <v>4</v>
      </c>
      <c r="H14">
        <v>2</v>
      </c>
      <c r="J14" t="s">
        <v>640</v>
      </c>
      <c r="K14" t="s">
        <v>641</v>
      </c>
    </row>
    <row r="15" spans="4:11" ht="15">
      <c r="D15">
        <v>3</v>
      </c>
      <c r="E15">
        <v>5</v>
      </c>
      <c r="H15">
        <v>3</v>
      </c>
      <c r="J15" t="s">
        <v>642</v>
      </c>
      <c r="K15" t="s">
        <v>643</v>
      </c>
    </row>
    <row r="16" spans="4:11" ht="15">
      <c r="D16">
        <v>4</v>
      </c>
      <c r="E16">
        <v>6</v>
      </c>
      <c r="H16">
        <v>4</v>
      </c>
      <c r="J16" t="s">
        <v>644</v>
      </c>
      <c r="K16" t="s">
        <v>645</v>
      </c>
    </row>
    <row r="17" spans="4:11" ht="15">
      <c r="D17">
        <v>5</v>
      </c>
      <c r="E17">
        <v>7</v>
      </c>
      <c r="H17">
        <v>5</v>
      </c>
      <c r="J17" t="s">
        <v>646</v>
      </c>
      <c r="K17" t="s">
        <v>647</v>
      </c>
    </row>
    <row r="18" spans="4:11" ht="15">
      <c r="D18">
        <v>6</v>
      </c>
      <c r="E18">
        <v>8</v>
      </c>
      <c r="H18">
        <v>6</v>
      </c>
      <c r="J18" t="s">
        <v>648</v>
      </c>
      <c r="K18" t="s">
        <v>649</v>
      </c>
    </row>
    <row r="19" spans="4:11" ht="15">
      <c r="D19">
        <v>7</v>
      </c>
      <c r="E19">
        <v>9</v>
      </c>
      <c r="H19">
        <v>7</v>
      </c>
      <c r="J19" t="s">
        <v>650</v>
      </c>
      <c r="K19" t="s">
        <v>651</v>
      </c>
    </row>
    <row r="20" spans="4:11" ht="15">
      <c r="D20">
        <v>8</v>
      </c>
      <c r="H20">
        <v>8</v>
      </c>
      <c r="J20" t="s">
        <v>652</v>
      </c>
      <c r="K20" t="s">
        <v>653</v>
      </c>
    </row>
    <row r="21" spans="4:11" ht="409.5">
      <c r="D21">
        <v>9</v>
      </c>
      <c r="H21">
        <v>9</v>
      </c>
      <c r="J21" t="s">
        <v>654</v>
      </c>
      <c r="K21" s="13" t="s">
        <v>655</v>
      </c>
    </row>
    <row r="22" spans="4:11" ht="409.5">
      <c r="D22">
        <v>10</v>
      </c>
      <c r="J22" t="s">
        <v>656</v>
      </c>
      <c r="K22" s="13" t="s">
        <v>657</v>
      </c>
    </row>
    <row r="23" spans="4:11" ht="409.5">
      <c r="D23">
        <v>11</v>
      </c>
      <c r="J23" t="s">
        <v>658</v>
      </c>
      <c r="K23" s="13" t="s">
        <v>659</v>
      </c>
    </row>
    <row r="24" spans="10:11" ht="409.5">
      <c r="J24" t="s">
        <v>660</v>
      </c>
      <c r="K24" s="13" t="s">
        <v>1103</v>
      </c>
    </row>
    <row r="25" spans="10:11" ht="15">
      <c r="J25" t="s">
        <v>661</v>
      </c>
      <c r="K25" t="b">
        <v>0</v>
      </c>
    </row>
    <row r="26" spans="10:11" ht="15">
      <c r="J26" t="s">
        <v>1100</v>
      </c>
      <c r="K26" t="s">
        <v>1101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682</v>
      </c>
      <c r="B2" s="129" t="s">
        <v>683</v>
      </c>
      <c r="C2" s="67" t="s">
        <v>684</v>
      </c>
    </row>
    <row r="3" spans="1:3" ht="15">
      <c r="A3" s="128" t="s">
        <v>663</v>
      </c>
      <c r="B3" s="128" t="s">
        <v>663</v>
      </c>
      <c r="C3" s="36">
        <v>10</v>
      </c>
    </row>
    <row r="4" spans="1:3" ht="15">
      <c r="A4" s="128" t="s">
        <v>664</v>
      </c>
      <c r="B4" s="128" t="s">
        <v>664</v>
      </c>
      <c r="C4" s="36">
        <v>5</v>
      </c>
    </row>
    <row r="5" spans="1:3" ht="15">
      <c r="A5" s="128" t="s">
        <v>665</v>
      </c>
      <c r="B5" s="128" t="s">
        <v>665</v>
      </c>
      <c r="C5" s="36">
        <v>3</v>
      </c>
    </row>
    <row r="6" spans="1:3" ht="15">
      <c r="A6" s="128" t="s">
        <v>666</v>
      </c>
      <c r="B6" s="128" t="s">
        <v>664</v>
      </c>
      <c r="C6" s="36">
        <v>1</v>
      </c>
    </row>
    <row r="7" spans="1:3" ht="15">
      <c r="A7" s="128" t="s">
        <v>666</v>
      </c>
      <c r="B7" s="128" t="s">
        <v>666</v>
      </c>
      <c r="C7" s="36">
        <v>3</v>
      </c>
    </row>
    <row r="8" spans="1:3" ht="15">
      <c r="A8" s="128" t="s">
        <v>667</v>
      </c>
      <c r="B8" s="128" t="s">
        <v>667</v>
      </c>
      <c r="C8" s="36">
        <v>2</v>
      </c>
    </row>
    <row r="9" spans="1:3" ht="15">
      <c r="A9" s="128" t="s">
        <v>668</v>
      </c>
      <c r="B9" s="128" t="s">
        <v>668</v>
      </c>
      <c r="C9" s="36">
        <v>2</v>
      </c>
    </row>
    <row r="10" spans="1:3" ht="15">
      <c r="A10" s="128" t="s">
        <v>669</v>
      </c>
      <c r="B10" s="128" t="s">
        <v>669</v>
      </c>
      <c r="C10" s="36">
        <v>2</v>
      </c>
    </row>
    <row r="11" spans="1:3" ht="15">
      <c r="A11" s="128" t="s">
        <v>670</v>
      </c>
      <c r="B11" s="128" t="s">
        <v>670</v>
      </c>
      <c r="C11"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s>
  <sheetData>
    <row r="1" spans="1:18" ht="15" customHeight="1">
      <c r="A1" s="13" t="s">
        <v>689</v>
      </c>
      <c r="B1" s="13" t="s">
        <v>690</v>
      </c>
      <c r="C1" s="13" t="s">
        <v>691</v>
      </c>
      <c r="D1" s="13" t="s">
        <v>693</v>
      </c>
      <c r="E1" s="13" t="s">
        <v>692</v>
      </c>
      <c r="F1" s="13" t="s">
        <v>695</v>
      </c>
      <c r="G1" s="13" t="s">
        <v>694</v>
      </c>
      <c r="H1" s="13" t="s">
        <v>697</v>
      </c>
      <c r="I1" s="13" t="s">
        <v>696</v>
      </c>
      <c r="J1" s="13" t="s">
        <v>699</v>
      </c>
      <c r="K1" s="13" t="s">
        <v>698</v>
      </c>
      <c r="L1" s="13" t="s">
        <v>701</v>
      </c>
      <c r="M1" s="85" t="s">
        <v>700</v>
      </c>
      <c r="N1" s="85" t="s">
        <v>703</v>
      </c>
      <c r="O1" s="13" t="s">
        <v>702</v>
      </c>
      <c r="P1" s="13" t="s">
        <v>705</v>
      </c>
      <c r="Q1" s="13" t="s">
        <v>704</v>
      </c>
      <c r="R1" s="13" t="s">
        <v>706</v>
      </c>
    </row>
    <row r="2" spans="1:18" ht="15">
      <c r="A2" s="89" t="s">
        <v>271</v>
      </c>
      <c r="B2" s="85">
        <v>4</v>
      </c>
      <c r="C2" s="89" t="s">
        <v>276</v>
      </c>
      <c r="D2" s="85">
        <v>2</v>
      </c>
      <c r="E2" s="89" t="s">
        <v>273</v>
      </c>
      <c r="F2" s="85">
        <v>1</v>
      </c>
      <c r="G2" s="89" t="s">
        <v>277</v>
      </c>
      <c r="H2" s="85">
        <v>1</v>
      </c>
      <c r="I2" s="89" t="s">
        <v>282</v>
      </c>
      <c r="J2" s="85">
        <v>2</v>
      </c>
      <c r="K2" s="89" t="s">
        <v>278</v>
      </c>
      <c r="L2" s="85">
        <v>1</v>
      </c>
      <c r="M2" s="85"/>
      <c r="N2" s="85"/>
      <c r="O2" s="89" t="s">
        <v>274</v>
      </c>
      <c r="P2" s="85">
        <v>1</v>
      </c>
      <c r="Q2" s="89" t="s">
        <v>271</v>
      </c>
      <c r="R2" s="85">
        <v>2</v>
      </c>
    </row>
    <row r="3" spans="1:18" ht="15">
      <c r="A3" s="89" t="s">
        <v>279</v>
      </c>
      <c r="B3" s="85">
        <v>2</v>
      </c>
      <c r="C3" s="89" t="s">
        <v>279</v>
      </c>
      <c r="D3" s="85">
        <v>2</v>
      </c>
      <c r="E3" s="89" t="s">
        <v>271</v>
      </c>
      <c r="F3" s="85">
        <v>1</v>
      </c>
      <c r="G3" s="85"/>
      <c r="H3" s="85"/>
      <c r="I3" s="85"/>
      <c r="J3" s="85"/>
      <c r="K3" s="85"/>
      <c r="L3" s="85"/>
      <c r="M3" s="85"/>
      <c r="N3" s="85"/>
      <c r="O3" s="89" t="s">
        <v>275</v>
      </c>
      <c r="P3" s="85">
        <v>1</v>
      </c>
      <c r="Q3" s="85"/>
      <c r="R3" s="85"/>
    </row>
    <row r="4" spans="1:18" ht="15">
      <c r="A4" s="89" t="s">
        <v>276</v>
      </c>
      <c r="B4" s="85">
        <v>2</v>
      </c>
      <c r="C4" s="89" t="s">
        <v>269</v>
      </c>
      <c r="D4" s="85">
        <v>1</v>
      </c>
      <c r="E4" s="85"/>
      <c r="F4" s="85"/>
      <c r="G4" s="85"/>
      <c r="H4" s="85"/>
      <c r="I4" s="85"/>
      <c r="J4" s="85"/>
      <c r="K4" s="85"/>
      <c r="L4" s="85"/>
      <c r="M4" s="85"/>
      <c r="N4" s="85"/>
      <c r="O4" s="85"/>
      <c r="P4" s="85"/>
      <c r="Q4" s="85"/>
      <c r="R4" s="85"/>
    </row>
    <row r="5" spans="1:18" ht="15">
      <c r="A5" s="89" t="s">
        <v>282</v>
      </c>
      <c r="B5" s="85">
        <v>2</v>
      </c>
      <c r="C5" s="89" t="s">
        <v>270</v>
      </c>
      <c r="D5" s="85">
        <v>1</v>
      </c>
      <c r="E5" s="85"/>
      <c r="F5" s="85"/>
      <c r="G5" s="85"/>
      <c r="H5" s="85"/>
      <c r="I5" s="85"/>
      <c r="J5" s="85"/>
      <c r="K5" s="85"/>
      <c r="L5" s="85"/>
      <c r="M5" s="85"/>
      <c r="N5" s="85"/>
      <c r="O5" s="85"/>
      <c r="P5" s="85"/>
      <c r="Q5" s="85"/>
      <c r="R5" s="85"/>
    </row>
    <row r="6" spans="1:18" ht="15">
      <c r="A6" s="89" t="s">
        <v>281</v>
      </c>
      <c r="B6" s="85">
        <v>1</v>
      </c>
      <c r="C6" s="89" t="s">
        <v>272</v>
      </c>
      <c r="D6" s="85">
        <v>1</v>
      </c>
      <c r="E6" s="85"/>
      <c r="F6" s="85"/>
      <c r="G6" s="85"/>
      <c r="H6" s="85"/>
      <c r="I6" s="85"/>
      <c r="J6" s="85"/>
      <c r="K6" s="85"/>
      <c r="L6" s="85"/>
      <c r="M6" s="85"/>
      <c r="N6" s="85"/>
      <c r="O6" s="85"/>
      <c r="P6" s="85"/>
      <c r="Q6" s="85"/>
      <c r="R6" s="85"/>
    </row>
    <row r="7" spans="1:18" ht="15">
      <c r="A7" s="89" t="s">
        <v>280</v>
      </c>
      <c r="B7" s="85">
        <v>1</v>
      </c>
      <c r="C7" s="89" t="s">
        <v>271</v>
      </c>
      <c r="D7" s="85">
        <v>1</v>
      </c>
      <c r="E7" s="85"/>
      <c r="F7" s="85"/>
      <c r="G7" s="85"/>
      <c r="H7" s="85"/>
      <c r="I7" s="85"/>
      <c r="J7" s="85"/>
      <c r="K7" s="85"/>
      <c r="L7" s="85"/>
      <c r="M7" s="85"/>
      <c r="N7" s="85"/>
      <c r="O7" s="85"/>
      <c r="P7" s="85"/>
      <c r="Q7" s="85"/>
      <c r="R7" s="85"/>
    </row>
    <row r="8" spans="1:18" ht="15">
      <c r="A8" s="89" t="s">
        <v>278</v>
      </c>
      <c r="B8" s="85">
        <v>1</v>
      </c>
      <c r="C8" s="89" t="s">
        <v>280</v>
      </c>
      <c r="D8" s="85">
        <v>1</v>
      </c>
      <c r="E8" s="85"/>
      <c r="F8" s="85"/>
      <c r="G8" s="85"/>
      <c r="H8" s="85"/>
      <c r="I8" s="85"/>
      <c r="J8" s="85"/>
      <c r="K8" s="85"/>
      <c r="L8" s="85"/>
      <c r="M8" s="85"/>
      <c r="N8" s="85"/>
      <c r="O8" s="85"/>
      <c r="P8" s="85"/>
      <c r="Q8" s="85"/>
      <c r="R8" s="85"/>
    </row>
    <row r="9" spans="1:18" ht="15">
      <c r="A9" s="89" t="s">
        <v>277</v>
      </c>
      <c r="B9" s="85">
        <v>1</v>
      </c>
      <c r="C9" s="89" t="s">
        <v>281</v>
      </c>
      <c r="D9" s="85">
        <v>1</v>
      </c>
      <c r="E9" s="85"/>
      <c r="F9" s="85"/>
      <c r="G9" s="85"/>
      <c r="H9" s="85"/>
      <c r="I9" s="85"/>
      <c r="J9" s="85"/>
      <c r="K9" s="85"/>
      <c r="L9" s="85"/>
      <c r="M9" s="85"/>
      <c r="N9" s="85"/>
      <c r="O9" s="85"/>
      <c r="P9" s="85"/>
      <c r="Q9" s="85"/>
      <c r="R9" s="85"/>
    </row>
    <row r="10" spans="1:18" ht="15">
      <c r="A10" s="89" t="s">
        <v>274</v>
      </c>
      <c r="B10" s="85">
        <v>1</v>
      </c>
      <c r="C10" s="85"/>
      <c r="D10" s="85"/>
      <c r="E10" s="85"/>
      <c r="F10" s="85"/>
      <c r="G10" s="85"/>
      <c r="H10" s="85"/>
      <c r="I10" s="85"/>
      <c r="J10" s="85"/>
      <c r="K10" s="85"/>
      <c r="L10" s="85"/>
      <c r="M10" s="85"/>
      <c r="N10" s="85"/>
      <c r="O10" s="85"/>
      <c r="P10" s="85"/>
      <c r="Q10" s="85"/>
      <c r="R10" s="85"/>
    </row>
    <row r="11" spans="1:18" ht="15">
      <c r="A11" s="89" t="s">
        <v>275</v>
      </c>
      <c r="B11" s="85">
        <v>1</v>
      </c>
      <c r="C11" s="85"/>
      <c r="D11" s="85"/>
      <c r="E11" s="85"/>
      <c r="F11" s="85"/>
      <c r="G11" s="85"/>
      <c r="H11" s="85"/>
      <c r="I11" s="85"/>
      <c r="J11" s="85"/>
      <c r="K11" s="85"/>
      <c r="L11" s="85"/>
      <c r="M11" s="85"/>
      <c r="N11" s="85"/>
      <c r="O11" s="85"/>
      <c r="P11" s="85"/>
      <c r="Q11" s="85"/>
      <c r="R11" s="85"/>
    </row>
    <row r="14" spans="1:18" ht="15" customHeight="1">
      <c r="A14" s="13" t="s">
        <v>711</v>
      </c>
      <c r="B14" s="13" t="s">
        <v>690</v>
      </c>
      <c r="C14" s="13" t="s">
        <v>712</v>
      </c>
      <c r="D14" s="13" t="s">
        <v>693</v>
      </c>
      <c r="E14" s="13" t="s">
        <v>713</v>
      </c>
      <c r="F14" s="13" t="s">
        <v>695</v>
      </c>
      <c r="G14" s="13" t="s">
        <v>714</v>
      </c>
      <c r="H14" s="13" t="s">
        <v>697</v>
      </c>
      <c r="I14" s="13" t="s">
        <v>715</v>
      </c>
      <c r="J14" s="13" t="s">
        <v>699</v>
      </c>
      <c r="K14" s="13" t="s">
        <v>716</v>
      </c>
      <c r="L14" s="13" t="s">
        <v>701</v>
      </c>
      <c r="M14" s="85" t="s">
        <v>717</v>
      </c>
      <c r="N14" s="85" t="s">
        <v>703</v>
      </c>
      <c r="O14" s="13" t="s">
        <v>718</v>
      </c>
      <c r="P14" s="13" t="s">
        <v>705</v>
      </c>
      <c r="Q14" s="13" t="s">
        <v>719</v>
      </c>
      <c r="R14" s="13" t="s">
        <v>706</v>
      </c>
    </row>
    <row r="15" spans="1:18" ht="15">
      <c r="A15" s="85" t="s">
        <v>285</v>
      </c>
      <c r="B15" s="85">
        <v>4</v>
      </c>
      <c r="C15" s="85" t="s">
        <v>289</v>
      </c>
      <c r="D15" s="85">
        <v>2</v>
      </c>
      <c r="E15" s="85" t="s">
        <v>287</v>
      </c>
      <c r="F15" s="85">
        <v>1</v>
      </c>
      <c r="G15" s="85" t="s">
        <v>290</v>
      </c>
      <c r="H15" s="85">
        <v>1</v>
      </c>
      <c r="I15" s="85" t="s">
        <v>295</v>
      </c>
      <c r="J15" s="85">
        <v>2</v>
      </c>
      <c r="K15" s="85" t="s">
        <v>291</v>
      </c>
      <c r="L15" s="85">
        <v>1</v>
      </c>
      <c r="M15" s="85"/>
      <c r="N15" s="85"/>
      <c r="O15" s="85" t="s">
        <v>288</v>
      </c>
      <c r="P15" s="85">
        <v>2</v>
      </c>
      <c r="Q15" s="85" t="s">
        <v>285</v>
      </c>
      <c r="R15" s="85">
        <v>2</v>
      </c>
    </row>
    <row r="16" spans="1:18" ht="15">
      <c r="A16" s="85" t="s">
        <v>292</v>
      </c>
      <c r="B16" s="85">
        <v>2</v>
      </c>
      <c r="C16" s="85" t="s">
        <v>292</v>
      </c>
      <c r="D16" s="85">
        <v>2</v>
      </c>
      <c r="E16" s="85" t="s">
        <v>285</v>
      </c>
      <c r="F16" s="85">
        <v>1</v>
      </c>
      <c r="G16" s="85"/>
      <c r="H16" s="85"/>
      <c r="I16" s="85"/>
      <c r="J16" s="85"/>
      <c r="K16" s="85"/>
      <c r="L16" s="85"/>
      <c r="M16" s="85"/>
      <c r="N16" s="85"/>
      <c r="O16" s="85"/>
      <c r="P16" s="85"/>
      <c r="Q16" s="85"/>
      <c r="R16" s="85"/>
    </row>
    <row r="17" spans="1:18" ht="15">
      <c r="A17" s="85" t="s">
        <v>289</v>
      </c>
      <c r="B17" s="85">
        <v>2</v>
      </c>
      <c r="C17" s="85" t="s">
        <v>283</v>
      </c>
      <c r="D17" s="85">
        <v>1</v>
      </c>
      <c r="E17" s="85"/>
      <c r="F17" s="85"/>
      <c r="G17" s="85"/>
      <c r="H17" s="85"/>
      <c r="I17" s="85"/>
      <c r="J17" s="85"/>
      <c r="K17" s="85"/>
      <c r="L17" s="85"/>
      <c r="M17" s="85"/>
      <c r="N17" s="85"/>
      <c r="O17" s="85"/>
      <c r="P17" s="85"/>
      <c r="Q17" s="85"/>
      <c r="R17" s="85"/>
    </row>
    <row r="18" spans="1:18" ht="15">
      <c r="A18" s="85" t="s">
        <v>288</v>
      </c>
      <c r="B18" s="85">
        <v>2</v>
      </c>
      <c r="C18" s="85" t="s">
        <v>284</v>
      </c>
      <c r="D18" s="85">
        <v>1</v>
      </c>
      <c r="E18" s="85"/>
      <c r="F18" s="85"/>
      <c r="G18" s="85"/>
      <c r="H18" s="85"/>
      <c r="I18" s="85"/>
      <c r="J18" s="85"/>
      <c r="K18" s="85"/>
      <c r="L18" s="85"/>
      <c r="M18" s="85"/>
      <c r="N18" s="85"/>
      <c r="O18" s="85"/>
      <c r="P18" s="85"/>
      <c r="Q18" s="85"/>
      <c r="R18" s="85"/>
    </row>
    <row r="19" spans="1:18" ht="15">
      <c r="A19" s="85" t="s">
        <v>295</v>
      </c>
      <c r="B19" s="85">
        <v>2</v>
      </c>
      <c r="C19" s="85" t="s">
        <v>286</v>
      </c>
      <c r="D19" s="85">
        <v>1</v>
      </c>
      <c r="E19" s="85"/>
      <c r="F19" s="85"/>
      <c r="G19" s="85"/>
      <c r="H19" s="85"/>
      <c r="I19" s="85"/>
      <c r="J19" s="85"/>
      <c r="K19" s="85"/>
      <c r="L19" s="85"/>
      <c r="M19" s="85"/>
      <c r="N19" s="85"/>
      <c r="O19" s="85"/>
      <c r="P19" s="85"/>
      <c r="Q19" s="85"/>
      <c r="R19" s="85"/>
    </row>
    <row r="20" spans="1:18" ht="15">
      <c r="A20" s="85" t="s">
        <v>294</v>
      </c>
      <c r="B20" s="85">
        <v>1</v>
      </c>
      <c r="C20" s="85" t="s">
        <v>285</v>
      </c>
      <c r="D20" s="85">
        <v>1</v>
      </c>
      <c r="E20" s="85"/>
      <c r="F20" s="85"/>
      <c r="G20" s="85"/>
      <c r="H20" s="85"/>
      <c r="I20" s="85"/>
      <c r="J20" s="85"/>
      <c r="K20" s="85"/>
      <c r="L20" s="85"/>
      <c r="M20" s="85"/>
      <c r="N20" s="85"/>
      <c r="O20" s="85"/>
      <c r="P20" s="85"/>
      <c r="Q20" s="85"/>
      <c r="R20" s="85"/>
    </row>
    <row r="21" spans="1:18" ht="15">
      <c r="A21" s="85" t="s">
        <v>293</v>
      </c>
      <c r="B21" s="85">
        <v>1</v>
      </c>
      <c r="C21" s="85" t="s">
        <v>293</v>
      </c>
      <c r="D21" s="85">
        <v>1</v>
      </c>
      <c r="E21" s="85"/>
      <c r="F21" s="85"/>
      <c r="G21" s="85"/>
      <c r="H21" s="85"/>
      <c r="I21" s="85"/>
      <c r="J21" s="85"/>
      <c r="K21" s="85"/>
      <c r="L21" s="85"/>
      <c r="M21" s="85"/>
      <c r="N21" s="85"/>
      <c r="O21" s="85"/>
      <c r="P21" s="85"/>
      <c r="Q21" s="85"/>
      <c r="R21" s="85"/>
    </row>
    <row r="22" spans="1:18" ht="15">
      <c r="A22" s="85" t="s">
        <v>291</v>
      </c>
      <c r="B22" s="85">
        <v>1</v>
      </c>
      <c r="C22" s="85" t="s">
        <v>294</v>
      </c>
      <c r="D22" s="85">
        <v>1</v>
      </c>
      <c r="E22" s="85"/>
      <c r="F22" s="85"/>
      <c r="G22" s="85"/>
      <c r="H22" s="85"/>
      <c r="I22" s="85"/>
      <c r="J22" s="85"/>
      <c r="K22" s="85"/>
      <c r="L22" s="85"/>
      <c r="M22" s="85"/>
      <c r="N22" s="85"/>
      <c r="O22" s="85"/>
      <c r="P22" s="85"/>
      <c r="Q22" s="85"/>
      <c r="R22" s="85"/>
    </row>
    <row r="23" spans="1:18" ht="15">
      <c r="A23" s="85" t="s">
        <v>290</v>
      </c>
      <c r="B23" s="85">
        <v>1</v>
      </c>
      <c r="C23" s="85"/>
      <c r="D23" s="85"/>
      <c r="E23" s="85"/>
      <c r="F23" s="85"/>
      <c r="G23" s="85"/>
      <c r="H23" s="85"/>
      <c r="I23" s="85"/>
      <c r="J23" s="85"/>
      <c r="K23" s="85"/>
      <c r="L23" s="85"/>
      <c r="M23" s="85"/>
      <c r="N23" s="85"/>
      <c r="O23" s="85"/>
      <c r="P23" s="85"/>
      <c r="Q23" s="85"/>
      <c r="R23" s="85"/>
    </row>
    <row r="24" spans="1:18" ht="15">
      <c r="A24" s="85" t="s">
        <v>287</v>
      </c>
      <c r="B24" s="85">
        <v>1</v>
      </c>
      <c r="C24" s="85"/>
      <c r="D24" s="85"/>
      <c r="E24" s="85"/>
      <c r="F24" s="85"/>
      <c r="G24" s="85"/>
      <c r="H24" s="85"/>
      <c r="I24" s="85"/>
      <c r="J24" s="85"/>
      <c r="K24" s="85"/>
      <c r="L24" s="85"/>
      <c r="M24" s="85"/>
      <c r="N24" s="85"/>
      <c r="O24" s="85"/>
      <c r="P24" s="85"/>
      <c r="Q24" s="85"/>
      <c r="R24" s="85"/>
    </row>
    <row r="27" spans="1:18" ht="15" customHeight="1">
      <c r="A27" s="13" t="s">
        <v>723</v>
      </c>
      <c r="B27" s="13" t="s">
        <v>690</v>
      </c>
      <c r="C27" s="13" t="s">
        <v>729</v>
      </c>
      <c r="D27" s="13" t="s">
        <v>693</v>
      </c>
      <c r="E27" s="85" t="s">
        <v>731</v>
      </c>
      <c r="F27" s="85" t="s">
        <v>695</v>
      </c>
      <c r="G27" s="13" t="s">
        <v>732</v>
      </c>
      <c r="H27" s="13" t="s">
        <v>697</v>
      </c>
      <c r="I27" s="85" t="s">
        <v>733</v>
      </c>
      <c r="J27" s="85" t="s">
        <v>699</v>
      </c>
      <c r="K27" s="85" t="s">
        <v>734</v>
      </c>
      <c r="L27" s="85" t="s">
        <v>701</v>
      </c>
      <c r="M27" s="13" t="s">
        <v>735</v>
      </c>
      <c r="N27" s="13" t="s">
        <v>703</v>
      </c>
      <c r="O27" s="13" t="s">
        <v>736</v>
      </c>
      <c r="P27" s="13" t="s">
        <v>705</v>
      </c>
      <c r="Q27" s="13" t="s">
        <v>738</v>
      </c>
      <c r="R27" s="13" t="s">
        <v>706</v>
      </c>
    </row>
    <row r="28" spans="1:18" ht="15">
      <c r="A28" s="85" t="s">
        <v>724</v>
      </c>
      <c r="B28" s="85">
        <v>4</v>
      </c>
      <c r="C28" s="85" t="s">
        <v>724</v>
      </c>
      <c r="D28" s="85">
        <v>1</v>
      </c>
      <c r="E28" s="85"/>
      <c r="F28" s="85"/>
      <c r="G28" s="85" t="s">
        <v>301</v>
      </c>
      <c r="H28" s="85">
        <v>3</v>
      </c>
      <c r="I28" s="85"/>
      <c r="J28" s="85"/>
      <c r="K28" s="85"/>
      <c r="L28" s="85"/>
      <c r="M28" s="85" t="s">
        <v>302</v>
      </c>
      <c r="N28" s="85">
        <v>1</v>
      </c>
      <c r="O28" s="85" t="s">
        <v>299</v>
      </c>
      <c r="P28" s="85">
        <v>2</v>
      </c>
      <c r="Q28" s="85" t="s">
        <v>725</v>
      </c>
      <c r="R28" s="85">
        <v>2</v>
      </c>
    </row>
    <row r="29" spans="1:18" ht="15">
      <c r="A29" s="85" t="s">
        <v>301</v>
      </c>
      <c r="B29" s="85">
        <v>3</v>
      </c>
      <c r="C29" s="85" t="s">
        <v>730</v>
      </c>
      <c r="D29" s="85">
        <v>1</v>
      </c>
      <c r="E29" s="85"/>
      <c r="F29" s="85"/>
      <c r="G29" s="85"/>
      <c r="H29" s="85"/>
      <c r="I29" s="85"/>
      <c r="J29" s="85"/>
      <c r="K29" s="85"/>
      <c r="L29" s="85"/>
      <c r="M29" s="85"/>
      <c r="N29" s="85"/>
      <c r="O29" s="85" t="s">
        <v>737</v>
      </c>
      <c r="P29" s="85">
        <v>1</v>
      </c>
      <c r="Q29" s="85" t="s">
        <v>724</v>
      </c>
      <c r="R29" s="85">
        <v>2</v>
      </c>
    </row>
    <row r="30" spans="1:18" ht="15">
      <c r="A30" s="85" t="s">
        <v>299</v>
      </c>
      <c r="B30" s="85">
        <v>2</v>
      </c>
      <c r="C30" s="85" t="s">
        <v>221</v>
      </c>
      <c r="D30" s="85">
        <v>1</v>
      </c>
      <c r="E30" s="85"/>
      <c r="F30" s="85"/>
      <c r="G30" s="85"/>
      <c r="H30" s="85"/>
      <c r="I30" s="85"/>
      <c r="J30" s="85"/>
      <c r="K30" s="85"/>
      <c r="L30" s="85"/>
      <c r="M30" s="85"/>
      <c r="N30" s="85"/>
      <c r="O30" s="85" t="s">
        <v>724</v>
      </c>
      <c r="P30" s="85">
        <v>1</v>
      </c>
      <c r="Q30" s="85" t="s">
        <v>739</v>
      </c>
      <c r="R30" s="85">
        <v>1</v>
      </c>
    </row>
    <row r="31" spans="1:18" ht="15">
      <c r="A31" s="85" t="s">
        <v>725</v>
      </c>
      <c r="B31" s="85">
        <v>2</v>
      </c>
      <c r="C31" s="85" t="s">
        <v>727</v>
      </c>
      <c r="D31" s="85">
        <v>1</v>
      </c>
      <c r="E31" s="85"/>
      <c r="F31" s="85"/>
      <c r="G31" s="85"/>
      <c r="H31" s="85"/>
      <c r="I31" s="85"/>
      <c r="J31" s="85"/>
      <c r="K31" s="85"/>
      <c r="L31" s="85"/>
      <c r="M31" s="85"/>
      <c r="N31" s="85"/>
      <c r="O31" s="85"/>
      <c r="P31" s="85"/>
      <c r="Q31" s="85"/>
      <c r="R31" s="85"/>
    </row>
    <row r="32" spans="1:18" ht="15">
      <c r="A32" s="85" t="s">
        <v>305</v>
      </c>
      <c r="B32" s="85">
        <v>1</v>
      </c>
      <c r="C32" s="85" t="s">
        <v>728</v>
      </c>
      <c r="D32" s="85">
        <v>1</v>
      </c>
      <c r="E32" s="85"/>
      <c r="F32" s="85"/>
      <c r="G32" s="85"/>
      <c r="H32" s="85"/>
      <c r="I32" s="85"/>
      <c r="J32" s="85"/>
      <c r="K32" s="85"/>
      <c r="L32" s="85"/>
      <c r="M32" s="85"/>
      <c r="N32" s="85"/>
      <c r="O32" s="85"/>
      <c r="P32" s="85"/>
      <c r="Q32" s="85"/>
      <c r="R32" s="85"/>
    </row>
    <row r="33" spans="1:18" ht="15">
      <c r="A33" s="85" t="s">
        <v>726</v>
      </c>
      <c r="B33" s="85">
        <v>1</v>
      </c>
      <c r="C33" s="85" t="s">
        <v>726</v>
      </c>
      <c r="D33" s="85">
        <v>1</v>
      </c>
      <c r="E33" s="85"/>
      <c r="F33" s="85"/>
      <c r="G33" s="85"/>
      <c r="H33" s="85"/>
      <c r="I33" s="85"/>
      <c r="J33" s="85"/>
      <c r="K33" s="85"/>
      <c r="L33" s="85"/>
      <c r="M33" s="85"/>
      <c r="N33" s="85"/>
      <c r="O33" s="85"/>
      <c r="P33" s="85"/>
      <c r="Q33" s="85"/>
      <c r="R33" s="85"/>
    </row>
    <row r="34" spans="1:18" ht="15">
      <c r="A34" s="85" t="s">
        <v>235</v>
      </c>
      <c r="B34" s="85">
        <v>1</v>
      </c>
      <c r="C34" s="85" t="s">
        <v>235</v>
      </c>
      <c r="D34" s="85">
        <v>1</v>
      </c>
      <c r="E34" s="85"/>
      <c r="F34" s="85"/>
      <c r="G34" s="85"/>
      <c r="H34" s="85"/>
      <c r="I34" s="85"/>
      <c r="J34" s="85"/>
      <c r="K34" s="85"/>
      <c r="L34" s="85"/>
      <c r="M34" s="85"/>
      <c r="N34" s="85"/>
      <c r="O34" s="85"/>
      <c r="P34" s="85"/>
      <c r="Q34" s="85"/>
      <c r="R34" s="85"/>
    </row>
    <row r="35" spans="1:18" ht="15">
      <c r="A35" s="85" t="s">
        <v>727</v>
      </c>
      <c r="B35" s="85">
        <v>1</v>
      </c>
      <c r="C35" s="85" t="s">
        <v>305</v>
      </c>
      <c r="D35" s="85">
        <v>1</v>
      </c>
      <c r="E35" s="85"/>
      <c r="F35" s="85"/>
      <c r="G35" s="85"/>
      <c r="H35" s="85"/>
      <c r="I35" s="85"/>
      <c r="J35" s="85"/>
      <c r="K35" s="85"/>
      <c r="L35" s="85"/>
      <c r="M35" s="85"/>
      <c r="N35" s="85"/>
      <c r="O35" s="85"/>
      <c r="P35" s="85"/>
      <c r="Q35" s="85"/>
      <c r="R35" s="85"/>
    </row>
    <row r="36" spans="1:18" ht="15">
      <c r="A36" s="85" t="s">
        <v>728</v>
      </c>
      <c r="B36" s="85">
        <v>1</v>
      </c>
      <c r="C36" s="85"/>
      <c r="D36" s="85"/>
      <c r="E36" s="85"/>
      <c r="F36" s="85"/>
      <c r="G36" s="85"/>
      <c r="H36" s="85"/>
      <c r="I36" s="85"/>
      <c r="J36" s="85"/>
      <c r="K36" s="85"/>
      <c r="L36" s="85"/>
      <c r="M36" s="85"/>
      <c r="N36" s="85"/>
      <c r="O36" s="85"/>
      <c r="P36" s="85"/>
      <c r="Q36" s="85"/>
      <c r="R36" s="85"/>
    </row>
    <row r="37" spans="1:18" ht="15">
      <c r="A37" s="85" t="s">
        <v>302</v>
      </c>
      <c r="B37" s="85">
        <v>1</v>
      </c>
      <c r="C37" s="85"/>
      <c r="D37" s="85"/>
      <c r="E37" s="85"/>
      <c r="F37" s="85"/>
      <c r="G37" s="85"/>
      <c r="H37" s="85"/>
      <c r="I37" s="85"/>
      <c r="J37" s="85"/>
      <c r="K37" s="85"/>
      <c r="L37" s="85"/>
      <c r="M37" s="85"/>
      <c r="N37" s="85"/>
      <c r="O37" s="85"/>
      <c r="P37" s="85"/>
      <c r="Q37" s="85"/>
      <c r="R37" s="85"/>
    </row>
    <row r="40" spans="1:18" ht="15" customHeight="1">
      <c r="A40" s="13" t="s">
        <v>743</v>
      </c>
      <c r="B40" s="13" t="s">
        <v>690</v>
      </c>
      <c r="C40" s="13" t="s">
        <v>754</v>
      </c>
      <c r="D40" s="13" t="s">
        <v>693</v>
      </c>
      <c r="E40" s="13" t="s">
        <v>759</v>
      </c>
      <c r="F40" s="13" t="s">
        <v>695</v>
      </c>
      <c r="G40" s="13" t="s">
        <v>769</v>
      </c>
      <c r="H40" s="13" t="s">
        <v>697</v>
      </c>
      <c r="I40" s="13" t="s">
        <v>775</v>
      </c>
      <c r="J40" s="13" t="s">
        <v>699</v>
      </c>
      <c r="K40" s="13" t="s">
        <v>783</v>
      </c>
      <c r="L40" s="13" t="s">
        <v>701</v>
      </c>
      <c r="M40" s="13" t="s">
        <v>792</v>
      </c>
      <c r="N40" s="13" t="s">
        <v>703</v>
      </c>
      <c r="O40" s="13" t="s">
        <v>801</v>
      </c>
      <c r="P40" s="13" t="s">
        <v>705</v>
      </c>
      <c r="Q40" s="13" t="s">
        <v>806</v>
      </c>
      <c r="R40" s="13" t="s">
        <v>706</v>
      </c>
    </row>
    <row r="41" spans="1:18" ht="15">
      <c r="A41" s="91" t="s">
        <v>744</v>
      </c>
      <c r="B41" s="91">
        <v>35</v>
      </c>
      <c r="C41" s="91" t="s">
        <v>749</v>
      </c>
      <c r="D41" s="91">
        <v>10</v>
      </c>
      <c r="E41" s="91" t="s">
        <v>220</v>
      </c>
      <c r="F41" s="91">
        <v>3</v>
      </c>
      <c r="G41" s="91" t="s">
        <v>770</v>
      </c>
      <c r="H41" s="91">
        <v>6</v>
      </c>
      <c r="I41" s="91" t="s">
        <v>776</v>
      </c>
      <c r="J41" s="91">
        <v>4</v>
      </c>
      <c r="K41" s="91" t="s">
        <v>784</v>
      </c>
      <c r="L41" s="91">
        <v>3</v>
      </c>
      <c r="M41" s="91" t="s">
        <v>793</v>
      </c>
      <c r="N41" s="91">
        <v>3</v>
      </c>
      <c r="O41" s="91" t="s">
        <v>749</v>
      </c>
      <c r="P41" s="91">
        <v>3</v>
      </c>
      <c r="Q41" s="91" t="s">
        <v>807</v>
      </c>
      <c r="R41" s="91">
        <v>5</v>
      </c>
    </row>
    <row r="42" spans="1:18" ht="15">
      <c r="A42" s="91" t="s">
        <v>745</v>
      </c>
      <c r="B42" s="91">
        <v>3</v>
      </c>
      <c r="C42" s="91" t="s">
        <v>751</v>
      </c>
      <c r="D42" s="91">
        <v>9</v>
      </c>
      <c r="E42" s="91" t="s">
        <v>760</v>
      </c>
      <c r="F42" s="91">
        <v>2</v>
      </c>
      <c r="G42" s="91" t="s">
        <v>771</v>
      </c>
      <c r="H42" s="91">
        <v>3</v>
      </c>
      <c r="I42" s="91" t="s">
        <v>777</v>
      </c>
      <c r="J42" s="91">
        <v>4</v>
      </c>
      <c r="K42" s="91" t="s">
        <v>785</v>
      </c>
      <c r="L42" s="91">
        <v>2</v>
      </c>
      <c r="M42" s="91" t="s">
        <v>229</v>
      </c>
      <c r="N42" s="91">
        <v>2</v>
      </c>
      <c r="O42" s="91" t="s">
        <v>751</v>
      </c>
      <c r="P42" s="91">
        <v>3</v>
      </c>
      <c r="Q42" s="91" t="s">
        <v>808</v>
      </c>
      <c r="R42" s="91">
        <v>3</v>
      </c>
    </row>
    <row r="43" spans="1:18" ht="15">
      <c r="A43" s="91" t="s">
        <v>746</v>
      </c>
      <c r="B43" s="91">
        <v>0</v>
      </c>
      <c r="C43" s="91" t="s">
        <v>750</v>
      </c>
      <c r="D43" s="91">
        <v>7</v>
      </c>
      <c r="E43" s="91" t="s">
        <v>761</v>
      </c>
      <c r="F43" s="91">
        <v>2</v>
      </c>
      <c r="G43" s="91" t="s">
        <v>772</v>
      </c>
      <c r="H43" s="91">
        <v>3</v>
      </c>
      <c r="I43" s="91" t="s">
        <v>749</v>
      </c>
      <c r="J43" s="91">
        <v>4</v>
      </c>
      <c r="K43" s="91" t="s">
        <v>786</v>
      </c>
      <c r="L43" s="91">
        <v>2</v>
      </c>
      <c r="M43" s="91" t="s">
        <v>794</v>
      </c>
      <c r="N43" s="91">
        <v>2</v>
      </c>
      <c r="O43" s="91" t="s">
        <v>750</v>
      </c>
      <c r="P43" s="91">
        <v>3</v>
      </c>
      <c r="Q43" s="91" t="s">
        <v>753</v>
      </c>
      <c r="R43" s="91">
        <v>3</v>
      </c>
    </row>
    <row r="44" spans="1:18" ht="15">
      <c r="A44" s="91" t="s">
        <v>747</v>
      </c>
      <c r="B44" s="91">
        <v>754</v>
      </c>
      <c r="C44" s="91" t="s">
        <v>752</v>
      </c>
      <c r="D44" s="91">
        <v>7</v>
      </c>
      <c r="E44" s="91" t="s">
        <v>762</v>
      </c>
      <c r="F44" s="91">
        <v>2</v>
      </c>
      <c r="G44" s="91" t="s">
        <v>751</v>
      </c>
      <c r="H44" s="91">
        <v>3</v>
      </c>
      <c r="I44" s="91" t="s">
        <v>751</v>
      </c>
      <c r="J44" s="91">
        <v>4</v>
      </c>
      <c r="K44" s="91" t="s">
        <v>787</v>
      </c>
      <c r="L44" s="91">
        <v>2</v>
      </c>
      <c r="M44" s="91" t="s">
        <v>795</v>
      </c>
      <c r="N44" s="91">
        <v>2</v>
      </c>
      <c r="O44" s="91" t="s">
        <v>724</v>
      </c>
      <c r="P44" s="91">
        <v>3</v>
      </c>
      <c r="Q44" s="91" t="s">
        <v>809</v>
      </c>
      <c r="R44" s="91">
        <v>3</v>
      </c>
    </row>
    <row r="45" spans="1:18" ht="15">
      <c r="A45" s="91" t="s">
        <v>748</v>
      </c>
      <c r="B45" s="91">
        <v>792</v>
      </c>
      <c r="C45" s="91" t="s">
        <v>755</v>
      </c>
      <c r="D45" s="91">
        <v>5</v>
      </c>
      <c r="E45" s="91" t="s">
        <v>763</v>
      </c>
      <c r="F45" s="91">
        <v>2</v>
      </c>
      <c r="G45" s="91" t="s">
        <v>773</v>
      </c>
      <c r="H45" s="91">
        <v>3</v>
      </c>
      <c r="I45" s="91" t="s">
        <v>750</v>
      </c>
      <c r="J45" s="91">
        <v>4</v>
      </c>
      <c r="K45" s="91" t="s">
        <v>788</v>
      </c>
      <c r="L45" s="91">
        <v>2</v>
      </c>
      <c r="M45" s="91" t="s">
        <v>796</v>
      </c>
      <c r="N45" s="91">
        <v>2</v>
      </c>
      <c r="O45" s="91" t="s">
        <v>802</v>
      </c>
      <c r="P45" s="91">
        <v>2</v>
      </c>
      <c r="Q45" s="91" t="s">
        <v>810</v>
      </c>
      <c r="R45" s="91">
        <v>3</v>
      </c>
    </row>
    <row r="46" spans="1:18" ht="15">
      <c r="A46" s="91" t="s">
        <v>749</v>
      </c>
      <c r="B46" s="91">
        <v>28</v>
      </c>
      <c r="C46" s="91" t="s">
        <v>753</v>
      </c>
      <c r="D46" s="91">
        <v>4</v>
      </c>
      <c r="E46" s="91" t="s">
        <v>764</v>
      </c>
      <c r="F46" s="91">
        <v>2</v>
      </c>
      <c r="G46" s="91" t="s">
        <v>301</v>
      </c>
      <c r="H46" s="91">
        <v>3</v>
      </c>
      <c r="I46" s="91" t="s">
        <v>778</v>
      </c>
      <c r="J46" s="91">
        <v>4</v>
      </c>
      <c r="K46" s="91" t="s">
        <v>789</v>
      </c>
      <c r="L46" s="91">
        <v>2</v>
      </c>
      <c r="M46" s="91" t="s">
        <v>797</v>
      </c>
      <c r="N46" s="91">
        <v>2</v>
      </c>
      <c r="O46" s="91" t="s">
        <v>803</v>
      </c>
      <c r="P46" s="91">
        <v>2</v>
      </c>
      <c r="Q46" s="91" t="s">
        <v>811</v>
      </c>
      <c r="R46" s="91">
        <v>3</v>
      </c>
    </row>
    <row r="47" spans="1:18" ht="15">
      <c r="A47" s="91" t="s">
        <v>750</v>
      </c>
      <c r="B47" s="91">
        <v>24</v>
      </c>
      <c r="C47" s="91" t="s">
        <v>756</v>
      </c>
      <c r="D47" s="91">
        <v>3</v>
      </c>
      <c r="E47" s="91" t="s">
        <v>765</v>
      </c>
      <c r="F47" s="91">
        <v>2</v>
      </c>
      <c r="G47" s="91" t="s">
        <v>774</v>
      </c>
      <c r="H47" s="91">
        <v>3</v>
      </c>
      <c r="I47" s="91" t="s">
        <v>779</v>
      </c>
      <c r="J47" s="91">
        <v>3</v>
      </c>
      <c r="K47" s="91" t="s">
        <v>790</v>
      </c>
      <c r="L47" s="91">
        <v>2</v>
      </c>
      <c r="M47" s="91" t="s">
        <v>751</v>
      </c>
      <c r="N47" s="91">
        <v>2</v>
      </c>
      <c r="O47" s="91" t="s">
        <v>804</v>
      </c>
      <c r="P47" s="91">
        <v>2</v>
      </c>
      <c r="Q47" s="91" t="s">
        <v>749</v>
      </c>
      <c r="R47" s="91">
        <v>3</v>
      </c>
    </row>
    <row r="48" spans="1:18" ht="15">
      <c r="A48" s="91" t="s">
        <v>751</v>
      </c>
      <c r="B48" s="91">
        <v>21</v>
      </c>
      <c r="C48" s="91" t="s">
        <v>757</v>
      </c>
      <c r="D48" s="91">
        <v>3</v>
      </c>
      <c r="E48" s="91" t="s">
        <v>766</v>
      </c>
      <c r="F48" s="91">
        <v>2</v>
      </c>
      <c r="G48" s="91" t="s">
        <v>749</v>
      </c>
      <c r="H48" s="91">
        <v>3</v>
      </c>
      <c r="I48" s="91" t="s">
        <v>780</v>
      </c>
      <c r="J48" s="91">
        <v>3</v>
      </c>
      <c r="K48" s="91" t="s">
        <v>749</v>
      </c>
      <c r="L48" s="91">
        <v>2</v>
      </c>
      <c r="M48" s="91" t="s">
        <v>798</v>
      </c>
      <c r="N48" s="91">
        <v>2</v>
      </c>
      <c r="O48" s="91" t="s">
        <v>805</v>
      </c>
      <c r="P48" s="91">
        <v>2</v>
      </c>
      <c r="Q48" s="91" t="s">
        <v>812</v>
      </c>
      <c r="R48" s="91">
        <v>2</v>
      </c>
    </row>
    <row r="49" spans="1:18" ht="15">
      <c r="A49" s="91" t="s">
        <v>752</v>
      </c>
      <c r="B49" s="91">
        <v>13</v>
      </c>
      <c r="C49" s="91" t="s">
        <v>724</v>
      </c>
      <c r="D49" s="91">
        <v>2</v>
      </c>
      <c r="E49" s="91" t="s">
        <v>767</v>
      </c>
      <c r="F49" s="91">
        <v>2</v>
      </c>
      <c r="G49" s="91" t="s">
        <v>750</v>
      </c>
      <c r="H49" s="91">
        <v>3</v>
      </c>
      <c r="I49" s="91" t="s">
        <v>781</v>
      </c>
      <c r="J49" s="91">
        <v>3</v>
      </c>
      <c r="K49" s="91" t="s">
        <v>750</v>
      </c>
      <c r="L49" s="91">
        <v>2</v>
      </c>
      <c r="M49" s="91" t="s">
        <v>799</v>
      </c>
      <c r="N49" s="91">
        <v>2</v>
      </c>
      <c r="O49" s="91" t="s">
        <v>299</v>
      </c>
      <c r="P49" s="91">
        <v>2</v>
      </c>
      <c r="Q49" s="91" t="s">
        <v>750</v>
      </c>
      <c r="R49" s="91">
        <v>2</v>
      </c>
    </row>
    <row r="50" spans="1:18" ht="15">
      <c r="A50" s="91" t="s">
        <v>753</v>
      </c>
      <c r="B50" s="91">
        <v>9</v>
      </c>
      <c r="C50" s="91" t="s">
        <v>758</v>
      </c>
      <c r="D50" s="91">
        <v>2</v>
      </c>
      <c r="E50" s="91" t="s">
        <v>768</v>
      </c>
      <c r="F50" s="91">
        <v>2</v>
      </c>
      <c r="G50" s="91" t="s">
        <v>226</v>
      </c>
      <c r="H50" s="91">
        <v>2</v>
      </c>
      <c r="I50" s="91" t="s">
        <v>782</v>
      </c>
      <c r="J50" s="91">
        <v>3</v>
      </c>
      <c r="K50" s="91" t="s">
        <v>791</v>
      </c>
      <c r="L50" s="91">
        <v>2</v>
      </c>
      <c r="M50" s="91" t="s">
        <v>800</v>
      </c>
      <c r="N50" s="91">
        <v>2</v>
      </c>
      <c r="O50" s="91"/>
      <c r="P50" s="91"/>
      <c r="Q50" s="91" t="s">
        <v>813</v>
      </c>
      <c r="R50" s="91">
        <v>2</v>
      </c>
    </row>
    <row r="53" spans="1:18" ht="15" customHeight="1">
      <c r="A53" s="13" t="s">
        <v>823</v>
      </c>
      <c r="B53" s="13" t="s">
        <v>690</v>
      </c>
      <c r="C53" s="13" t="s">
        <v>834</v>
      </c>
      <c r="D53" s="13" t="s">
        <v>693</v>
      </c>
      <c r="E53" s="13" t="s">
        <v>843</v>
      </c>
      <c r="F53" s="13" t="s">
        <v>695</v>
      </c>
      <c r="G53" s="13" t="s">
        <v>853</v>
      </c>
      <c r="H53" s="13" t="s">
        <v>697</v>
      </c>
      <c r="I53" s="13" t="s">
        <v>863</v>
      </c>
      <c r="J53" s="13" t="s">
        <v>699</v>
      </c>
      <c r="K53" s="13" t="s">
        <v>872</v>
      </c>
      <c r="L53" s="13" t="s">
        <v>701</v>
      </c>
      <c r="M53" s="13" t="s">
        <v>882</v>
      </c>
      <c r="N53" s="13" t="s">
        <v>703</v>
      </c>
      <c r="O53" s="13" t="s">
        <v>891</v>
      </c>
      <c r="P53" s="13" t="s">
        <v>705</v>
      </c>
      <c r="Q53" s="13" t="s">
        <v>897</v>
      </c>
      <c r="R53" s="13" t="s">
        <v>706</v>
      </c>
    </row>
    <row r="54" spans="1:18" ht="15">
      <c r="A54" s="91" t="s">
        <v>824</v>
      </c>
      <c r="B54" s="91">
        <v>11</v>
      </c>
      <c r="C54" s="91" t="s">
        <v>824</v>
      </c>
      <c r="D54" s="91">
        <v>4</v>
      </c>
      <c r="E54" s="91" t="s">
        <v>844</v>
      </c>
      <c r="F54" s="91">
        <v>2</v>
      </c>
      <c r="G54" s="91" t="s">
        <v>854</v>
      </c>
      <c r="H54" s="91">
        <v>3</v>
      </c>
      <c r="I54" s="91" t="s">
        <v>824</v>
      </c>
      <c r="J54" s="91">
        <v>4</v>
      </c>
      <c r="K54" s="91" t="s">
        <v>873</v>
      </c>
      <c r="L54" s="91">
        <v>2</v>
      </c>
      <c r="M54" s="91" t="s">
        <v>883</v>
      </c>
      <c r="N54" s="91">
        <v>2</v>
      </c>
      <c r="O54" s="91" t="s">
        <v>824</v>
      </c>
      <c r="P54" s="91">
        <v>3</v>
      </c>
      <c r="Q54" s="91" t="s">
        <v>830</v>
      </c>
      <c r="R54" s="91">
        <v>3</v>
      </c>
    </row>
    <row r="55" spans="1:18" ht="15">
      <c r="A55" s="91" t="s">
        <v>825</v>
      </c>
      <c r="B55" s="91">
        <v>11</v>
      </c>
      <c r="C55" s="91" t="s">
        <v>825</v>
      </c>
      <c r="D55" s="91">
        <v>4</v>
      </c>
      <c r="E55" s="91" t="s">
        <v>845</v>
      </c>
      <c r="F55" s="91">
        <v>2</v>
      </c>
      <c r="G55" s="91" t="s">
        <v>855</v>
      </c>
      <c r="H55" s="91">
        <v>3</v>
      </c>
      <c r="I55" s="91" t="s">
        <v>825</v>
      </c>
      <c r="J55" s="91">
        <v>4</v>
      </c>
      <c r="K55" s="91" t="s">
        <v>874</v>
      </c>
      <c r="L55" s="91">
        <v>2</v>
      </c>
      <c r="M55" s="91" t="s">
        <v>884</v>
      </c>
      <c r="N55" s="91">
        <v>2</v>
      </c>
      <c r="O55" s="91" t="s">
        <v>825</v>
      </c>
      <c r="P55" s="91">
        <v>3</v>
      </c>
      <c r="Q55" s="91" t="s">
        <v>831</v>
      </c>
      <c r="R55" s="91">
        <v>3</v>
      </c>
    </row>
    <row r="56" spans="1:18" ht="15">
      <c r="A56" s="91" t="s">
        <v>826</v>
      </c>
      <c r="B56" s="91">
        <v>7</v>
      </c>
      <c r="C56" s="91" t="s">
        <v>835</v>
      </c>
      <c r="D56" s="91">
        <v>4</v>
      </c>
      <c r="E56" s="91" t="s">
        <v>846</v>
      </c>
      <c r="F56" s="91">
        <v>2</v>
      </c>
      <c r="G56" s="91" t="s">
        <v>856</v>
      </c>
      <c r="H56" s="91">
        <v>3</v>
      </c>
      <c r="I56" s="91" t="s">
        <v>864</v>
      </c>
      <c r="J56" s="91">
        <v>4</v>
      </c>
      <c r="K56" s="91" t="s">
        <v>875</v>
      </c>
      <c r="L56" s="91">
        <v>2</v>
      </c>
      <c r="M56" s="91" t="s">
        <v>885</v>
      </c>
      <c r="N56" s="91">
        <v>2</v>
      </c>
      <c r="O56" s="91" t="s">
        <v>892</v>
      </c>
      <c r="P56" s="91">
        <v>2</v>
      </c>
      <c r="Q56" s="91" t="s">
        <v>827</v>
      </c>
      <c r="R56" s="91">
        <v>3</v>
      </c>
    </row>
    <row r="57" spans="1:18" ht="15">
      <c r="A57" s="91" t="s">
        <v>827</v>
      </c>
      <c r="B57" s="91">
        <v>6</v>
      </c>
      <c r="C57" s="91" t="s">
        <v>836</v>
      </c>
      <c r="D57" s="91">
        <v>3</v>
      </c>
      <c r="E57" s="91" t="s">
        <v>847</v>
      </c>
      <c r="F57" s="91">
        <v>2</v>
      </c>
      <c r="G57" s="91" t="s">
        <v>857</v>
      </c>
      <c r="H57" s="91">
        <v>3</v>
      </c>
      <c r="I57" s="91" t="s">
        <v>865</v>
      </c>
      <c r="J57" s="91">
        <v>3</v>
      </c>
      <c r="K57" s="91" t="s">
        <v>876</v>
      </c>
      <c r="L57" s="91">
        <v>2</v>
      </c>
      <c r="M57" s="91" t="s">
        <v>886</v>
      </c>
      <c r="N57" s="91">
        <v>2</v>
      </c>
      <c r="O57" s="91" t="s">
        <v>893</v>
      </c>
      <c r="P57" s="91">
        <v>2</v>
      </c>
      <c r="Q57" s="91" t="s">
        <v>828</v>
      </c>
      <c r="R57" s="91">
        <v>3</v>
      </c>
    </row>
    <row r="58" spans="1:18" ht="15">
      <c r="A58" s="91" t="s">
        <v>828</v>
      </c>
      <c r="B58" s="91">
        <v>6</v>
      </c>
      <c r="C58" s="91" t="s">
        <v>837</v>
      </c>
      <c r="D58" s="91">
        <v>2</v>
      </c>
      <c r="E58" s="91" t="s">
        <v>848</v>
      </c>
      <c r="F58" s="91">
        <v>2</v>
      </c>
      <c r="G58" s="91" t="s">
        <v>858</v>
      </c>
      <c r="H58" s="91">
        <v>3</v>
      </c>
      <c r="I58" s="91" t="s">
        <v>866</v>
      </c>
      <c r="J58" s="91">
        <v>3</v>
      </c>
      <c r="K58" s="91" t="s">
        <v>877</v>
      </c>
      <c r="L58" s="91">
        <v>2</v>
      </c>
      <c r="M58" s="91" t="s">
        <v>887</v>
      </c>
      <c r="N58" s="91">
        <v>2</v>
      </c>
      <c r="O58" s="91" t="s">
        <v>894</v>
      </c>
      <c r="P58" s="91">
        <v>2</v>
      </c>
      <c r="Q58" s="91" t="s">
        <v>832</v>
      </c>
      <c r="R58" s="91">
        <v>3</v>
      </c>
    </row>
    <row r="59" spans="1:18" ht="15">
      <c r="A59" s="91" t="s">
        <v>829</v>
      </c>
      <c r="B59" s="91">
        <v>5</v>
      </c>
      <c r="C59" s="91" t="s">
        <v>838</v>
      </c>
      <c r="D59" s="91">
        <v>2</v>
      </c>
      <c r="E59" s="91" t="s">
        <v>849</v>
      </c>
      <c r="F59" s="91">
        <v>2</v>
      </c>
      <c r="G59" s="91" t="s">
        <v>859</v>
      </c>
      <c r="H59" s="91">
        <v>3</v>
      </c>
      <c r="I59" s="91" t="s">
        <v>867</v>
      </c>
      <c r="J59" s="91">
        <v>3</v>
      </c>
      <c r="K59" s="91" t="s">
        <v>878</v>
      </c>
      <c r="L59" s="91">
        <v>2</v>
      </c>
      <c r="M59" s="91" t="s">
        <v>888</v>
      </c>
      <c r="N59" s="91">
        <v>2</v>
      </c>
      <c r="O59" s="91" t="s">
        <v>895</v>
      </c>
      <c r="P59" s="91">
        <v>2</v>
      </c>
      <c r="Q59" s="91" t="s">
        <v>898</v>
      </c>
      <c r="R59" s="91">
        <v>2</v>
      </c>
    </row>
    <row r="60" spans="1:18" ht="15">
      <c r="A60" s="91" t="s">
        <v>830</v>
      </c>
      <c r="B60" s="91">
        <v>5</v>
      </c>
      <c r="C60" s="91" t="s">
        <v>839</v>
      </c>
      <c r="D60" s="91">
        <v>2</v>
      </c>
      <c r="E60" s="91" t="s">
        <v>850</v>
      </c>
      <c r="F60" s="91">
        <v>2</v>
      </c>
      <c r="G60" s="91" t="s">
        <v>860</v>
      </c>
      <c r="H60" s="91">
        <v>3</v>
      </c>
      <c r="I60" s="91" t="s">
        <v>868</v>
      </c>
      <c r="J60" s="91">
        <v>3</v>
      </c>
      <c r="K60" s="91" t="s">
        <v>826</v>
      </c>
      <c r="L60" s="91">
        <v>2</v>
      </c>
      <c r="M60" s="91" t="s">
        <v>889</v>
      </c>
      <c r="N60" s="91">
        <v>2</v>
      </c>
      <c r="O60" s="91" t="s">
        <v>896</v>
      </c>
      <c r="P60" s="91">
        <v>2</v>
      </c>
      <c r="Q60" s="91" t="s">
        <v>899</v>
      </c>
      <c r="R60" s="91">
        <v>2</v>
      </c>
    </row>
    <row r="61" spans="1:18" ht="15">
      <c r="A61" s="91" t="s">
        <v>831</v>
      </c>
      <c r="B61" s="91">
        <v>5</v>
      </c>
      <c r="C61" s="91" t="s">
        <v>840</v>
      </c>
      <c r="D61" s="91">
        <v>2</v>
      </c>
      <c r="E61" s="91" t="s">
        <v>851</v>
      </c>
      <c r="F61" s="91">
        <v>2</v>
      </c>
      <c r="G61" s="91" t="s">
        <v>861</v>
      </c>
      <c r="H61" s="91">
        <v>3</v>
      </c>
      <c r="I61" s="91" t="s">
        <v>869</v>
      </c>
      <c r="J61" s="91">
        <v>3</v>
      </c>
      <c r="K61" s="91" t="s">
        <v>879</v>
      </c>
      <c r="L61" s="91">
        <v>2</v>
      </c>
      <c r="M61" s="91" t="s">
        <v>890</v>
      </c>
      <c r="N61" s="91">
        <v>2</v>
      </c>
      <c r="O61" s="91"/>
      <c r="P61" s="91"/>
      <c r="Q61" s="91" t="s">
        <v>900</v>
      </c>
      <c r="R61" s="91">
        <v>2</v>
      </c>
    </row>
    <row r="62" spans="1:18" ht="15">
      <c r="A62" s="91" t="s">
        <v>832</v>
      </c>
      <c r="B62" s="91">
        <v>5</v>
      </c>
      <c r="C62" s="91" t="s">
        <v>841</v>
      </c>
      <c r="D62" s="91">
        <v>2</v>
      </c>
      <c r="E62" s="91" t="s">
        <v>852</v>
      </c>
      <c r="F62" s="91">
        <v>2</v>
      </c>
      <c r="G62" s="91" t="s">
        <v>826</v>
      </c>
      <c r="H62" s="91">
        <v>3</v>
      </c>
      <c r="I62" s="91" t="s">
        <v>870</v>
      </c>
      <c r="J62" s="91">
        <v>3</v>
      </c>
      <c r="K62" s="91" t="s">
        <v>880</v>
      </c>
      <c r="L62" s="91">
        <v>2</v>
      </c>
      <c r="M62" s="91"/>
      <c r="N62" s="91"/>
      <c r="O62" s="91"/>
      <c r="P62" s="91"/>
      <c r="Q62" s="91" t="s">
        <v>829</v>
      </c>
      <c r="R62" s="91">
        <v>2</v>
      </c>
    </row>
    <row r="63" spans="1:18" ht="15">
      <c r="A63" s="91" t="s">
        <v>833</v>
      </c>
      <c r="B63" s="91">
        <v>4</v>
      </c>
      <c r="C63" s="91" t="s">
        <v>842</v>
      </c>
      <c r="D63" s="91">
        <v>2</v>
      </c>
      <c r="E63" s="91" t="s">
        <v>830</v>
      </c>
      <c r="F63" s="91">
        <v>2</v>
      </c>
      <c r="G63" s="91" t="s">
        <v>862</v>
      </c>
      <c r="H63" s="91">
        <v>2</v>
      </c>
      <c r="I63" s="91" t="s">
        <v>871</v>
      </c>
      <c r="J63" s="91">
        <v>3</v>
      </c>
      <c r="K63" s="91" t="s">
        <v>881</v>
      </c>
      <c r="L63" s="91">
        <v>2</v>
      </c>
      <c r="M63" s="91"/>
      <c r="N63" s="91"/>
      <c r="O63" s="91"/>
      <c r="P63" s="91"/>
      <c r="Q63" s="91" t="s">
        <v>901</v>
      </c>
      <c r="R63" s="91">
        <v>2</v>
      </c>
    </row>
    <row r="66" spans="1:18" ht="15" customHeight="1">
      <c r="A66" s="13" t="s">
        <v>911</v>
      </c>
      <c r="B66" s="13" t="s">
        <v>690</v>
      </c>
      <c r="C66" s="85" t="s">
        <v>913</v>
      </c>
      <c r="D66" s="85" t="s">
        <v>693</v>
      </c>
      <c r="E66" s="85" t="s">
        <v>914</v>
      </c>
      <c r="F66" s="85" t="s">
        <v>695</v>
      </c>
      <c r="G66" s="85" t="s">
        <v>917</v>
      </c>
      <c r="H66" s="85" t="s">
        <v>697</v>
      </c>
      <c r="I66" s="85" t="s">
        <v>919</v>
      </c>
      <c r="J66" s="85" t="s">
        <v>699</v>
      </c>
      <c r="K66" s="85" t="s">
        <v>921</v>
      </c>
      <c r="L66" s="85" t="s">
        <v>701</v>
      </c>
      <c r="M66" s="13" t="s">
        <v>923</v>
      </c>
      <c r="N66" s="13" t="s">
        <v>703</v>
      </c>
      <c r="O66" s="85" t="s">
        <v>925</v>
      </c>
      <c r="P66" s="85" t="s">
        <v>705</v>
      </c>
      <c r="Q66" s="85" t="s">
        <v>927</v>
      </c>
      <c r="R66" s="85" t="s">
        <v>706</v>
      </c>
    </row>
    <row r="67" spans="1:18" ht="15">
      <c r="A67" s="85" t="s">
        <v>229</v>
      </c>
      <c r="B67" s="85">
        <v>1</v>
      </c>
      <c r="C67" s="85"/>
      <c r="D67" s="85"/>
      <c r="E67" s="85"/>
      <c r="F67" s="85"/>
      <c r="G67" s="85"/>
      <c r="H67" s="85"/>
      <c r="I67" s="85"/>
      <c r="J67" s="85"/>
      <c r="K67" s="85"/>
      <c r="L67" s="85"/>
      <c r="M67" s="85" t="s">
        <v>229</v>
      </c>
      <c r="N67" s="85">
        <v>1</v>
      </c>
      <c r="O67" s="85"/>
      <c r="P67" s="85"/>
      <c r="Q67" s="85"/>
      <c r="R67" s="85"/>
    </row>
    <row r="70" spans="1:18" ht="15" customHeight="1">
      <c r="A70" s="13" t="s">
        <v>912</v>
      </c>
      <c r="B70" s="13" t="s">
        <v>690</v>
      </c>
      <c r="C70" s="85" t="s">
        <v>915</v>
      </c>
      <c r="D70" s="85" t="s">
        <v>693</v>
      </c>
      <c r="E70" s="13" t="s">
        <v>916</v>
      </c>
      <c r="F70" s="13" t="s">
        <v>695</v>
      </c>
      <c r="G70" s="13" t="s">
        <v>918</v>
      </c>
      <c r="H70" s="13" t="s">
        <v>697</v>
      </c>
      <c r="I70" s="13" t="s">
        <v>920</v>
      </c>
      <c r="J70" s="13" t="s">
        <v>699</v>
      </c>
      <c r="K70" s="13" t="s">
        <v>922</v>
      </c>
      <c r="L70" s="13" t="s">
        <v>701</v>
      </c>
      <c r="M70" s="13" t="s">
        <v>924</v>
      </c>
      <c r="N70" s="13" t="s">
        <v>703</v>
      </c>
      <c r="O70" s="13" t="s">
        <v>926</v>
      </c>
      <c r="P70" s="13" t="s">
        <v>705</v>
      </c>
      <c r="Q70" s="13" t="s">
        <v>928</v>
      </c>
      <c r="R70" s="13" t="s">
        <v>706</v>
      </c>
    </row>
    <row r="71" spans="1:18" ht="15">
      <c r="A71" s="85" t="s">
        <v>220</v>
      </c>
      <c r="B71" s="85">
        <v>3</v>
      </c>
      <c r="C71" s="85"/>
      <c r="D71" s="85"/>
      <c r="E71" s="85" t="s">
        <v>220</v>
      </c>
      <c r="F71" s="85">
        <v>3</v>
      </c>
      <c r="G71" s="85" t="s">
        <v>226</v>
      </c>
      <c r="H71" s="85">
        <v>2</v>
      </c>
      <c r="I71" s="85" t="s">
        <v>237</v>
      </c>
      <c r="J71" s="85">
        <v>2</v>
      </c>
      <c r="K71" s="85" t="s">
        <v>230</v>
      </c>
      <c r="L71" s="85">
        <v>1</v>
      </c>
      <c r="M71" s="85" t="s">
        <v>228</v>
      </c>
      <c r="N71" s="85">
        <v>1</v>
      </c>
      <c r="O71" s="85" t="s">
        <v>238</v>
      </c>
      <c r="P71" s="85">
        <v>1</v>
      </c>
      <c r="Q71" s="85" t="s">
        <v>217</v>
      </c>
      <c r="R71" s="85">
        <v>1</v>
      </c>
    </row>
    <row r="72" spans="1:18" ht="15">
      <c r="A72" s="85" t="s">
        <v>226</v>
      </c>
      <c r="B72" s="85">
        <v>2</v>
      </c>
      <c r="C72" s="85"/>
      <c r="D72" s="85"/>
      <c r="E72" s="85" t="s">
        <v>221</v>
      </c>
      <c r="F72" s="85">
        <v>1</v>
      </c>
      <c r="G72" s="85"/>
      <c r="H72" s="85"/>
      <c r="I72" s="85" t="s">
        <v>221</v>
      </c>
      <c r="J72" s="85">
        <v>1</v>
      </c>
      <c r="K72" s="85"/>
      <c r="L72" s="85"/>
      <c r="M72" s="85" t="s">
        <v>229</v>
      </c>
      <c r="N72" s="85">
        <v>1</v>
      </c>
      <c r="O72" s="85"/>
      <c r="P72" s="85"/>
      <c r="Q72" s="85"/>
      <c r="R72" s="85"/>
    </row>
    <row r="73" spans="1:18" ht="15">
      <c r="A73" s="85" t="s">
        <v>221</v>
      </c>
      <c r="B73" s="85">
        <v>2</v>
      </c>
      <c r="C73" s="85"/>
      <c r="D73" s="85"/>
      <c r="E73" s="85"/>
      <c r="F73" s="85"/>
      <c r="G73" s="85"/>
      <c r="H73" s="85"/>
      <c r="I73" s="85"/>
      <c r="J73" s="85"/>
      <c r="K73" s="85"/>
      <c r="L73" s="85"/>
      <c r="M73" s="85"/>
      <c r="N73" s="85"/>
      <c r="O73" s="85"/>
      <c r="P73" s="85"/>
      <c r="Q73" s="85"/>
      <c r="R73" s="85"/>
    </row>
    <row r="74" spans="1:18" ht="15">
      <c r="A74" s="85" t="s">
        <v>237</v>
      </c>
      <c r="B74" s="85">
        <v>2</v>
      </c>
      <c r="C74" s="85"/>
      <c r="D74" s="85"/>
      <c r="E74" s="85"/>
      <c r="F74" s="85"/>
      <c r="G74" s="85"/>
      <c r="H74" s="85"/>
      <c r="I74" s="85"/>
      <c r="J74" s="85"/>
      <c r="K74" s="85"/>
      <c r="L74" s="85"/>
      <c r="M74" s="85"/>
      <c r="N74" s="85"/>
      <c r="O74" s="85"/>
      <c r="P74" s="85"/>
      <c r="Q74" s="85"/>
      <c r="R74" s="85"/>
    </row>
    <row r="75" spans="1:18" ht="15">
      <c r="A75" s="85" t="s">
        <v>230</v>
      </c>
      <c r="B75" s="85">
        <v>1</v>
      </c>
      <c r="C75" s="85"/>
      <c r="D75" s="85"/>
      <c r="E75" s="85"/>
      <c r="F75" s="85"/>
      <c r="G75" s="85"/>
      <c r="H75" s="85"/>
      <c r="I75" s="85"/>
      <c r="J75" s="85"/>
      <c r="K75" s="85"/>
      <c r="L75" s="85"/>
      <c r="M75" s="85"/>
      <c r="N75" s="85"/>
      <c r="O75" s="85"/>
      <c r="P75" s="85"/>
      <c r="Q75" s="85"/>
      <c r="R75" s="85"/>
    </row>
    <row r="76" spans="1:18" ht="15">
      <c r="A76" s="85" t="s">
        <v>228</v>
      </c>
      <c r="B76" s="85">
        <v>1</v>
      </c>
      <c r="C76" s="85"/>
      <c r="D76" s="85"/>
      <c r="E76" s="85"/>
      <c r="F76" s="85"/>
      <c r="G76" s="85"/>
      <c r="H76" s="85"/>
      <c r="I76" s="85"/>
      <c r="J76" s="85"/>
      <c r="K76" s="85"/>
      <c r="L76" s="85"/>
      <c r="M76" s="85"/>
      <c r="N76" s="85"/>
      <c r="O76" s="85"/>
      <c r="P76" s="85"/>
      <c r="Q76" s="85"/>
      <c r="R76" s="85"/>
    </row>
    <row r="77" spans="1:18" ht="15">
      <c r="A77" s="85" t="s">
        <v>229</v>
      </c>
      <c r="B77" s="85">
        <v>1</v>
      </c>
      <c r="C77" s="85"/>
      <c r="D77" s="85"/>
      <c r="E77" s="85"/>
      <c r="F77" s="85"/>
      <c r="G77" s="85"/>
      <c r="H77" s="85"/>
      <c r="I77" s="85"/>
      <c r="J77" s="85"/>
      <c r="K77" s="85"/>
      <c r="L77" s="85"/>
      <c r="M77" s="85"/>
      <c r="N77" s="85"/>
      <c r="O77" s="85"/>
      <c r="P77" s="85"/>
      <c r="Q77" s="85"/>
      <c r="R77" s="85"/>
    </row>
    <row r="78" spans="1:18" ht="15">
      <c r="A78" s="85" t="s">
        <v>238</v>
      </c>
      <c r="B78" s="85">
        <v>1</v>
      </c>
      <c r="C78" s="85"/>
      <c r="D78" s="85"/>
      <c r="E78" s="85"/>
      <c r="F78" s="85"/>
      <c r="G78" s="85"/>
      <c r="H78" s="85"/>
      <c r="I78" s="85"/>
      <c r="J78" s="85"/>
      <c r="K78" s="85"/>
      <c r="L78" s="85"/>
      <c r="M78" s="85"/>
      <c r="N78" s="85"/>
      <c r="O78" s="85"/>
      <c r="P78" s="85"/>
      <c r="Q78" s="85"/>
      <c r="R78" s="85"/>
    </row>
    <row r="79" spans="1:18" ht="15">
      <c r="A79" s="85" t="s">
        <v>217</v>
      </c>
      <c r="B79" s="85">
        <v>1</v>
      </c>
      <c r="C79" s="85"/>
      <c r="D79" s="85"/>
      <c r="E79" s="85"/>
      <c r="F79" s="85"/>
      <c r="G79" s="85"/>
      <c r="H79" s="85"/>
      <c r="I79" s="85"/>
      <c r="J79" s="85"/>
      <c r="K79" s="85"/>
      <c r="L79" s="85"/>
      <c r="M79" s="85"/>
      <c r="N79" s="85"/>
      <c r="O79" s="85"/>
      <c r="P79" s="85"/>
      <c r="Q79" s="85"/>
      <c r="R79" s="85"/>
    </row>
    <row r="82" spans="1:18" ht="15" customHeight="1">
      <c r="A82" s="13" t="s">
        <v>934</v>
      </c>
      <c r="B82" s="13" t="s">
        <v>690</v>
      </c>
      <c r="C82" s="13" t="s">
        <v>935</v>
      </c>
      <c r="D82" s="13" t="s">
        <v>693</v>
      </c>
      <c r="E82" s="13" t="s">
        <v>936</v>
      </c>
      <c r="F82" s="13" t="s">
        <v>695</v>
      </c>
      <c r="G82" s="13" t="s">
        <v>937</v>
      </c>
      <c r="H82" s="13" t="s">
        <v>697</v>
      </c>
      <c r="I82" s="13" t="s">
        <v>938</v>
      </c>
      <c r="J82" s="13" t="s">
        <v>699</v>
      </c>
      <c r="K82" s="13" t="s">
        <v>939</v>
      </c>
      <c r="L82" s="13" t="s">
        <v>701</v>
      </c>
      <c r="M82" s="13" t="s">
        <v>940</v>
      </c>
      <c r="N82" s="13" t="s">
        <v>703</v>
      </c>
      <c r="O82" s="13" t="s">
        <v>941</v>
      </c>
      <c r="P82" s="13" t="s">
        <v>705</v>
      </c>
      <c r="Q82" s="13" t="s">
        <v>942</v>
      </c>
      <c r="R82" s="13" t="s">
        <v>706</v>
      </c>
    </row>
    <row r="83" spans="1:18" ht="15">
      <c r="A83" s="125" t="s">
        <v>222</v>
      </c>
      <c r="B83" s="85">
        <v>133459</v>
      </c>
      <c r="C83" s="125" t="s">
        <v>232</v>
      </c>
      <c r="D83" s="85">
        <v>55038</v>
      </c>
      <c r="E83" s="125" t="s">
        <v>222</v>
      </c>
      <c r="F83" s="85">
        <v>133459</v>
      </c>
      <c r="G83" s="125" t="s">
        <v>227</v>
      </c>
      <c r="H83" s="85">
        <v>4514</v>
      </c>
      <c r="I83" s="125" t="s">
        <v>214</v>
      </c>
      <c r="J83" s="85">
        <v>109895</v>
      </c>
      <c r="K83" s="125" t="s">
        <v>230</v>
      </c>
      <c r="L83" s="85">
        <v>777</v>
      </c>
      <c r="M83" s="125" t="s">
        <v>228</v>
      </c>
      <c r="N83" s="85">
        <v>1839</v>
      </c>
      <c r="O83" s="125" t="s">
        <v>223</v>
      </c>
      <c r="P83" s="85">
        <v>1683</v>
      </c>
      <c r="Q83" s="125" t="s">
        <v>215</v>
      </c>
      <c r="R83" s="85">
        <v>530</v>
      </c>
    </row>
    <row r="84" spans="1:18" ht="15">
      <c r="A84" s="125" t="s">
        <v>214</v>
      </c>
      <c r="B84" s="85">
        <v>109895</v>
      </c>
      <c r="C84" s="125" t="s">
        <v>212</v>
      </c>
      <c r="D84" s="85">
        <v>20925</v>
      </c>
      <c r="E84" s="125" t="s">
        <v>221</v>
      </c>
      <c r="F84" s="85">
        <v>5626</v>
      </c>
      <c r="G84" s="125" t="s">
        <v>224</v>
      </c>
      <c r="H84" s="85">
        <v>1764</v>
      </c>
      <c r="I84" s="125" t="s">
        <v>237</v>
      </c>
      <c r="J84" s="85">
        <v>73912</v>
      </c>
      <c r="K84" s="125" t="s">
        <v>231</v>
      </c>
      <c r="L84" s="85">
        <v>314</v>
      </c>
      <c r="M84" s="125" t="s">
        <v>229</v>
      </c>
      <c r="N84" s="85">
        <v>1425</v>
      </c>
      <c r="O84" s="125" t="s">
        <v>238</v>
      </c>
      <c r="P84" s="85">
        <v>1309</v>
      </c>
      <c r="Q84" s="125" t="s">
        <v>217</v>
      </c>
      <c r="R84" s="85">
        <v>195</v>
      </c>
    </row>
    <row r="85" spans="1:18" ht="15">
      <c r="A85" s="125" t="s">
        <v>237</v>
      </c>
      <c r="B85" s="85">
        <v>73912</v>
      </c>
      <c r="C85" s="125" t="s">
        <v>236</v>
      </c>
      <c r="D85" s="85">
        <v>14997</v>
      </c>
      <c r="E85" s="125" t="s">
        <v>219</v>
      </c>
      <c r="F85" s="85">
        <v>877</v>
      </c>
      <c r="G85" s="125" t="s">
        <v>226</v>
      </c>
      <c r="H85" s="85">
        <v>1719</v>
      </c>
      <c r="I85" s="125" t="s">
        <v>216</v>
      </c>
      <c r="J85" s="85">
        <v>526</v>
      </c>
      <c r="K85" s="125"/>
      <c r="L85" s="85"/>
      <c r="M85" s="125"/>
      <c r="N85" s="85"/>
      <c r="O85" s="125"/>
      <c r="P85" s="85"/>
      <c r="Q85" s="125"/>
      <c r="R85" s="85"/>
    </row>
    <row r="86" spans="1:18" ht="15">
      <c r="A86" s="125" t="s">
        <v>232</v>
      </c>
      <c r="B86" s="85">
        <v>55038</v>
      </c>
      <c r="C86" s="125" t="s">
        <v>235</v>
      </c>
      <c r="D86" s="85">
        <v>2041</v>
      </c>
      <c r="E86" s="125" t="s">
        <v>220</v>
      </c>
      <c r="F86" s="85">
        <v>75</v>
      </c>
      <c r="G86" s="125"/>
      <c r="H86" s="85"/>
      <c r="I86" s="125"/>
      <c r="J86" s="85"/>
      <c r="K86" s="125"/>
      <c r="L86" s="85"/>
      <c r="M86" s="125"/>
      <c r="N86" s="85"/>
      <c r="O86" s="125"/>
      <c r="P86" s="85"/>
      <c r="Q86" s="125"/>
      <c r="R86" s="85"/>
    </row>
    <row r="87" spans="1:18" ht="15">
      <c r="A87" s="125" t="s">
        <v>212</v>
      </c>
      <c r="B87" s="85">
        <v>20925</v>
      </c>
      <c r="C87" s="125" t="s">
        <v>213</v>
      </c>
      <c r="D87" s="85">
        <v>1983</v>
      </c>
      <c r="E87" s="125"/>
      <c r="F87" s="85"/>
      <c r="G87" s="125"/>
      <c r="H87" s="85"/>
      <c r="I87" s="125"/>
      <c r="J87" s="85"/>
      <c r="K87" s="125"/>
      <c r="L87" s="85"/>
      <c r="M87" s="125"/>
      <c r="N87" s="85"/>
      <c r="O87" s="125"/>
      <c r="P87" s="85"/>
      <c r="Q87" s="125"/>
      <c r="R87" s="85"/>
    </row>
    <row r="88" spans="1:18" ht="15">
      <c r="A88" s="125" t="s">
        <v>236</v>
      </c>
      <c r="B88" s="85">
        <v>14997</v>
      </c>
      <c r="C88" s="125" t="s">
        <v>233</v>
      </c>
      <c r="D88" s="85">
        <v>1494</v>
      </c>
      <c r="E88" s="125"/>
      <c r="F88" s="85"/>
      <c r="G88" s="125"/>
      <c r="H88" s="85"/>
      <c r="I88" s="125"/>
      <c r="J88" s="85"/>
      <c r="K88" s="125"/>
      <c r="L88" s="85"/>
      <c r="M88" s="125"/>
      <c r="N88" s="85"/>
      <c r="O88" s="125"/>
      <c r="P88" s="85"/>
      <c r="Q88" s="125"/>
      <c r="R88" s="85"/>
    </row>
    <row r="89" spans="1:18" ht="15">
      <c r="A89" s="125" t="s">
        <v>221</v>
      </c>
      <c r="B89" s="85">
        <v>5626</v>
      </c>
      <c r="C89" s="125" t="s">
        <v>218</v>
      </c>
      <c r="D89" s="85">
        <v>1482</v>
      </c>
      <c r="E89" s="125"/>
      <c r="F89" s="85"/>
      <c r="G89" s="125"/>
      <c r="H89" s="85"/>
      <c r="I89" s="125"/>
      <c r="J89" s="85"/>
      <c r="K89" s="125"/>
      <c r="L89" s="85"/>
      <c r="M89" s="125"/>
      <c r="N89" s="85"/>
      <c r="O89" s="125"/>
      <c r="P89" s="85"/>
      <c r="Q89" s="125"/>
      <c r="R89" s="85"/>
    </row>
    <row r="90" spans="1:18" ht="15">
      <c r="A90" s="125" t="s">
        <v>227</v>
      </c>
      <c r="B90" s="85">
        <v>4514</v>
      </c>
      <c r="C90" s="125" t="s">
        <v>234</v>
      </c>
      <c r="D90" s="85">
        <v>197</v>
      </c>
      <c r="E90" s="125"/>
      <c r="F90" s="85"/>
      <c r="G90" s="125"/>
      <c r="H90" s="85"/>
      <c r="I90" s="125"/>
      <c r="J90" s="85"/>
      <c r="K90" s="125"/>
      <c r="L90" s="85"/>
      <c r="M90" s="125"/>
      <c r="N90" s="85"/>
      <c r="O90" s="125"/>
      <c r="P90" s="85"/>
      <c r="Q90" s="125"/>
      <c r="R90" s="85"/>
    </row>
    <row r="91" spans="1:18" ht="15">
      <c r="A91" s="125" t="s">
        <v>235</v>
      </c>
      <c r="B91" s="85">
        <v>2041</v>
      </c>
      <c r="C91" s="125" t="s">
        <v>225</v>
      </c>
      <c r="D91" s="85">
        <v>177</v>
      </c>
      <c r="E91" s="125"/>
      <c r="F91" s="85"/>
      <c r="G91" s="125"/>
      <c r="H91" s="85"/>
      <c r="I91" s="125"/>
      <c r="J91" s="85"/>
      <c r="K91" s="125"/>
      <c r="L91" s="85"/>
      <c r="M91" s="125"/>
      <c r="N91" s="85"/>
      <c r="O91" s="125"/>
      <c r="P91" s="85"/>
      <c r="Q91" s="125"/>
      <c r="R91" s="85"/>
    </row>
    <row r="92" spans="1:18" ht="15">
      <c r="A92" s="125" t="s">
        <v>213</v>
      </c>
      <c r="B92" s="85">
        <v>1983</v>
      </c>
      <c r="C92" s="125"/>
      <c r="D92" s="85"/>
      <c r="E92" s="125"/>
      <c r="F92" s="85"/>
      <c r="G92" s="125"/>
      <c r="H92" s="85"/>
      <c r="I92" s="125"/>
      <c r="J92" s="85"/>
      <c r="K92" s="125"/>
      <c r="L92" s="85"/>
      <c r="M92" s="125"/>
      <c r="N92" s="85"/>
      <c r="O92" s="125"/>
      <c r="P92" s="85"/>
      <c r="Q92" s="125"/>
      <c r="R92" s="85"/>
    </row>
  </sheetData>
  <hyperlinks>
    <hyperlink ref="A2" r:id="rId1" display="https://www.virtualassistusa.com/single-post/2019/01/02/Virtual-Assist-USA-is-Proud-to-Announce-Sponsorship-of-the-National-Speakers-Association-Winter-Conference"/>
    <hyperlink ref="A3" r:id="rId2" display="https://tnnpa.com/"/>
    <hyperlink ref="A4" r:id="rId3" display="https://peakfinancialfreedomgroup.com/press-release-featured-usa-today/"/>
    <hyperlink ref="A5" r:id="rId4" display="https://www.youtube.com/watch?v=K36JMI8ewXA&amp;feature=youtu.be"/>
    <hyperlink ref="A6" r:id="rId5" display="http://www.facebook.com/pages/p/217523724934469"/>
    <hyperlink ref="A7" r:id="rId6" display="http://www.nbs-aerho.org/"/>
    <hyperlink ref="A8" r:id="rId7" display="http://blog.buildersshow.com/2018/12/meet-our-speakers-series-bassam-salem?utm_content=82223553&amp;utm_medium=social&amp;utm_source=twitter&amp;hss_channel=tw-757372608258060288"/>
    <hyperlink ref="A9" r:id="rId8" display="https://www.ams.org/journals/notices/201901/rnoti-p84.pdf"/>
    <hyperlink ref="A10" r:id="rId9" display="https://lnkd.in/edD2EN4"/>
    <hyperlink ref="A11" r:id="rId10" display="https://lnkd.in/eN6uTKA"/>
    <hyperlink ref="C2" r:id="rId11" display="https://peakfinancialfreedomgroup.com/press-release-featured-usa-today/"/>
    <hyperlink ref="C3" r:id="rId12" display="https://tnnpa.com/"/>
    <hyperlink ref="C4" r:id="rId13" display="https://www.fripp.com/the-executive-speech-coach-patricia-fripp-q-and-a/"/>
    <hyperlink ref="C5" r:id="rId14" display="https://www.conferencesthatwork.com/index.php/event-design/2018/12/five-reasons-change-conferences/"/>
    <hyperlink ref="C6" r:id="rId15" display="https://www.instagram.com/p/BsOKYKxl8_t/?utm_source=ig_twitter_share&amp;igshid=137cxuy96ajpm"/>
    <hyperlink ref="C7" r:id="rId16" display="https://www.virtualassistusa.com/single-post/2019/01/02/Virtual-Assist-USA-is-Proud-to-Announce-Sponsorship-of-the-National-Speakers-Association-Winter-Conference"/>
    <hyperlink ref="C8" r:id="rId17" display="http://www.nbs-aerho.org/"/>
    <hyperlink ref="C9" r:id="rId18" display="http://www.facebook.com/pages/p/217523724934469"/>
    <hyperlink ref="E2" r:id="rId19" display="https://www.prlog.org/12747112-virtual-assist-usa-announces-sponsorship-of-the-national-speakers-association-conference.html"/>
    <hyperlink ref="E3" r:id="rId20" display="https://www.virtualassistusa.com/single-post/2019/01/02/Virtual-Assist-USA-is-Proud-to-Announce-Sponsorship-of-the-National-Speakers-Association-Winter-Conference"/>
    <hyperlink ref="G2" r:id="rId21" display="https://www.ams.org/journals/notices/201901/rnoti-p84.pdf"/>
    <hyperlink ref="I2" r:id="rId22" display="https://www.youtube.com/watch?v=K36JMI8ewXA&amp;feature=youtu.be"/>
    <hyperlink ref="K2" r:id="rId23" display="http://blog.buildersshow.com/2018/12/meet-our-speakers-series-bassam-salem?utm_content=82223553&amp;utm_medium=social&amp;utm_source=twitter&amp;hss_channel=tw-757372608258060288"/>
    <hyperlink ref="O2" r:id="rId24" display="https://lnkd.in/edD2EN4"/>
    <hyperlink ref="O3" r:id="rId25" display="https://lnkd.in/eN6uTKA"/>
    <hyperlink ref="Q2" r:id="rId26" display="https://www.virtualassistusa.com/single-post/2019/01/02/Virtual-Assist-USA-is-Proud-to-Announce-Sponsorship-of-the-National-Speakers-Association-Winter-Conference"/>
  </hyperlinks>
  <printOptions/>
  <pageMargins left="0.7" right="0.7" top="0.75" bottom="0.75" header="0.3" footer="0.3"/>
  <pageSetup orientation="portrait" paperSize="9"/>
  <tableParts>
    <tablePart r:id="rId28"/>
    <tablePart r:id="rId33"/>
    <tablePart r:id="rId32"/>
    <tablePart r:id="rId27"/>
    <tablePart r:id="rId29"/>
    <tablePart r:id="rId30"/>
    <tablePart r:id="rId31"/>
    <tablePart r:id="rId3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2019-01-10T19:12:55Z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