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1029"/>
  <workbookPr codeName="ThisWorkbook" defaultThemeVersion="124226"/>
  <bookViews>
    <workbookView xWindow="0" yWindow="0" windowWidth="11640" windowHeight="70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<sst xmlns="http://schemas.openxmlformats.org/spreadsheetml/2006/main" count="6505" uniqueCount="1601">
  <si>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</si>
  <si>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</si>
  <si>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</si>
  <si>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</si>
  <si>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</si>
  <si>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</si>
  <si>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</si>
  <si>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</si>
  <si>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</si>
  <si>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</si>
  <si>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</si>
  <si>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</si>
  <si>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</si>
  <si>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</si>
  <si>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</si>
  <si>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</si>
  <si>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</si>
  <si>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</si>
  <si>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</si>
  <si>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</si>
  <si>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</si>
  <si>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</si>
  <si>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</si>
  <si>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</si>
  <si>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</si>
  <si>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</si>
  <si>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</si>
  <si>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</si>
  <si>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</si>
  <si>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</si>
  <si>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</si>
  <si>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</si>
  <si>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</si>
  <si>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</si>
  <si>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</si>
  <si>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</si>
  <si>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</si>
  <si>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</si>
  <si>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</si>
  <si>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</si>
  <si>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</si>
  <si>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</si>
  <si>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</si>
  <si>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</si>
  <si>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</si>
  <si>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</si>
  <si>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</si>
  <si>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</si>
  <si>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</si>
  <si>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</si>
  <si>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</si>
  <si>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</si>
  <si>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</si>
  <si>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</si>
  <si>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</si>
  <si>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</si>
  <si>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</si>
  <si>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</si>
  <si>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</si>
  <si>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</si>
  <si>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</si>
  <si>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</si>
  <si>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</si>
  <si>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</si>
  <si>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</si>
  <si>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</si>
  <si>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</si>
  <si>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</si>
  <si>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</si>
  <si>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</si>
  <si>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</si>
  <si>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</si>
  <si>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</si>
  <si>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</si>
  <si>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</si>
  <si>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</si>
  <si>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</si>
  <si>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</si>
  <si>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</si>
  <si>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</si>
  <si>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</si>
  <si>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</si>
  <si>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</si>
  <si>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</si>
  <si>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</si>
  <si>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</si>
  <si>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</si>
  <si>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</si>
  <si>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</si>
  <si>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</si>
  <si>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</si>
  <si>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</si>
  <si>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</si>
  <si>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</si>
  <si>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</si>
  <si>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</si>
  <si>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</si>
  <si>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</si>
  <si>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</si>
  <si>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</si>
  <si>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</si>
  <si>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</si>
  <si>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</si>
  <si>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</si>
  <si>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</si>
  <si>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</si>
  <si>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</si>
  <si>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</si>
  <si>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</si>
  <si>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</si>
  <si>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</si>
  <si>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</si>
  <si>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</si>
  <si>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</si>
  <si>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</si>
  <si>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</si>
  <si>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</si>
  <si>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</si>
  <si>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</si>
  <si>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</si>
  <si>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</si>
  <si>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</si>
  <si>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</si>
  <si>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</si>
  <si>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</si>
  <si>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</si>
  <si>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</si>
  <si>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</si>
  <si>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</si>
  <si>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</si>
  <si>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</si>
  <si>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</si>
  <si>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</si>
  <si>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</si>
  <si>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</si>
  <si>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</si>
  <si>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</si>
  <si>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</si>
  <si>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</si>
  <si>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</si>
  <si>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</si>
  <si>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</si>
  <si>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</si>
  <si>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</si>
  <si>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</si>
  <si>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</si>
  <si>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</si>
  <si>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</si>
  <si>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</si>
  <si>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</si>
  <si>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</si>
  <si>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</si>
  <si>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</si>
  <si>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</si>
  <si>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</si>
  <si>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</si>
  <si>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</si>
  <si>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</si>
  <si>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</si>
  <si>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</si>
  <si>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</si>
  <si>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</si>
  <si>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</si>
  <si>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</si>
  <si>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</si>
  <si>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</si>
  <si>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</si>
  <si>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</si>
  <si>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</si>
  <si>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</si>
  <si>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</si>
  <si>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</si>
  <si>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</si>
  <si>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</si>
  <si>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</si>
  <si>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</si>
  <si>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&lt;value&gt;C:\Program Files (x86)\Social Media Research Foundation\NodeXL Excel Template\PlugIns&lt;/value&gt;
      &lt;/setting&gt;
    &lt;/PlugInUserSettings&gt;
    &lt;ExportToNodeXLGraphGalleryUserSettings&gt;
      &lt;setting name="SpaceDelimitedTags" serializeAs="String"&gt;
        &lt;value&gt;Create SNA reports and maps with NodeXL Pro!&lt;/value&gt;
      &lt;/setting&gt;
      &lt;setting name="Description" serializeAs="String"&gt;
        &lt;value&gt;True&lt;/value&gt;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t>
  </si>
  <si>
    <t>Workbook Settings 3</t>
  </si>
  <si>
    <t>"&gt;
        &lt;value&gt;InDegree, OutDegree, 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ä able about across after ain't all almost also am among an and any are aren't as at avec b be because been but by c can can't cannot could could've couldn't d de des did didn't do does doesn't don't e either el elle else ever every f for from g get got h had has hasn't have he he'd he'll he's her hers him his how how'd how'll how's however http https i i i'd i'll i'm i've if il il in into is isn't it it's its j je just k l la las le least les let like likely los m may me might might've moi most must must've mustn't my n ne neither no nor not nous o ö of off often on on only or other our own p pas por q r rather rt s said say says she she'd she'll she's should should've shouldn't since so some ß t than that that'll that's the their them then there there's these they they'd they'll they're they've this to toi too tu u ü un une us v via vous w wants was wasn't we we'd we'll we're were weren't what what's when where where'd where'll where's which while who who'd who'll who's whom why why'd will with won't would would've wouldn't www x y yet yo you you'd you'll you're you've your z▓SentimentList1Name░Positive▓SentimentList2Name░Negative▓SentimentList3Name░Your list of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t>
  </si>
  <si>
    <t>Workbook Settings 4</t>
  </si>
  <si>
    <t>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t>
  </si>
  <si>
    <t>Workbook Settings 5</t>
  </si>
  <si>
    <t>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t>
  </si>
  <si>
    <t>Workbook Settings 6</t>
  </si>
  <si>
    <t>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t>
  </si>
  <si>
    <t>Workbook Settings 7</t>
  </si>
  <si>
    <t>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t>
  </si>
  <si>
    <t>Workbook Settings 8</t>
  </si>
  <si>
    <t xml:space="preserve">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t>
  </si>
  <si>
    <t>Workbook Settings 9</t>
  </si>
  <si>
    <t>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t>
  </si>
  <si>
    <t>Workbook Settings 10</t>
  </si>
  <si>
    <t>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t>
  </si>
  <si>
    <t>Workbook Settings 11</t>
  </si>
  <si>
    <t xml:space="preserve">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t>
  </si>
  <si>
    <t>Workbook Settings 12</t>
  </si>
  <si>
    <t>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t>
  </si>
  <si>
    <t>Workbook Settings 13</t>
  </si>
  <si>
    <t>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t>
  </si>
  <si>
    <t>Workbook Settings 14</t>
  </si>
  <si>
    <t>Workbook Settings 15</t>
  </si>
  <si>
    <t>Workbook Settings 16</t>
  </si>
  <si>
    <t>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&lt;value&gt;C:\Users\Boss\Desktop\DMI WInter School Amsterdam&lt;/value&gt;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t>
  </si>
  <si>
    <t>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</si>
  <si>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</si>
  <si>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</si>
  <si>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</si>
  <si>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</si>
  <si>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</si>
  <si>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</si>
  <si>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</si>
  <si>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</si>
  <si>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</si>
  <si>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</si>
  <si>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</si>
  <si>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</si>
  <si>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</si>
  <si>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</si>
  <si>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</si>
  <si>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</si>
  <si>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</si>
  <si>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</si>
  <si>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</si>
  <si>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</si>
  <si>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</si>
  <si>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</si>
  <si>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</si>
  <si>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</si>
  <si>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</si>
  <si>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</si>
  <si>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</si>
  <si>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</si>
  <si>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</si>
  <si>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</si>
  <si>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</si>
  <si>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</si>
  <si>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</si>
  <si>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</si>
  <si>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</si>
  <si>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</si>
  <si>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</si>
  <si>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</si>
  <si>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</si>
  <si>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</si>
  <si>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mynaedu</t>
  </si>
  <si>
    <t>umdhistory</t>
  </si>
  <si>
    <t>zavoodie</t>
  </si>
  <si>
    <t>hemntad</t>
  </si>
  <si>
    <t>dpradhanbjp</t>
  </si>
  <si>
    <t>hemanatasahoo</t>
  </si>
  <si>
    <t>gh23</t>
  </si>
  <si>
    <t>rodet</t>
  </si>
  <si>
    <t>digitalopptrust</t>
  </si>
  <si>
    <t>dhdefined</t>
  </si>
  <si>
    <t>thomasreydon</t>
  </si>
  <si>
    <t>qualityofdeath</t>
  </si>
  <si>
    <t>subex</t>
  </si>
  <si>
    <t>alt_buddha</t>
  </si>
  <si>
    <t>blainegreteman</t>
  </si>
  <si>
    <t>annensno22</t>
  </si>
  <si>
    <t>garymathieson2</t>
  </si>
  <si>
    <t>bluekippercom</t>
  </si>
  <si>
    <t>joshogrady</t>
  </si>
  <si>
    <t>blueliquorice</t>
  </si>
  <si>
    <t>efc_denbighbsc</t>
  </si>
  <si>
    <t>francis84726090</t>
  </si>
  <si>
    <t>crissakentavr</t>
  </si>
  <si>
    <t>hamiltonmossltd</t>
  </si>
  <si>
    <t>andycramp3</t>
  </si>
  <si>
    <t>everton</t>
  </si>
  <si>
    <t>johno1608</t>
  </si>
  <si>
    <t>dennisw94602282</t>
  </si>
  <si>
    <t>takeoff191</t>
  </si>
  <si>
    <t>richardwiddows</t>
  </si>
  <si>
    <t>tomhughes1892</t>
  </si>
  <si>
    <t>evertonitalia</t>
  </si>
  <si>
    <t>hanstours</t>
  </si>
  <si>
    <t>ak4insurance</t>
  </si>
  <si>
    <t>uni_wue</t>
  </si>
  <si>
    <t>johnbennetto</t>
  </si>
  <si>
    <t>ruminant_theory</t>
  </si>
  <si>
    <t>real_person_dh</t>
  </si>
  <si>
    <t>ryanmhorne</t>
  </si>
  <si>
    <t>kalanicraig</t>
  </si>
  <si>
    <t>linkedlibrary</t>
  </si>
  <si>
    <t>medhieval</t>
  </si>
  <si>
    <t>seth_denbo</t>
  </si>
  <si>
    <t>foll_7</t>
  </si>
  <si>
    <t>heatherlynnsg</t>
  </si>
  <si>
    <t>paigecmorgan</t>
  </si>
  <si>
    <t>virginmedia</t>
  </si>
  <si>
    <t>davidarcid</t>
  </si>
  <si>
    <t>gius_reale</t>
  </si>
  <si>
    <t>ahahistorians</t>
  </si>
  <si>
    <t>mikesjwebster</t>
  </si>
  <si>
    <t>dlibatique10</t>
  </si>
  <si>
    <t>gaurav2110061</t>
  </si>
  <si>
    <t>photorepairwiz</t>
  </si>
  <si>
    <t>efc_fanservices</t>
  </si>
  <si>
    <t>evertonreu</t>
  </si>
  <si>
    <t>narendramodi</t>
  </si>
  <si>
    <t>rrjohnr</t>
  </si>
  <si>
    <t>kevinmkruse</t>
  </si>
  <si>
    <t>austenallred</t>
  </si>
  <si>
    <t>lambdaschool</t>
  </si>
  <si>
    <t>udacity</t>
  </si>
  <si>
    <t>coursera</t>
  </si>
  <si>
    <t>monkchips</t>
  </si>
  <si>
    <t>bradfordcross</t>
  </si>
  <si>
    <t>theirworld</t>
  </si>
  <si>
    <t>dotlebanon</t>
  </si>
  <si>
    <t>bergovoy</t>
  </si>
  <si>
    <t>paregorios</t>
  </si>
  <si>
    <t>theshrewdcookie</t>
  </si>
  <si>
    <t>ted_underwood</t>
  </si>
  <si>
    <t>dr_heil</t>
  </si>
  <si>
    <t>neilcoffee</t>
  </si>
  <si>
    <t>theofficialsbi</t>
  </si>
  <si>
    <t>Retweet</t>
  </si>
  <si>
    <t>Mentions</t>
  </si>
  <si>
    <t>Replies to</t>
  </si>
  <si>
    <t>Do you have cool ideas for using digital methods in teaching and learning in the classroom and beyond? Sign up for the #AHA19 lightning round, "Digital Pedagogy in and out of the Classroom!" https://t.co/4O2Sx0ILFw</t>
  </si>
  <si>
    <t>We have adopted technology &amp;amp; utilised digital methods to enhance convenience &amp;amp; services for our countrymen. When it comes to growth of the country PM @narendramodi ji keeps politics aside to ensure benefits of centre’s schemes reach people in all states.</t>
  </si>
  <si>
    <t>@KevinMKruse @RrjohnR The 'only reason' they are losing money? It has nothing to do with the generous pensions federal employees have, nor how email and digital methods of communication have crushed their monopoly protection on letter delivery. Nah.</t>
  </si>
  <si>
    <t>@bradfordcross @monkchips @coursera @udacity @LambdaSchool @AustenAllred German colleges seem to have a hard time adopting digital methods, but I think this is a separate issue.</t>
  </si>
  <si>
    <t>Teachers in Lebanon now have new, digital methods they can apply in classes. Learn how a @DOTLebanon, Ministry of Education and Higher Education, and @theirworld program is making education more interesting and accessible while utilizing digital tools. https://t.co/H4vpUu5UKl https://t.co/dZ5EvNn5VM</t>
  </si>
  <si>
    <t>DH is the use of digital methods to research what it means to be human.</t>
  </si>
  <si>
    <t>Job: tenure track Professorship (pay grade W1, with pay grade W2 after tenure) in Ethics of Digital Methods and Technologies, Institute of Philosophy I, Ruhr-Universität Bochum https://t.co/0uPwHBKAQt</t>
  </si>
  <si>
    <t>With fraudsters becoming smarter over the years, it is time that #Telcos invest in newer methods to prevent frauds. Read to know why you should invest in #DigitalFraudPrevention methodologies to combat fraud.
https://t.co/JTlNjyAGi5
#FraudManagement #Subex #TelecomAnalytics</t>
  </si>
  <si>
    <t>I’ll be talking about digital methods and history over on the AHA side: https://t.co/dz8mi0BVug  
Been working on more like this piece on early modern race https://t.co/XPOPPawBff and would love to see other papers on the topic—so let me know if you’re presenting!</t>
  </si>
  <si>
    <t>_xD83C__xDFAB_ | Fans can still get tickets for Saturday's game using our simple Print at Home or digital methods. Just choose your preferred delivery method and then visit the ‘orders’ page to download the ticket.
Or visit the Goodison Road box office between 8am-4pm on weekdays.</t>
  </si>
  <si>
    <t>@bergovoy No.  It's not a verification issue.
It's that the digital records cannot be stored in a method that is write-only and privacy of their creators maintained.
It's something digital methods cannot do.  Electronics are an inherently mutable media unlike paper and ink.</t>
  </si>
  <si>
    <t>Question for #Salespeople..._xD83E__xDD14_
Do you incorporate using #Digital assets into your #Sales strategy?
Want to improve or learn new Digital methods to boost your Sales results?
Check out our Digital &amp;amp; Social Media Sales course: https://t.co/KnkqjDB9hj</t>
  </si>
  <si>
    <t>Conference at #jmuw will gather researchers working in Stylistics, Genre, Digital Methods and Romance Languages. Local organizers: CLiGS research group (Robert Hesselbach, José Calvo Tello, Ulrike Henny-Krahmer, Daniel Schlör) https://t.co/TQIVkQy3Ki</t>
  </si>
  <si>
    <t>Digital Humanities (the illusion of regulated through a program’s inner workings of value - Understanding Digital Methods for the sharing</t>
  </si>
  <si>
    <t>@paregorios: Customary to start with Packard’s concordance to Livy (1968) - proving digital methods could be applied to classical studies #aiascs</t>
  </si>
  <si>
    <t>If you're at #AHA19 and working with digital methods/sources etc, I can't recommend Digital Drop-In highly enough. Attending the Drop-In at #AHA17 basically made my budding #DH #dissertation possible (ok that + @paigecmorgan's expert advice about whether or not to learn R...) https://t.co/5n4ZnNa1JJ</t>
  </si>
  <si>
    <t>@theshrewdcookie It's not that we aren't trusted, it's just not part of our remit. We're a digital care team so use digital methods, apologies for any inconvenience. As advised, we don't have account access via social media so would be unable to view what deals are ava... https://t.co/30xfoJyVOk</t>
  </si>
  <si>
    <t>"Triangulating Net-Nography and Digital Methods to Study the Peer2peer Economy", is now published as a case study for Sage Research Methods. I hope young researchers interested in collaborative production find it useful. #digitalmethods #netnography https://t.co/Fvmty7BGek</t>
  </si>
  <si>
    <t>The #AHA19 lightning round, "Digital Pedagogy in and out of the Classroom" will begin in half-an-hour. Come discuss innovative projects and how to use digital methods in teaching and learning in Williford A, on the third floor of the Hilton Chicago: https://t.co/4O2Sx0ILFw</t>
  </si>
  <si>
    <t>@dr_heil @Ted_Underwood Don’t just stop at digital methods. We should be including digital texts, code as text, algorithmic poetry, etc. The born-digital generation often lacks the perspective required to critically consider born-digital texts. It’s the lit version of fish being unaware of water.</t>
  </si>
  <si>
    <t>Intro by @neilcoffee with info about next year's DCA panel, which will be focused on assessing digital projects. This panel focuses on connecting areas of classics that have diverged over time using digital methods.</t>
  </si>
  <si>
    <t>@TheOfficialSBI Hey sbi you have some method for converting the account to saving plus account through digital methods?Kindly help regarding it.</t>
  </si>
  <si>
    <t>Repairing old or current photos, through the use of current digital methods, is now possible without damaging the original. An old family photo can be greatly improved by our #photorepair process.  Visit our website for more information - https://t.co/Z0lcSZUWQT #PhotoRestoration https://t.co/UG3wzYJ7i0</t>
  </si>
  <si>
    <t>https://lebanon.dotrust.org/theirworld-partnership/</t>
  </si>
  <si>
    <t>https://www.subex.com/5-key-reasons-why-telcos-should-turn-to-digital-methods-to-combat-fraud/?utm_source=facebook&amp;utm_medium=social&amp;utm_campaign=DFP</t>
  </si>
  <si>
    <t>https://aha.confex.com/aha/2019/webprogram/Session18625.html http://culturalanalytics.org/2018/01/linked-reading-digital-historicism-and-early-modern-discourses-of-race-around-shakespeares-othello/</t>
  </si>
  <si>
    <t>https://hamiltonmoss.co.uk/product/digital-social-media-sales/?platform=hootsuite</t>
  </si>
  <si>
    <t>https://twitter.com/cldh_trier/status/1081138400672051200</t>
  </si>
  <si>
    <t>https://twitter.com/kalanicraig/status/1081220230297411584</t>
  </si>
  <si>
    <t>https://virginmedia.response.lithium.com/portal/conversation/18648468</t>
  </si>
  <si>
    <t>http://methods.sagepub.com/case/triangulating-net-nography-and-digital-methods-study-peer2peer-economy</t>
  </si>
  <si>
    <t>https://www.historians.org/teaching-and-learning/digital-history-resources/aha19-digital-pedagogy-lightning-round</t>
  </si>
  <si>
    <t>https://www.fixingphotos.com</t>
  </si>
  <si>
    <t>dotrust.org</t>
  </si>
  <si>
    <t>subex.com</t>
  </si>
  <si>
    <t>confex.com culturalanalytics.org</t>
  </si>
  <si>
    <t>co.uk</t>
  </si>
  <si>
    <t>twitter.com</t>
  </si>
  <si>
    <t>lithium.com</t>
  </si>
  <si>
    <t>sagepub.com</t>
  </si>
  <si>
    <t>historians.org</t>
  </si>
  <si>
    <t>fixingphotos.com</t>
  </si>
  <si>
    <t>telcos digitalfraudprevention fraudmanagement subex telecomanalytics</t>
  </si>
  <si>
    <t>telcos</t>
  </si>
  <si>
    <t>salespeople digital sales</t>
  </si>
  <si>
    <t>jmuw</t>
  </si>
  <si>
    <t>aiascs</t>
  </si>
  <si>
    <t>aha19</t>
  </si>
  <si>
    <t>aha19 aha17 dh dissertation</t>
  </si>
  <si>
    <t>digitalmethods netnography</t>
  </si>
  <si>
    <t>photorepair photorestoration</t>
  </si>
  <si>
    <t>https://pbs.twimg.com/media/DuzlVtGUcAAhIs4.jpg</t>
  </si>
  <si>
    <t>https://pbs.twimg.com/media/Du-ZEphW0AATDRg.jpg</t>
  </si>
  <si>
    <t>https://pbs.twimg.com/media/DwOtHdhX0AAmIF4.jpg</t>
  </si>
  <si>
    <t>http://pbs.twimg.com/profile_images/835765245259886592/hhSMSApC_normal.jpg</t>
  </si>
  <si>
    <t>http://pbs.twimg.com/profile_images/744894119084883969/PRP51XkO_normal.jpg</t>
  </si>
  <si>
    <t>http://pbs.twimg.com/profile_images/765764663305003008/oznc0SCM_normal.jpg</t>
  </si>
  <si>
    <t>http://pbs.twimg.com/profile_images/1049566444319469569/-A8nsDya_normal.jpg</t>
  </si>
  <si>
    <t>http://pbs.twimg.com/profile_images/586139075737849857/Z92jKYtn_normal.png</t>
  </si>
  <si>
    <t>http://pbs.twimg.com/profile_images/1078657961067606016/mX22WqaV_normal.jpg</t>
  </si>
  <si>
    <t>http://pbs.twimg.com/profile_images/847094375565877249/_v8d0s_v_normal.jpg</t>
  </si>
  <si>
    <t>http://pbs.twimg.com/profile_images/781493370040573952/mkHwslVK_normal.png</t>
  </si>
  <si>
    <t>http://pbs.twimg.com/profile_images/846699014800232449/nib1ydzu_normal.jpg</t>
  </si>
  <si>
    <t>http://pbs.twimg.com/profile_images/1069245118648119300/YmHK2_MK_normal.jpg</t>
  </si>
  <si>
    <t>http://pbs.twimg.com/profile_images/868571825810284544/p0gOx1QV_normal.jpg</t>
  </si>
  <si>
    <t>http://pbs.twimg.com/profile_images/2792052732/d8e66d9a0c76a752e098725b879b9190_normal.png</t>
  </si>
  <si>
    <t>http://pbs.twimg.com/profile_images/728636297481355264/g4sMrWqG_normal.jpg</t>
  </si>
  <si>
    <t>http://pbs.twimg.com/profile_images/1061190220840865792/3pHAdd1u_normal.jpg</t>
  </si>
  <si>
    <t>http://pbs.twimg.com/profile_images/915296263796662273/6uTX2pr0_normal.jpg</t>
  </si>
  <si>
    <t>http://pbs.twimg.com/profile_images/1136828405/Logo-bluekipper-com_1__normal.gif</t>
  </si>
  <si>
    <t>http://pbs.twimg.com/profile_images/1077925707190288386/z3X-xMQy_normal.jpg</t>
  </si>
  <si>
    <t>http://pbs.twimg.com/profile_images/816971949381472257/R9C6SkIg_normal.jpg</t>
  </si>
  <si>
    <t>http://pbs.twimg.com/profile_images/1029837181165158400/MXuNXOKR_normal.jpg</t>
  </si>
  <si>
    <t>http://pbs.twimg.com/profile_images/1070044851079692288/kZTnkw01_normal.jpg</t>
  </si>
  <si>
    <t>http://pbs.twimg.com/profile_images/1038877820536074240/ythbXLPO_normal.jpg</t>
  </si>
  <si>
    <t>http://pbs.twimg.com/profile_images/994153974633848832/pc0-oCN6_normal.jpg</t>
  </si>
  <si>
    <t>http://abs.twimg.com/sticky/default_profile_images/default_profile_normal.png</t>
  </si>
  <si>
    <t>http://pbs.twimg.com/profile_images/1073633246318075905/ZAeifZEB_normal.jpg</t>
  </si>
  <si>
    <t>http://pbs.twimg.com/profile_images/872091581913976833/TGEq6cCW_normal.jpg</t>
  </si>
  <si>
    <t>http://pbs.twimg.com/profile_images/1080467250669371392/O6hVFsqM_normal.jpg</t>
  </si>
  <si>
    <t>http://pbs.twimg.com/profile_images/1081577926611611649/5nlCjeur_normal.jpg</t>
  </si>
  <si>
    <t>http://pbs.twimg.com/profile_images/450031450662789120/gn_GjUAk_normal.jpeg</t>
  </si>
  <si>
    <t>http://pbs.twimg.com/profile_images/870863871338217472/IUL4_7Xm_normal.jpg</t>
  </si>
  <si>
    <t>http://pbs.twimg.com/profile_images/1027943877066600449/ayLoNfhP_normal.jpg</t>
  </si>
  <si>
    <t>http://pbs.twimg.com/profile_images/717509473267499008/zYRpu0D4_normal.jpg</t>
  </si>
  <si>
    <t>http://pbs.twimg.com/profile_images/1021372092955136000/Bxm-n3oc_normal.jpg</t>
  </si>
  <si>
    <t>http://pbs.twimg.com/profile_images/875613262200553472/lQib1e65_normal.jpg</t>
  </si>
  <si>
    <t>http://pbs.twimg.com/profile_images/1002127255487897600/Bt99pYQc_normal.jpg</t>
  </si>
  <si>
    <t>http://pbs.twimg.com/profile_images/967506429027418114/cIlK0Mf0_normal.jpg</t>
  </si>
  <si>
    <t>http://pbs.twimg.com/profile_images/789573175201959936/ObpfVcLa_normal.jpg</t>
  </si>
  <si>
    <t>http://pbs.twimg.com/profile_images/913589681241108480/fMQS4u-l_normal.jpg</t>
  </si>
  <si>
    <t>http://pbs.twimg.com/profile_images/513465463594954752/ZNUfaKAN_normal.jpeg</t>
  </si>
  <si>
    <t>http://pbs.twimg.com/profile_images/611220959962402818/uIKQtzSQ_normal.jpg</t>
  </si>
  <si>
    <t>http://pbs.twimg.com/profile_images/540176256/William_Hogarth_-_A_Rake_s_Progress_-_Plate_1_-_The_Young_Heir_Takes_Possession_Of_The_Miser_s_Effects_normal.jpg</t>
  </si>
  <si>
    <t>http://pbs.twimg.com/profile_images/2473947433/image_normal.jpg</t>
  </si>
  <si>
    <t>http://pbs.twimg.com/profile_images/1078388454780780544/DPx2s9b1_normal.jpg</t>
  </si>
  <si>
    <t>http://pbs.twimg.com/profile_images/957982499266875394/2EM3RMHT_normal.jpg</t>
  </si>
  <si>
    <t>http://pbs.twimg.com/profile_images/1069880318151311361/l7AIuqkD_normal.jpg</t>
  </si>
  <si>
    <t>http://pbs.twimg.com/profile_images/826468608356265985/JlkBk2hv_normal.jpg</t>
  </si>
  <si>
    <t>http://pbs.twimg.com/profile_images/1022099231329476608/UsIEOvH4_normal.jpg</t>
  </si>
  <si>
    <t>http://pbs.twimg.com/profile_images/913406246669217793/my4y6T_7_normal.jpg</t>
  </si>
  <si>
    <t>http://pbs.twimg.com/profile_images/872239680414040064/mw2CsBUm_normal.jpg</t>
  </si>
  <si>
    <t>http://pbs.twimg.com/profile_images/1055650636749041664/UcI87DiC_normal.jpg</t>
  </si>
  <si>
    <t>http://pbs.twimg.com/profile_images/1048789162340413441/F8sDEJRr_normal.jpg</t>
  </si>
  <si>
    <t>http://pbs.twimg.com/profile_images/875670432850092032/LziBw-W-_normal.jpg</t>
  </si>
  <si>
    <t>http://pbs.twimg.com/profile_images/419543997741150208/9fCNI4dw_normal.jpeg</t>
  </si>
  <si>
    <t>https://twitter.com/mynaedu/status/1078306835906551813</t>
  </si>
  <si>
    <t>https://twitter.com/umdhistory/status/1078347208964100103</t>
  </si>
  <si>
    <t>https://twitter.com/zavoodie/status/1078379234869956609</t>
  </si>
  <si>
    <t>https://twitter.com/hemntad/status/1078643188494024704</t>
  </si>
  <si>
    <t>https://twitter.com/dpradhanbjp/status/1076506391907614720</t>
  </si>
  <si>
    <t>https://twitter.com/hemanatasahoo/status/1078662711637028864</t>
  </si>
  <si>
    <t>https://twitter.com/gh23/status/1079043820136816640</t>
  </si>
  <si>
    <t>https://twitter.com/rodet/status/1079344168525357057</t>
  </si>
  <si>
    <t>https://twitter.com/digitalopptrust/status/1079734669405446144</t>
  </si>
  <si>
    <t>https://twitter.com/dhdefined/status/1079773389475192832</t>
  </si>
  <si>
    <t>https://twitter.com/thomasreydon/status/1076247657776103424</t>
  </si>
  <si>
    <t>https://twitter.com/qualityofdeath/status/1080148898361024514</t>
  </si>
  <si>
    <t>https://twitter.com/subex/status/1080424585999265792</t>
  </si>
  <si>
    <t>https://twitter.com/alt_buddha/status/1080427692866994176</t>
  </si>
  <si>
    <t>https://twitter.com/blainegreteman/status/1080822991368404992</t>
  </si>
  <si>
    <t>https://twitter.com/annensno22/status/1080863161492926464</t>
  </si>
  <si>
    <t>https://twitter.com/garymathieson2/status/1080865236402536448</t>
  </si>
  <si>
    <t>https://twitter.com/bluekippercom/status/1080866508446879744</t>
  </si>
  <si>
    <t>https://twitter.com/joshogrady/status/1080866973569945601</t>
  </si>
  <si>
    <t>https://twitter.com/blueliquorice/status/1080873916288196609</t>
  </si>
  <si>
    <t>https://twitter.com/efc_denbighbsc/status/1080896875773988864</t>
  </si>
  <si>
    <t>https://twitter.com/francis84726090/status/1080947062789865472</t>
  </si>
  <si>
    <t>https://twitter.com/crissakentavr/status/1081065512065392640</t>
  </si>
  <si>
    <t>https://twitter.com/hamiltonmossltd/status/1081090420677988352</t>
  </si>
  <si>
    <t>https://twitter.com/andycramp3/status/1081106804136763393</t>
  </si>
  <si>
    <t>https://twitter.com/everton/status/1081107323442118663</t>
  </si>
  <si>
    <t>https://twitter.com/johno1608/status/1081107498655014912</t>
  </si>
  <si>
    <t>https://twitter.com/dennisw94602282/status/1081107643148787712</t>
  </si>
  <si>
    <t>https://twitter.com/takeoff191/status/1081127796326498305</t>
  </si>
  <si>
    <t>https://twitter.com/richardwiddows/status/1081128468404936704</t>
  </si>
  <si>
    <t>https://twitter.com/tomhughes1892/status/1081142014320742400</t>
  </si>
  <si>
    <t>https://twitter.com/evertonitalia/status/1081146184419459072</t>
  </si>
  <si>
    <t>https://twitter.com/hanstours/status/1081149655113781250</t>
  </si>
  <si>
    <t>https://twitter.com/ak4insurance/status/1081150355239505923</t>
  </si>
  <si>
    <t>https://twitter.com/uni_wue/status/1081167132401041413</t>
  </si>
  <si>
    <t>https://twitter.com/johnbennetto/status/1081197569370402816</t>
  </si>
  <si>
    <t>https://twitter.com/ruminant_theory/status/1081208123807936512</t>
  </si>
  <si>
    <t>https://twitter.com/real_person_dh/status/1081222815343435777</t>
  </si>
  <si>
    <t>https://twitter.com/ryanmhorne/status/1081234128995966977</t>
  </si>
  <si>
    <t>https://twitter.com/kalanicraig/status/1081257847864901632</t>
  </si>
  <si>
    <t>https://twitter.com/linkedlibrary/status/1081258918775582720</t>
  </si>
  <si>
    <t>https://twitter.com/medhieval/status/1081259868697309184</t>
  </si>
  <si>
    <t>https://twitter.com/seth_denbo/status/1081261845430894598</t>
  </si>
  <si>
    <t>https://twitter.com/foll_7/status/1081272434169389056</t>
  </si>
  <si>
    <t>https://twitter.com/heatherlynnsg/status/1081257721905758208</t>
  </si>
  <si>
    <t>https://twitter.com/paigecmorgan/status/1081309503528882178</t>
  </si>
  <si>
    <t>https://twitter.com/virginmedia/status/1081487692947431424</t>
  </si>
  <si>
    <t>https://twitter.com/davidarcid/status/1081246530647048192</t>
  </si>
  <si>
    <t>https://twitter.com/gius_reale/status/1081543689917341697</t>
  </si>
  <si>
    <t>https://twitter.com/ahahistorians/status/1078304637424463873</t>
  </si>
  <si>
    <t>https://twitter.com/ahahistorians/status/1081581088382898176</t>
  </si>
  <si>
    <t>https://twitter.com/mikesjwebster/status/1081611754809913344</t>
  </si>
  <si>
    <t>https://twitter.com/dlibatique10/status/1081674394680778752</t>
  </si>
  <si>
    <t>https://twitter.com/gaurav2110061/status/1081834595958415360</t>
  </si>
  <si>
    <t>https://twitter.com/photorepairwiz/status/1081898821746077696</t>
  </si>
  <si>
    <t>https://twitter.com/efc_fanservices/status/1080860210837753862</t>
  </si>
  <si>
    <t>https://twitter.com/efc_fanservices/status/1081136446642315265</t>
  </si>
  <si>
    <t>https://twitter.com/evertonreu/status/1081989440166379523</t>
  </si>
  <si>
    <t>1078306835906551813</t>
  </si>
  <si>
    <t>1078347208964100103</t>
  </si>
  <si>
    <t>1078379234869956609</t>
  </si>
  <si>
    <t>1078643188494024704</t>
  </si>
  <si>
    <t>1076506391907614720</t>
  </si>
  <si>
    <t>1078662711637028864</t>
  </si>
  <si>
    <t>1079043820136816640</t>
  </si>
  <si>
    <t>1079344168525357057</t>
  </si>
  <si>
    <t>1079734669405446144</t>
  </si>
  <si>
    <t>1079773389475192832</t>
  </si>
  <si>
    <t>1076247657776103424</t>
  </si>
  <si>
    <t>1080148898361024514</t>
  </si>
  <si>
    <t>1080424585999265792</t>
  </si>
  <si>
    <t>1080427692866994176</t>
  </si>
  <si>
    <t>1080822991368404992</t>
  </si>
  <si>
    <t>1080863161492926464</t>
  </si>
  <si>
    <t>1080865236402536448</t>
  </si>
  <si>
    <t>1080866508446879744</t>
  </si>
  <si>
    <t>1080866973569945601</t>
  </si>
  <si>
    <t>1080873916288196609</t>
  </si>
  <si>
    <t>1080896875773988864</t>
  </si>
  <si>
    <t>1080947062789865472</t>
  </si>
  <si>
    <t>1081065512065392640</t>
  </si>
  <si>
    <t>1081090420677988352</t>
  </si>
  <si>
    <t>1081106804136763393</t>
  </si>
  <si>
    <t>1081107323442118663</t>
  </si>
  <si>
    <t>1081107498655014912</t>
  </si>
  <si>
    <t>1081107643148787712</t>
  </si>
  <si>
    <t>1081127796326498305</t>
  </si>
  <si>
    <t>1081128468404936704</t>
  </si>
  <si>
    <t>1081142014320742400</t>
  </si>
  <si>
    <t>1081146184419459072</t>
  </si>
  <si>
    <t>1081149655113781250</t>
  </si>
  <si>
    <t>1081150355239505923</t>
  </si>
  <si>
    <t>1081167132401041413</t>
  </si>
  <si>
    <t>1081197569370402816</t>
  </si>
  <si>
    <t>1081208123807936512</t>
  </si>
  <si>
    <t>1081222815343435777</t>
  </si>
  <si>
    <t>1081234128995966977</t>
  </si>
  <si>
    <t>1081257847864901632</t>
  </si>
  <si>
    <t>1081258918775582720</t>
  </si>
  <si>
    <t>1081259868697309184</t>
  </si>
  <si>
    <t>1081261845430894598</t>
  </si>
  <si>
    <t>1081272434169389056</t>
  </si>
  <si>
    <t>1081257721905758208</t>
  </si>
  <si>
    <t>1081309503528882178</t>
  </si>
  <si>
    <t>1081487692947431424</t>
  </si>
  <si>
    <t>1081246530647048192</t>
  </si>
  <si>
    <t>1081543689917341697</t>
  </si>
  <si>
    <t>1078304637424463873</t>
  </si>
  <si>
    <t>1081581088382898176</t>
  </si>
  <si>
    <t>1081611754809913344</t>
  </si>
  <si>
    <t>1081674394680778752</t>
  </si>
  <si>
    <t>1081834595958415360</t>
  </si>
  <si>
    <t>1081898821746077696</t>
  </si>
  <si>
    <t>1080860210837753862</t>
  </si>
  <si>
    <t>1081136446642315265</t>
  </si>
  <si>
    <t>1081989440166379523</t>
  </si>
  <si>
    <t>1078833204281389056</t>
  </si>
  <si>
    <t>1079324392751009792</t>
  </si>
  <si>
    <t>1081062763621806081</t>
  </si>
  <si>
    <t>1081484067378524162</t>
  </si>
  <si>
    <t>1081576093193326592</t>
  </si>
  <si>
    <t>1081674388892569600</t>
  </si>
  <si>
    <t>1081535011004641280</t>
  </si>
  <si>
    <t/>
  </si>
  <si>
    <t>3060489838</t>
  </si>
  <si>
    <t>36153601</t>
  </si>
  <si>
    <t>870225404</t>
  </si>
  <si>
    <t>15395246</t>
  </si>
  <si>
    <t>2751513561</t>
  </si>
  <si>
    <t>24985150</t>
  </si>
  <si>
    <t>850061556234817536</t>
  </si>
  <si>
    <t>2782661820</t>
  </si>
  <si>
    <t>en</t>
  </si>
  <si>
    <t>de</t>
  </si>
  <si>
    <t>1081138400672051200</t>
  </si>
  <si>
    <t>1081220230297411584</t>
  </si>
  <si>
    <t>Twitter Web Client</t>
  </si>
  <si>
    <t>Twitter for iPhone</t>
  </si>
  <si>
    <t>Twitter for Android</t>
  </si>
  <si>
    <t>Twitter Lite</t>
  </si>
  <si>
    <t>TweetDeck</t>
  </si>
  <si>
    <t>DHDefined Bot</t>
  </si>
  <si>
    <t>Hootsuite Inc.</t>
  </si>
  <si>
    <t>theory_ruminant</t>
  </si>
  <si>
    <t>Totally Real DH Person</t>
  </si>
  <si>
    <t>Twitter for iPad</t>
  </si>
  <si>
    <t>Lithium Tech.</t>
  </si>
  <si>
    <t>Sprout Social</t>
  </si>
  <si>
    <t>Twitter Ads Composer</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</si>
  <si>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</si>
  <si>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</si>
  <si>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</si>
  <si>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</si>
  <si>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</si>
  <si>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</si>
  <si>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</si>
  <si>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</si>
  <si>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</si>
  <si>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</si>
  <si>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</si>
  <si>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</si>
  <si>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</si>
  <si>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</si>
  <si>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</si>
  <si>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</si>
  <si>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</si>
  <si>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</si>
  <si>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</si>
  <si>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</si>
  <si>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</si>
  <si>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Myna</t>
  </si>
  <si>
    <t>AHA</t>
  </si>
  <si>
    <t>UMD History</t>
  </si>
  <si>
    <t>Jeff T</t>
  </si>
  <si>
    <t>Hemnta Das</t>
  </si>
  <si>
    <t>Dharmendra Pradhan</t>
  </si>
  <si>
    <t>Narendra Modi</t>
  </si>
  <si>
    <t>Hemanata Kumara Sahoo</t>
  </si>
  <si>
    <t>GH23</t>
  </si>
  <si>
    <t>Richard R. John</t>
  </si>
  <si>
    <t>Kevin M. Kruse</t>
  </si>
  <si>
    <t>Stephane Rodet</t>
  </si>
  <si>
    <t>Austen Allred</t>
  </si>
  <si>
    <t>Lambda School</t>
  </si>
  <si>
    <t>Udacity</t>
  </si>
  <si>
    <t>Coursera</t>
  </si>
  <si>
    <t>Back Intuit</t>
  </si>
  <si>
    <t>bradford cross</t>
  </si>
  <si>
    <t>DOT</t>
  </si>
  <si>
    <t>Theirworld</t>
  </si>
  <si>
    <t>DOT Lebanon</t>
  </si>
  <si>
    <t>DH Defined</t>
  </si>
  <si>
    <t>Thomas Reydon</t>
  </si>
  <si>
    <t>Hyggelig</t>
  </si>
  <si>
    <t>Subex</t>
  </si>
  <si>
    <t>Ashwin Menon</t>
  </si>
  <si>
    <t>Blaine Greteman</t>
  </si>
  <si>
    <t>_xD835__xDCD0__xD835__xDCF7__xD835__xDCF7__xD835__xDCEE_ _xD835__xDCD4__xD835__xDCD5__xD835__xDCD2_ _xD835__xDCDF__xD835__xDCF8__xD835__xDCFB__xD835__xDCFD__xD835__xDCEE__xD835__xDCFB_</t>
  </si>
  <si>
    <t>Everton Fan Services</t>
  </si>
  <si>
    <t>UpperGwladysTweeter⚽️</t>
  </si>
  <si>
    <t>Bluekipper.com</t>
  </si>
  <si>
    <t>Josh Ogrady</t>
  </si>
  <si>
    <t>Mark Cartman</t>
  </si>
  <si>
    <t>Everton FC Supporters Club Denbigh Branch</t>
  </si>
  <si>
    <t>ROYAL BLUE TICKET AND TRAVEL</t>
  </si>
  <si>
    <t>Crissa Kentavr</t>
  </si>
  <si>
    <t>bill bergovoy</t>
  </si>
  <si>
    <t>Hamilton Moss</t>
  </si>
  <si>
    <t>Andy Yew</t>
  </si>
  <si>
    <t>Everton</t>
  </si>
  <si>
    <t>Lee johno</t>
  </si>
  <si>
    <t>dennis ward</t>
  </si>
  <si>
    <t>The fresh Prince</t>
  </si>
  <si>
    <t>Richard Widdows</t>
  </si>
  <si>
    <t>TomHuytonreds</t>
  </si>
  <si>
    <t>Everton Italia</t>
  </si>
  <si>
    <t>Han's Tours</t>
  </si>
  <si>
    <t>Andrew Kirby _xD83C__xDD97_</t>
  </si>
  <si>
    <t>Universität Würzburg #JMUW</t>
  </si>
  <si>
    <t>John Bennetto</t>
  </si>
  <si>
    <t>Ruminant Theory Bot</t>
  </si>
  <si>
    <t>Ryan Horne</t>
  </si>
  <si>
    <t>Tom Elliott @paregorios@social.coop</t>
  </si>
  <si>
    <t>Dr. Kalani Craig</t>
  </si>
  <si>
    <t>Heather Bennett</t>
  </si>
  <si>
    <t>Dr. Paige C. Morgan</t>
  </si>
  <si>
    <t>Genevieve Podleski</t>
  </si>
  <si>
    <t>Austin Mason</t>
  </si>
  <si>
    <t>Seth Denbo</t>
  </si>
  <si>
    <t>paul folliard</t>
  </si>
  <si>
    <t>Virgin Media</t>
  </si>
  <si>
    <t>shrewd cookie</t>
  </si>
  <si>
    <t>Davide Arcidiacono</t>
  </si>
  <si>
    <t>Giuseppe Reale</t>
  </si>
  <si>
    <t>Mike Webster</t>
  </si>
  <si>
    <t>Ted Underwood</t>
  </si>
  <si>
    <t>jacob heil</t>
  </si>
  <si>
    <t>Dr. Daniel Libatique</t>
  </si>
  <si>
    <t>Neil Coffee</t>
  </si>
  <si>
    <t>Gaurav Sharma</t>
  </si>
  <si>
    <t>State Bank of India</t>
  </si>
  <si>
    <t>Fixing Photos</t>
  </si>
  <si>
    <t>Everton updates</t>
  </si>
  <si>
    <t>The Education Management System</t>
  </si>
  <si>
    <t>Founded in 1884, the American Historical Association serves the broad field of history. Join today: http://t.co/3HberXqh</t>
  </si>
  <si>
    <t>We are a large department whose faculty’s expertise encompasses many areas of the globe and millennia of human history! Retweets are not endorsements.</t>
  </si>
  <si>
    <t>American History student with a beard.</t>
  </si>
  <si>
    <t>Odisha Bharat</t>
  </si>
  <si>
    <t>Minister of Petroleum &amp; Natural Gas and Skill Development &amp; Entrepreneurship, Government of India. Views personal. RTs not endorsement</t>
  </si>
  <si>
    <t>Prime Minister of India</t>
  </si>
  <si>
    <t>"Author" of The Difference Between Democrats &amp; Republicans • Freedom • Liberty • Peace • Noles • Cubs • Hawks • Bears</t>
  </si>
  <si>
    <t>I teach history and communications at Columbia University. For more information, click on my website.</t>
  </si>
  <si>
    <t>Historian. Author/editor of White Flight; The New Suburban History; Spaces of the Modern City; Fog of War; One Nation Under God; Fault Lines.</t>
  </si>
  <si>
    <t>Designer and front-end developer at IBM. Everything digital. Speaker. Reading, flying and traveling in my free time. Views are my own.</t>
  </si>
  <si>
    <t>CEO @LambdaSchool (YC S17): A CS education that's free until you get a job. I have made remarks that I do not agree with.</t>
  </si>
  <si>
    <t>A revolutionary school that invests in you. Live, online classes, pay NOTHING until you land a high-paying job. 7.5 months full-time, 12.5 part-time. DMs open.</t>
  </si>
  <si>
    <t>Share the projects built during your Nanodegree program by tagging them #madewithudacity! Questions? ➡️ support@udacity.com</t>
  </si>
  <si>
    <t>We provide universal access to the world’s best education. For support, please visit http://t.co/RmtBX30PV0</t>
  </si>
  <si>
    <t>redmonk co-founder, sunshine in a bag, industry analyst meets developer advocate, "quite motivating in a surreal kind of way"</t>
  </si>
  <si>
    <t>founding partner @dcvc and CEO at @ceaiio building and investing in vertical AI startups. @merlontweets @towerstreetHQ @healthmodeHQ @BandBHQ</t>
  </si>
  <si>
    <t>A movement of daring social innovators. Creating opportunities, transforming communities. 25 countries around the world &amp; counting. #DOTYouth #daringinnovators</t>
  </si>
  <si>
    <t>Unleash their potential, amplify their voice, unlock Theirworld.
Join the movement.</t>
  </si>
  <si>
    <t>A youth-led movement of daring social innovators. #DOTyouth</t>
  </si>
  <si>
    <t>A bot randomly tweeting definitions of the digital humanities from https://t.co/MGzA83gi2F. Every 4 hours. Sibling of @WordsDH.</t>
  </si>
  <si>
    <t>Philosopher of science, esp. biology. Loves food, science, books, philosophy, coffee &amp; conversation. Hagenaar in Lansing, Hannover &amp; Pittsburgh.</t>
  </si>
  <si>
    <t>let me conquer your mind,
the sweet way of pragmatic!</t>
  </si>
  <si>
    <t>Leading #telecom #analytics solutions provider, enabling a #digital future for global #Telcos!</t>
  </si>
  <si>
    <t>Not just another statistic</t>
  </si>
  <si>
    <t>Prof of English, journalist (TIME, TNR) doing things with data. My first book is The Poetics and Politics of Youth and my next one is on early modern networks.</t>
  </si>
  <si>
    <t>RIP Mum love you more than words can say. NSNO _xD83D__xDC95__xD83D__xDC99__xD83D__xDC95_</t>
  </si>
  <si>
    <t>Here to help. Mon-Thur 9am-5pm, Friday 9am-4pm, matchday hours vary. 
For all ticketing queries, call 0151 556 1878 
Merchandise: @EvertonDirect. #COYB #EFC</t>
  </si>
  <si>
    <t>Single Dad, Evertonian. STH Upper Gwladys Street.</t>
  </si>
  <si>
    <t>Blue Kipper was written by a gang of Everton fans for 15 years. #EFC #COYB #UTFT Call Y'self An Evertonian? Follow the editor @kipper_efc</t>
  </si>
  <si>
    <t>Massive @Everton fan. season ticket holder Lower Gwladys. Studied a HND In Acting. @LMAliverpool</t>
  </si>
  <si>
    <t>Sportswear Buyer, Evertonian and Sneakerhead!</t>
  </si>
  <si>
    <t>Information page for members of Everton FC Supporters Club Denbigh Branch. Est.1998. Also on Facebook.</t>
  </si>
  <si>
    <t>NSNO 
1878
ticket and travel to EFC away games FACE  VALUE TICKETS great price on travel based in Kirkby Liverpool but flexible with pick up points.</t>
  </si>
  <si>
    <t>Centauress.
Redwoods, ocean, city, dancing... You'll find me there!</t>
  </si>
  <si>
    <t>im not a frump fan, or a obama/clinto fan either. the problem is the system. Frump is manipulating and exploiting the discourse to his and his family advantage</t>
  </si>
  <si>
    <t>Sales Training That Sticks With You &amp; Gets Results! 0161 300 7945</t>
  </si>
  <si>
    <t>1878. 9 league titles, 5 FA Cups, 1 European Cup Winners' Cup. NSNO. #EFC General queries: @EFC_fanservices, tickets: _xD83D__xDCDE_ 0151 556 1878, shop: @EvertonDirect.</t>
  </si>
  <si>
    <t>Massive blue, Everton is my religion, Goodison park is my church, The rest is history #EFC #ETID #COYB #NSNO
Also Singer, DJ, and Karaoke host</t>
  </si>
  <si>
    <t>Football Football</t>
  </si>
  <si>
    <t>unimaginative!</t>
  </si>
  <si>
    <t>love the Reds jurgen and Rafa not too keen on the shite and the scum.can b a bit sarcy.</t>
  </si>
  <si>
    <t>Everton Italia OFFICIAL Account 
I Tifosi Italiani dell'Everton, la prima Squadra di Liverpool #EFC #COYB</t>
  </si>
  <si>
    <t>Everton supporters club for Evertonians by Evertonians. Travel to all aways,Walton based. Jethro's Tours since 1976. #EFC (This page is run by 3 people)</t>
  </si>
  <si>
    <t>Dad, Husband, Street End Boy, Tweeter of Rubbish, Occasionaly I cycle &amp; play guitar. Insurance broker based in North Merseyside</t>
  </si>
  <si>
    <t>1402 erstmals gegründet. 1582 erneut. Seitdem dauerhaft am Leben! Impressum: https://t.co/PDFwpZsQVL</t>
  </si>
  <si>
    <t>Generative media theory mash up using @zachwhalen SSBot engine modified w/ Markov-chain algorithm, based on @mrtnzlngr 2017 @SolitudeNetwork residency readings</t>
  </si>
  <si>
    <t>I AM A REAL HUMAN THAT IS IN DIGITAL HUMANITIES!</t>
  </si>
  <si>
    <t>Postdoctoral fellow at @ University of Pittsburgh | PhD in History from @UNC | Historian, Digital Humanities Researcher, and Developer</t>
  </si>
  <si>
    <t>All you fascists bound to lose!</t>
  </si>
  <si>
    <t>Medieval and late antique historian, digital historian, Twitterstorian, educator, code geek, Web designer</t>
  </si>
  <si>
    <t>Educator. Historian. Expat in Singapore. Enthusiastic World Civ Prof. Now researching history in the digital age.</t>
  </si>
  <si>
    <t>Digital Scholarship Lib / Scholarly Publishing. Views my own. C18-19 BritLit/econ; pop culture. RTs not endorsements. She/her/hers. Bisexual! #DysgwrCymraeg</t>
  </si>
  <si>
    <t>librarian, editor, gamer, historian. tweets on tech, culture, econ, education, &amp; sports babble. bi. she/they. comments and opinions are solely mine.</t>
  </si>
  <si>
    <t>Early medieval historian/digital humanist. Asst Director of the Humanities Center for Digital Humanities &amp; Lecturer in HIstory @CarletonCollege</t>
  </si>
  <si>
    <t>Director of Scholarly Communication &amp; Digital Initiatives @AHAHistorians. Views my own.</t>
  </si>
  <si>
    <t>We’re here for the box set bingers, telly ninjas, all-night gamers and biggest streamers. Need help? We’re online 8am-10pm Mon-Fri &amp; 8am-4pm on weekends.</t>
  </si>
  <si>
    <t>I champion worthy causes and those who go out their way to help others; I openly criticise those who perform poorly. I do not tolerate bad customer service.</t>
  </si>
  <si>
    <t>Researcher in Economic Sociology #consumption #collaborativeeconomy #prosumers #coproduction #opencontentsystem</t>
  </si>
  <si>
    <t>PhD in #PoliticalSciences &amp; #Sociology interested in #OpenGov #OpenData #DigitalCommunication #Transparency #DataActivism #DigitalParticipation #PoliticsOfData</t>
  </si>
  <si>
    <t>PhD Student (English) and Teaching Assistant at the University of Calgary My research interests include Alternate Reality Games (ARGs) &amp; Digital Texts</t>
  </si>
  <si>
    <t>Using machine learning to understand literary history at U of IL, Urbana-Champaign. Author of Distant Horizons (Chicago, 2019). Information Sciences / English.</t>
  </si>
  <si>
    <t>Digital Scholarship Librarian and Director of CoRE, @WoosterEdu's Collaborative Research Environment.</t>
  </si>
  <si>
    <t>Lecturer @CHC_Classics. Ph.D. from @BUClassics. Greek drama, Ovid, narratology, gender, DH. He/him. _xD83C__xDF08_. _xD83D__xDC0D_. @ovid_bot // @ta_ergaleia. Oxford comma enthusiast.</t>
  </si>
  <si>
    <t>Leader ,Motivator and Passionate</t>
  </si>
  <si>
    <t>Official SBI. Product|Service updates &amp; tips. Disclaimer: SBI shall bear no responsibility for confidentiality of information shared with SBI through Twitter.</t>
  </si>
  <si>
    <t>Photo Repair, Photo Restoration, Photo Enhancement and Special Image Effects! https://t.co/MDQuTcLLSs #photoretouching #photorepair #photorestoration #giftideas</t>
  </si>
  <si>
    <t>Proud part of the Reuters Network. Verified stories to you first from our affiliates and trusted others.</t>
  </si>
  <si>
    <t>Melbourne, Victoria</t>
  </si>
  <si>
    <t>Washington, D.C.</t>
  </si>
  <si>
    <t>2115 Francis Scott Key Hall</t>
  </si>
  <si>
    <t xml:space="preserve">Odisha </t>
  </si>
  <si>
    <t>India</t>
  </si>
  <si>
    <t>Earth</t>
  </si>
  <si>
    <t>Princeton, NJ</t>
  </si>
  <si>
    <t>Stuttgart, Germany</t>
  </si>
  <si>
    <t>San Francisco, CA</t>
  </si>
  <si>
    <t>100% Online</t>
  </si>
  <si>
    <t>Mountain View, CA</t>
  </si>
  <si>
    <t>London</t>
  </si>
  <si>
    <t>San Francisco</t>
  </si>
  <si>
    <t>UK charity, working globally</t>
  </si>
  <si>
    <t>Lebanon</t>
  </si>
  <si>
    <t>London, England</t>
  </si>
  <si>
    <t>Lansing, MI | Hannover, DE</t>
  </si>
  <si>
    <t>outside from normally space, trust me</t>
  </si>
  <si>
    <t>Bangalore</t>
  </si>
  <si>
    <t>Iowa City</t>
  </si>
  <si>
    <t>Knowsley, Liverpool, UK</t>
  </si>
  <si>
    <t>Goodison Park, Liverpool</t>
  </si>
  <si>
    <t>Flintshire</t>
  </si>
  <si>
    <t>Liverpool, England</t>
  </si>
  <si>
    <t xml:space="preserve">Liverpool </t>
  </si>
  <si>
    <t>Liverpool</t>
  </si>
  <si>
    <t>Santa Cruz</t>
  </si>
  <si>
    <t>California, USA</t>
  </si>
  <si>
    <t>Manchester, England</t>
  </si>
  <si>
    <t>United Kingdom</t>
  </si>
  <si>
    <t>2 dogs</t>
  </si>
  <si>
    <t>Italia</t>
  </si>
  <si>
    <t>Goodison Park</t>
  </si>
  <si>
    <t>North West England</t>
  </si>
  <si>
    <t>Würzburg</t>
  </si>
  <si>
    <t>Southampton</t>
  </si>
  <si>
    <t>Akademie Solitude, GER</t>
  </si>
  <si>
    <t>Pittsburgh, PA</t>
  </si>
  <si>
    <t>Huntsville, Alabama</t>
  </si>
  <si>
    <t>Bloomington, IN</t>
  </si>
  <si>
    <t>Little bit nomadic...</t>
  </si>
  <si>
    <t>Miami, FL</t>
  </si>
  <si>
    <t>St. Louis, MO</t>
  </si>
  <si>
    <t>Minnesota, USA</t>
  </si>
  <si>
    <t>Washington, DC</t>
  </si>
  <si>
    <t>Calgary, Alberta, Canada</t>
  </si>
  <si>
    <t>Champaign, IL, USA</t>
  </si>
  <si>
    <t>Wooster, OH</t>
  </si>
  <si>
    <t>Worcester, MA</t>
  </si>
  <si>
    <t>University at Buffalo</t>
  </si>
  <si>
    <t>Bareilly, India</t>
  </si>
  <si>
    <t>Florida</t>
  </si>
  <si>
    <t>https://t.co/M61sgCI3N1</t>
  </si>
  <si>
    <t>http://t.co/TOznS8EzJG</t>
  </si>
  <si>
    <t>https://t.co/Qb4cK8O6Zt</t>
  </si>
  <si>
    <t>https://t.co/NyV78RbSAo</t>
  </si>
  <si>
    <t>http://t.co/i7NW4Bof2G</t>
  </si>
  <si>
    <t>https://t.co/6W6eIpZgN5</t>
  </si>
  <si>
    <t>https://t.co/STDyuB2kTt</t>
  </si>
  <si>
    <t>http://t.co/OJWVBf00D8</t>
  </si>
  <si>
    <t>https://t.co/oFud3JRuFW</t>
  </si>
  <si>
    <t>https://t.co/MWzNRDizBo</t>
  </si>
  <si>
    <t>https://t.co/rQkAVGLxKh</t>
  </si>
  <si>
    <t>http://t.co/1zjGn26bP4</t>
  </si>
  <si>
    <t>https://t.co/g6Fa4HxSfA</t>
  </si>
  <si>
    <t>https://t.co/UcrlqL1fuB</t>
  </si>
  <si>
    <t>https://t.co/GALRqovFw6</t>
  </si>
  <si>
    <t>https://t.co/3B6VSmkaY4</t>
  </si>
  <si>
    <t>http://t.co/7U7m7CZyoY</t>
  </si>
  <si>
    <t>https://t.co/seov8BQzgf</t>
  </si>
  <si>
    <t>https://t.co/HlEl5aXWlv</t>
  </si>
  <si>
    <t>http://t.co/e7WuF2cqRN</t>
  </si>
  <si>
    <t>http://t.co/pXHptuzR63</t>
  </si>
  <si>
    <t>https://t.co/XqSCiai2wS</t>
  </si>
  <si>
    <t>https://t.co/QsWN6imW7k</t>
  </si>
  <si>
    <t>https://t.co/JhAuyPKq3G</t>
  </si>
  <si>
    <t>https://t.co/UFj89nt1Dd</t>
  </si>
  <si>
    <t>https://t.co/dPgzqMFoKN</t>
  </si>
  <si>
    <t>http://t.co/vYJOSwL4OR</t>
  </si>
  <si>
    <t>https://t.co/89nJyXkjeJ</t>
  </si>
  <si>
    <t>http://t.co/3lDbdxmJgH</t>
  </si>
  <si>
    <t>https://t.co/ztcaz6v7VF</t>
  </si>
  <si>
    <t>https://t.co/11FBqQBdtZ</t>
  </si>
  <si>
    <t>https://t.co/tzV0axOHpY</t>
  </si>
  <si>
    <t>http://t.co/k4cybsHZkO</t>
  </si>
  <si>
    <t>https://t.co/g1WY5VWmPK</t>
  </si>
  <si>
    <t>https://t.co/8vNIrtNN6x</t>
  </si>
  <si>
    <t>https://t.co/XHcpLEKiIN</t>
  </si>
  <si>
    <t>http://t.co/SM6v0toWHt</t>
  </si>
  <si>
    <t>https://t.co/w0dKxVktVQ</t>
  </si>
  <si>
    <t>https://t.co/rMMsJ2L1Fu</t>
  </si>
  <si>
    <t>https://t.co/EvAsc59ICt</t>
  </si>
  <si>
    <t>https://t.co/4zzfgTfKQd</t>
  </si>
  <si>
    <t>http://t.co/hiVlr6r9bC</t>
  </si>
  <si>
    <t>https://t.co/IgJXpOIWxE</t>
  </si>
  <si>
    <t>https://t.co/sUEiOAZ61Y</t>
  </si>
  <si>
    <t>http://t.co/U76mYflKQC</t>
  </si>
  <si>
    <t>https://t.co/vLRZpkxDoe</t>
  </si>
  <si>
    <t>http://t.co/OZpHh1NWA8</t>
  </si>
  <si>
    <t>https://pbs.twimg.com/profile_banners/76944176/1515611481</t>
  </si>
  <si>
    <t>https://pbs.twimg.com/profile_banners/744893601428213760/1466433880</t>
  </si>
  <si>
    <t>https://pbs.twimg.com/profile_banners/765759503140790275/1471407496</t>
  </si>
  <si>
    <t>https://pbs.twimg.com/profile_banners/1049564670955122689/1539071113</t>
  </si>
  <si>
    <t>https://pbs.twimg.com/profile_banners/1897514666/1539765227</t>
  </si>
  <si>
    <t>https://pbs.twimg.com/profile_banners/18839785/1502777627</t>
  </si>
  <si>
    <t>https://pbs.twimg.com/profile_banners/18724373/1526240920</t>
  </si>
  <si>
    <t>https://pbs.twimg.com/profile_banners/2872177583/1425731035</t>
  </si>
  <si>
    <t>https://pbs.twimg.com/profile_banners/3060489838/1540696689</t>
  </si>
  <si>
    <t>https://pbs.twimg.com/profile_banners/15375789/1432318163</t>
  </si>
  <si>
    <t>https://pbs.twimg.com/profile_banners/221838349/1408222178</t>
  </si>
  <si>
    <t>https://pbs.twimg.com/profile_banners/733318062754004992/1520474329</t>
  </si>
  <si>
    <t>https://pbs.twimg.com/profile_banners/326912209/1546447370</t>
  </si>
  <si>
    <t>https://pbs.twimg.com/profile_banners/352053266/1426888859</t>
  </si>
  <si>
    <t>https://pbs.twimg.com/profile_banners/61233/1456099621</t>
  </si>
  <si>
    <t>https://pbs.twimg.com/profile_banners/36153601/1443671480</t>
  </si>
  <si>
    <t>https://pbs.twimg.com/profile_banners/208623122/1520129582</t>
  </si>
  <si>
    <t>https://pbs.twimg.com/profile_banners/29953962/1537293839</t>
  </si>
  <si>
    <t>https://pbs.twimg.com/profile_banners/552097298/1497863945</t>
  </si>
  <si>
    <t>https://pbs.twimg.com/profile_banners/846488595263373312/1490653969</t>
  </si>
  <si>
    <t>https://pbs.twimg.com/profile_banners/751317165576491008/1467964866</t>
  </si>
  <si>
    <t>https://pbs.twimg.com/profile_banners/3092277813/1426496832</t>
  </si>
  <si>
    <t>https://pbs.twimg.com/profile_banners/107364486/1496039013</t>
  </si>
  <si>
    <t>https://pbs.twimg.com/profile_banners/57258653/1432566708</t>
  </si>
  <si>
    <t>https://pbs.twimg.com/profile_banners/540334905/1517209340</t>
  </si>
  <si>
    <t>https://pbs.twimg.com/profile_banners/233243463/1543578204</t>
  </si>
  <si>
    <t>https://pbs.twimg.com/profile_banners/767713786119786497/1471873017</t>
  </si>
  <si>
    <t>https://pbs.twimg.com/profile_banners/600304778/1507058957</t>
  </si>
  <si>
    <t>https://pbs.twimg.com/profile_banners/81328940/1544180674</t>
  </si>
  <si>
    <t>https://pbs.twimg.com/profile_banners/516579064/1543764428</t>
  </si>
  <si>
    <t>https://pbs.twimg.com/profile_banners/19652689/1389017424</t>
  </si>
  <si>
    <t>https://pbs.twimg.com/profile_banners/1029831261903380510/1534367321</t>
  </si>
  <si>
    <t>https://pbs.twimg.com/profile_banners/1070025958822948865/1543953585</t>
  </si>
  <si>
    <t>https://pbs.twimg.com/profile_banners/907496833/1508390474</t>
  </si>
  <si>
    <t>https://pbs.twimg.com/profile_banners/987262072600842240/1542638370</t>
  </si>
  <si>
    <t>https://pbs.twimg.com/profile_banners/15891449/1539432243</t>
  </si>
  <si>
    <t>https://pbs.twimg.com/profile_banners/1080464010552717312/1546785060</t>
  </si>
  <si>
    <t>https://pbs.twimg.com/profile_banners/307231855/1422803546</t>
  </si>
  <si>
    <t>https://pbs.twimg.com/profile_banners/946770524/1438526368</t>
  </si>
  <si>
    <t>https://pbs.twimg.com/profile_banners/160156913/1510355684</t>
  </si>
  <si>
    <t>https://pbs.twimg.com/profile_banners/61213972/1420838260</t>
  </si>
  <si>
    <t>https://pbs.twimg.com/profile_banners/593618061/1534760902</t>
  </si>
  <si>
    <t>https://pbs.twimg.com/profile_banners/453310247/1527760733</t>
  </si>
  <si>
    <t>https://pbs.twimg.com/profile_banners/967503330066010112/1519506907</t>
  </si>
  <si>
    <t>https://pbs.twimg.com/profile_banners/1469938638/1477083913</t>
  </si>
  <si>
    <t>https://pbs.twimg.com/profile_banners/15395246/1428610956</t>
  </si>
  <si>
    <t>https://pbs.twimg.com/profile_banners/22995545/1414775322</t>
  </si>
  <si>
    <t>https://pbs.twimg.com/profile_banners/2993998704/1545943073</t>
  </si>
  <si>
    <t>https://pbs.twimg.com/profile_banners/160346651/1403503126</t>
  </si>
  <si>
    <t>https://pbs.twimg.com/profile_banners/90915705/1355439259</t>
  </si>
  <si>
    <t>https://pbs.twimg.com/profile_banners/3248078941/1434561916</t>
  </si>
  <si>
    <t>https://pbs.twimg.com/profile_banners/15598627/1431971859</t>
  </si>
  <si>
    <t>https://pbs.twimg.com/profile_banners/17872077/1546361604</t>
  </si>
  <si>
    <t>https://pbs.twimg.com/profile_banners/826462425067175937/1485879749</t>
  </si>
  <si>
    <t>https://pbs.twimg.com/profile_banners/153430364/1433517985</t>
  </si>
  <si>
    <t>https://pbs.twimg.com/profile_banners/39179496/1496792741</t>
  </si>
  <si>
    <t>https://pbs.twimg.com/profile_banners/112610515/1540492445</t>
  </si>
  <si>
    <t>https://pbs.twimg.com/profile_banners/24985150/1428621177</t>
  </si>
  <si>
    <t>https://pbs.twimg.com/profile_banners/850061556234817536/1546455574</t>
  </si>
  <si>
    <t>https://pbs.twimg.com/profile_banners/2782661820/1471526557</t>
  </si>
  <si>
    <t>https://pbs.twimg.com/profile_banners/2251588934/1534429467</t>
  </si>
  <si>
    <t>https://pbs.twimg.com/profile_banners/44367335/1511358731</t>
  </si>
  <si>
    <t>https://pbs.twimg.com/profile_banners/2276505115/1531366060</t>
  </si>
  <si>
    <t>it</t>
  </si>
  <si>
    <t>en-GB</t>
  </si>
  <si>
    <t>http://abs.twimg.com/images/themes/theme1/bg.png</t>
  </si>
  <si>
    <t>http://abs.twimg.com/images/themes/theme15/bg.png</t>
  </si>
  <si>
    <t>http://abs.twimg.com/images/themes/theme9/bg.gif</t>
  </si>
  <si>
    <t>http://abs.twimg.com/images/themes/theme14/bg.gif</t>
  </si>
  <si>
    <t>http://abs.twimg.com/images/themes/theme10/bg.gif</t>
  </si>
  <si>
    <t>http://abs.twimg.com/images/themes/theme6/bg.gif</t>
  </si>
  <si>
    <t>http://abs.twimg.com/images/themes/theme2/bg.gif</t>
  </si>
  <si>
    <t>http://abs.twimg.com/images/themes/theme18/bg.gif</t>
  </si>
  <si>
    <t>http://abs.twimg.com/images/themes/theme8/bg.gif</t>
  </si>
  <si>
    <t>http://pbs.twimg.com/profile_images/718314968102367232/ypY1GPCQ_normal.jpg</t>
  </si>
  <si>
    <t>http://pbs.twimg.com/profile_images/573906187755876352/XnxUzNCc_normal.jpeg</t>
  </si>
  <si>
    <t>http://pbs.twimg.com/profile_images/702198093974863873/MOM1zrQx_normal.png</t>
  </si>
  <si>
    <t>http://pbs.twimg.com/profile_images/505117931332583425/y7xFUr-l_normal.png</t>
  </si>
  <si>
    <t>http://pbs.twimg.com/profile_images/973277209644249089/0Te2jtBH_normal.jpg</t>
  </si>
  <si>
    <t>http://pbs.twimg.com/profile_images/917232737227964416/NudWD1d5_normal.jpg</t>
  </si>
  <si>
    <t>http://pbs.twimg.com/profile_images/579039906804023296/RWDlntRx_normal.jpeg</t>
  </si>
  <si>
    <t>http://pbs.twimg.com/profile_images/854631664571604993/Gls-Mkth_normal.jpg</t>
  </si>
  <si>
    <t>http://pbs.twimg.com/profile_images/711267766636908544/dR3wP6YF_normal.jpg</t>
  </si>
  <si>
    <t>http://pbs.twimg.com/profile_images/863855407235829761/H1Du3Sil_normal.jpg</t>
  </si>
  <si>
    <t>http://pbs.twimg.com/profile_images/378800000833479836/bc7776bfb324b4558732055cf66affed_normal.jpeg</t>
  </si>
  <si>
    <t>http://pbs.twimg.com/profile_images/863854862668361728/LDvSsLQo_normal.jpg</t>
  </si>
  <si>
    <t>http://pbs.twimg.com/profile_images/1078827073827815424/Eq10tFsr_normal.jpg</t>
  </si>
  <si>
    <t>http://pbs.twimg.com/profile_images/2698938506/2bd133c56c42fbd6d994b2b48057cca6_normal.jpeg</t>
  </si>
  <si>
    <t>http://pbs.twimg.com/profile_images/1009002051064324096/OI9_3-s7_normal.jpg</t>
  </si>
  <si>
    <t>http://pbs.twimg.com/profile_images/640608943610445828/C1qHkA-2_normal.jpg</t>
  </si>
  <si>
    <t>http://pbs.twimg.com/profile_images/763756137569193986/EtP9jeuz_normal.jpg</t>
  </si>
  <si>
    <t>http://pbs.twimg.com/profile_images/3477473310/e17b43ad5790c312b2f05c16698b9fee_normal.jpeg</t>
  </si>
  <si>
    <t>http://pbs.twimg.com/profile_images/874974596931371008/R5OJdnqW_normal.jpg</t>
  </si>
  <si>
    <t>http://pbs.twimg.com/profile_images/933332071489130496/7uJwn96F_normal.jpg</t>
  </si>
  <si>
    <t>Open Twitter Page for This Person</t>
  </si>
  <si>
    <t>https://twitter.com/mynaedu</t>
  </si>
  <si>
    <t>https://twitter.com/ahahistorians</t>
  </si>
  <si>
    <t>https://twitter.com/umdhistory</t>
  </si>
  <si>
    <t>https://twitter.com/zavoodie</t>
  </si>
  <si>
    <t>https://twitter.com/hemntad</t>
  </si>
  <si>
    <t>https://twitter.com/dpradhanbjp</t>
  </si>
  <si>
    <t>https://twitter.com/narendramodi</t>
  </si>
  <si>
    <t>https://twitter.com/hemanatasahoo</t>
  </si>
  <si>
    <t>https://twitter.com/gh23</t>
  </si>
  <si>
    <t>https://twitter.com/rrjohnr</t>
  </si>
  <si>
    <t>https://twitter.com/kevinmkruse</t>
  </si>
  <si>
    <t>https://twitter.com/rodet</t>
  </si>
  <si>
    <t>https://twitter.com/austenallred</t>
  </si>
  <si>
    <t>https://twitter.com/lambdaschool</t>
  </si>
  <si>
    <t>https://twitter.com/udacity</t>
  </si>
  <si>
    <t>https://twitter.com/coursera</t>
  </si>
  <si>
    <t>https://twitter.com/monkchips</t>
  </si>
  <si>
    <t>https://twitter.com/bradfordcross</t>
  </si>
  <si>
    <t>https://twitter.com/digitalopptrust</t>
  </si>
  <si>
    <t>https://twitter.com/theirworld</t>
  </si>
  <si>
    <t>https://twitter.com/dotlebanon</t>
  </si>
  <si>
    <t>https://twitter.com/dhdefined</t>
  </si>
  <si>
    <t>https://twitter.com/thomasreydon</t>
  </si>
  <si>
    <t>https://twitter.com/qualityofdeath</t>
  </si>
  <si>
    <t>https://twitter.com/subex</t>
  </si>
  <si>
    <t>https://twitter.com/alt_buddha</t>
  </si>
  <si>
    <t>https://twitter.com/blainegreteman</t>
  </si>
  <si>
    <t>https://twitter.com/annensno22</t>
  </si>
  <si>
    <t>https://twitter.com/efc_fanservices</t>
  </si>
  <si>
    <t>https://twitter.com/garymathieson2</t>
  </si>
  <si>
    <t>https://twitter.com/bluekippercom</t>
  </si>
  <si>
    <t>https://twitter.com/joshogrady</t>
  </si>
  <si>
    <t>https://twitter.com/blueliquorice</t>
  </si>
  <si>
    <t>https://twitter.com/efc_denbighbsc</t>
  </si>
  <si>
    <t>https://twitter.com/francis84726090</t>
  </si>
  <si>
    <t>https://twitter.com/crissakentavr</t>
  </si>
  <si>
    <t>https://twitter.com/bergovoy</t>
  </si>
  <si>
    <t>https://twitter.com/hamiltonmossltd</t>
  </si>
  <si>
    <t>https://twitter.com/andycramp3</t>
  </si>
  <si>
    <t>https://twitter.com/everton</t>
  </si>
  <si>
    <t>https://twitter.com/johno1608</t>
  </si>
  <si>
    <t>https://twitter.com/dennisw94602282</t>
  </si>
  <si>
    <t>https://twitter.com/takeoff191</t>
  </si>
  <si>
    <t>https://twitter.com/richardwiddows</t>
  </si>
  <si>
    <t>https://twitter.com/tomhughes1892</t>
  </si>
  <si>
    <t>https://twitter.com/evertonitalia</t>
  </si>
  <si>
    <t>https://twitter.com/hanstours</t>
  </si>
  <si>
    <t>https://twitter.com/ak4insurance</t>
  </si>
  <si>
    <t>https://twitter.com/uni_wue</t>
  </si>
  <si>
    <t>https://twitter.com/johnbennetto</t>
  </si>
  <si>
    <t>https://twitter.com/ruminant_theory</t>
  </si>
  <si>
    <t>https://twitter.com/real_person_dh</t>
  </si>
  <si>
    <t>https://twitter.com/ryanmhorne</t>
  </si>
  <si>
    <t>https://twitter.com/paregorios</t>
  </si>
  <si>
    <t>https://twitter.com/kalanicraig</t>
  </si>
  <si>
    <t>https://twitter.com/heatherlynnsg</t>
  </si>
  <si>
    <t>https://twitter.com/paigecmorgan</t>
  </si>
  <si>
    <t>https://twitter.com/linkedlibrary</t>
  </si>
  <si>
    <t>https://twitter.com/medhieval</t>
  </si>
  <si>
    <t>https://twitter.com/seth_denbo</t>
  </si>
  <si>
    <t>https://twitter.com/foll_7</t>
  </si>
  <si>
    <t>https://twitter.com/virginmedia</t>
  </si>
  <si>
    <t>https://twitter.com/theshrewdcookie</t>
  </si>
  <si>
    <t>https://twitter.com/davidarcid</t>
  </si>
  <si>
    <t>https://twitter.com/gius_reale</t>
  </si>
  <si>
    <t>https://twitter.com/mikesjwebster</t>
  </si>
  <si>
    <t>https://twitter.com/ted_underwood</t>
  </si>
  <si>
    <t>https://twitter.com/dr_heil</t>
  </si>
  <si>
    <t>https://twitter.com/dlibatique10</t>
  </si>
  <si>
    <t>https://twitter.com/neilcoffee</t>
  </si>
  <si>
    <t>https://twitter.com/gaurav2110061</t>
  </si>
  <si>
    <t>https://twitter.com/theofficialsbi</t>
  </si>
  <si>
    <t>https://twitter.com/photorepairwiz</t>
  </si>
  <si>
    <t>https://twitter.com/evertonreu</t>
  </si>
  <si>
    <t>mynaedu
Do you have cool ideas for using
digital methods in teaching and
learning in the classroom and beyond?
Sign up for the #AHA19 lightning
round, "Digital Pedagogy in and
out of the Classroom!" https://t.co/4O2Sx0ILFw</t>
  </si>
  <si>
    <t>ahahistorians
The #AHA19 lightning round, "Digital
Pedagogy in and out of the Classroom"
will begin in half-an-hour. Come
discuss innovative projects and
how to use digital methods in teaching
and learning in Williford A, on
the third floor of the Hilton Chicago:
https://t.co/4O2Sx0ILFw</t>
  </si>
  <si>
    <t>umdhistory
Do you have cool ideas for using
digital methods in teaching and
learning in the classroom and beyond?
Sign up for the #AHA19 lightning
round, "Digital Pedagogy in and
out of the Classroom!" https://t.co/4O2Sx0ILFw</t>
  </si>
  <si>
    <t>zavoodie
Do you have cool ideas for using
digital methods in teaching and
learning in the classroom and beyond?
Sign up for the #AHA19 lightning
round, "Digital Pedagogy in and
out of the Classroom!" https://t.co/4O2Sx0ILFw</t>
  </si>
  <si>
    <t>hemntad
We have adopted technology &amp;amp;
utilised digital methods to enhance
convenience &amp;amp; services for
our countrymen. When it comes to
growth of the country PM @narendramodi
ji keeps politics aside to ensure
benefits of centre’s schemes reach
people in all states.</t>
  </si>
  <si>
    <t>dpradhanbjp
We have adopted technology &amp;amp;
utilised digital methods to enhance
convenience &amp;amp; services for
our countrymen. When it comes to
growth of the country PM @narendramodi
ji keeps politics aside to ensure
benefits of centre’s schemes reach
people in all states.</t>
  </si>
  <si>
    <t xml:space="preserve">narendramodi
</t>
  </si>
  <si>
    <t>hemanatasahoo
We have adopted technology &amp;amp;
utilised digital methods to enhance
convenience &amp;amp; services for
our countrymen. When it comes to
growth of the country PM @narendramodi
ji keeps politics aside to ensure
benefits of centre’s schemes reach
people in all states.</t>
  </si>
  <si>
    <t>gh23
@KevinMKruse @RrjohnR The 'only
reason' they are losing money?
It has nothing to do with the generous
pensions federal employees have,
nor how email and digital methods
of communication have crushed their
monopoly protection on letter delivery.
Nah.</t>
  </si>
  <si>
    <t xml:space="preserve">rrjohnr
</t>
  </si>
  <si>
    <t xml:space="preserve">kevinmkruse
</t>
  </si>
  <si>
    <t>rodet
@bradfordcross @monkchips @coursera
@udacity @LambdaSchool @AustenAllred
German colleges seem to have a
hard time adopting digital methods,
but I think this is a separate
issue.</t>
  </si>
  <si>
    <t xml:space="preserve">austenallred
</t>
  </si>
  <si>
    <t xml:space="preserve">lambdaschool
</t>
  </si>
  <si>
    <t xml:space="preserve">udacity
</t>
  </si>
  <si>
    <t xml:space="preserve">coursera
</t>
  </si>
  <si>
    <t xml:space="preserve">monkchips
</t>
  </si>
  <si>
    <t xml:space="preserve">bradfordcross
</t>
  </si>
  <si>
    <t>digitalopptrust
Teachers in Lebanon now have new,
digital methods they can apply
in classes. Learn how a @DOTLebanon,
Ministry of Education and Higher
Education, and @theirworld program
is making education more interesting
and accessible while utilizing
digital tools. https://t.co/H4vpUu5UKl
https://t.co/dZ5EvNn5VM</t>
  </si>
  <si>
    <t xml:space="preserve">theirworld
</t>
  </si>
  <si>
    <t xml:space="preserve">dotlebanon
</t>
  </si>
  <si>
    <t>dhdefined
DH is the use of digital methods
to research what it means to be
human.</t>
  </si>
  <si>
    <t>thomasreydon
Job: tenure track Professorship
(pay grade W1, with pay grade W2
after tenure) in Ethics of Digital
Methods and Technologies, Institute
of Philosophy I, Ruhr-Universität
Bochum https://t.co/0uPwHBKAQt</t>
  </si>
  <si>
    <t>qualityofdeath
Job: tenure track Professorship
(pay grade W1, with pay grade W2
after tenure) in Ethics of Digital
Methods and Technologies, Institute
of Philosophy I, Ruhr-Universität
Bochum https://t.co/0uPwHBKAQt</t>
  </si>
  <si>
    <t>subex
With fraudsters becoming smarter
over the years, it is time that
#Telcos invest in newer methods
to prevent frauds. Read to know
why you should invest in #DigitalFraudPrevention
methodologies to combat fraud.
https://t.co/JTlNjyAGi5 #FraudManagement
#Subex #TelecomAnalytics</t>
  </si>
  <si>
    <t>alt_buddha
With fraudsters becoming smarter
over the years, it is time that
#Telcos invest in newer methods
to prevent frauds. Read to know
why you should invest in #DigitalFraudPrevention
methodologies to combat fraud.
https://t.co/JTlNjyAGi5 #FraudManagement
#Subex #TelecomAnalytics</t>
  </si>
  <si>
    <t>blainegreteman
I’ll be talking about digital methods
and history over on the AHA side:
https://t.co/dz8mi0BVug Been working
on more like this piece on early
modern race https://t.co/XPOPPawBff
and would love to see other papers
on the topic—so let me know if
you’re presenting!</t>
  </si>
  <si>
    <t>annensno22
_xD83C__xDFAB_ | Fans can still get tickets
for Saturday's game using our simple
Print at Home or digital methods.
Just choose your preferred delivery
method and then visit the ‘orders’
page to download the ticket. Or
visit the Goodison Road box office
between 8am-4pm on weekdays.</t>
  </si>
  <si>
    <t>efc_fanservices
_xD83C__xDFAB_ | Fans can still get tickets
for Saturday's game using our simple
Print at Home or digital methods.
Just choose your preferred delivery
method and then visit the ‘orders’
page to download the ticket. Or
visit the Goodison Road box office
between 8am-4pm on weekdays.</t>
  </si>
  <si>
    <t>garymathieson2
_xD83C__xDFAB_ | Fans can still get tickets
for Saturday's game using our simple
Print at Home or digital methods.
Just choose your preferred delivery
method and then visit the ‘orders’
page to download the ticket. Or
visit the Goodison Road box office
between 8am-4pm on weekdays.</t>
  </si>
  <si>
    <t>bluekippercom
_xD83C__xDFAB_ | Fans can still get tickets
for Saturday's game using our simple
Print at Home or digital methods.
Just choose your preferred delivery
method and then visit the ‘orders’
page to download the ticket. Or
visit the Goodison Road box office
between 8am-4pm on weekdays.</t>
  </si>
  <si>
    <t>joshogrady
_xD83C__xDFAB_ | Fans can still get tickets
for Saturday's game using our simple
Print at Home or digital methods.
Just choose your preferred delivery
method and then visit the ‘orders’
page to download the ticket. Or
visit the Goodison Road box office
between 8am-4pm on weekdays.</t>
  </si>
  <si>
    <t>blueliquorice
_xD83C__xDFAB_ | Fans can still get tickets
for Saturday's game using our simple
Print at Home or digital methods.
Just choose your preferred delivery
method and then visit the ‘orders’
page to download the ticket. Or
visit the Goodison Road box office
between 8am-4pm on weekdays.</t>
  </si>
  <si>
    <t>efc_denbighbsc
_xD83C__xDFAB_ | Fans can still get tickets
for Saturday's game using our simple
Print at Home or digital methods.
Just choose your preferred delivery
method and then visit the ‘orders’
page to download the ticket. Or
visit the Goodison Road box office
between 8am-4pm on weekdays.</t>
  </si>
  <si>
    <t>francis84726090
_xD83C__xDFAB_ | Fans can still get tickets
for Saturday's game using our simple
Print at Home or digital methods.
Just choose your preferred delivery
method and then visit the ‘orders’
page to download the ticket. Or
visit the Goodison Road box office
between 8am-4pm on weekdays.</t>
  </si>
  <si>
    <t>crissakentavr
@bergovoy No. It's not a verification
issue. It's that the digital records
cannot be stored in a method that
is write-only and privacy of their
creators maintained. It's something
digital methods cannot do. Electronics
are an inherently mutable media
unlike paper and ink.</t>
  </si>
  <si>
    <t xml:space="preserve">bergovoy
</t>
  </si>
  <si>
    <t>hamiltonmossltd
Question for #Salespeople..._xD83E__xDD14_
Do you incorporate using #Digital
assets into your #Sales strategy?
Want to improve or learn new Digital
methods to boost your Sales results?
Check out our Digital &amp;amp; Social
Media Sales course: https://t.co/KnkqjDB9hj</t>
  </si>
  <si>
    <t>andycramp3
_xD83C__xDFAB_ | Fans can still get tickets
for Saturday's game using our simple
Print at Home or digital methods.
Just choose your preferred delivery
method and then visit the ‘orders’
page to download the ticket. Or
visit the Goodison Road box office
between 8am-4pm on weekdays.</t>
  </si>
  <si>
    <t>everton
_xD83C__xDFAB_ | Fans can still get tickets
for Saturday's game using our simple
Print at Home or digital methods.
Just choose your preferred delivery
method and then visit the ‘orders’
page to download the ticket. Or
visit the Goodison Road box office
between 8am-4pm on weekdays.</t>
  </si>
  <si>
    <t>johno1608
_xD83C__xDFAB_ | Fans can still get tickets
for Saturday's game using our simple
Print at Home or digital methods.
Just choose your preferred delivery
method and then visit the ‘orders’
page to download the ticket. Or
visit the Goodison Road box office
between 8am-4pm on weekdays.</t>
  </si>
  <si>
    <t>dennisw94602282
_xD83C__xDFAB_ | Fans can still get tickets
for Saturday's game using our simple
Print at Home or digital methods.
Just choose your preferred delivery
method and then visit the ‘orders’
page to download the ticket. Or
visit the Goodison Road box office
between 8am-4pm on weekdays.</t>
  </si>
  <si>
    <t>takeoff191
_xD83C__xDFAB_ | Fans can still get tickets
for Saturday's game using our simple
Print at Home or digital methods.
Just choose your preferred delivery
method and then visit the ‘orders’
page to download the ticket. Or
visit the Goodison Road box office
between 8am-4pm on weekdays.</t>
  </si>
  <si>
    <t>richardwiddows
_xD83C__xDFAB_ | Fans can still get tickets
for Saturday's game using our simple
Print at Home or digital methods.
Just choose your preferred delivery
method and then visit the ‘orders’
page to download the ticket. Or
visit the Goodison Road box office
between 8am-4pm on weekdays.</t>
  </si>
  <si>
    <t>tomhughes1892
_xD83C__xDFAB_ | Fans can still get tickets
for Saturday's game using our simple
Print at Home or digital methods.
Just choose your preferred delivery
method and then visit the ‘orders’
page to download the ticket. Or
visit the Goodison Road box office
between 8am-4pm on weekdays.</t>
  </si>
  <si>
    <t>evertonitalia
_xD83C__xDFAB_ | Fans can still get tickets
for Saturday's game using our simple
Print at Home or digital methods.
Just choose your preferred delivery
method and then visit the ‘orders’
page to download the ticket. Or
visit the Goodison Road box office
between 8am-4pm on weekdays.</t>
  </si>
  <si>
    <t>hanstours
_xD83C__xDFAB_ | Fans can still get tickets
for Saturday's game using our simple
Print at Home or digital methods.
Just choose your preferred delivery
method and then visit the ‘orders’
page to download the ticket. Or
visit the Goodison Road box office
between 8am-4pm on weekdays.</t>
  </si>
  <si>
    <t>ak4insurance
_xD83C__xDFAB_ | Fans can still get tickets
for Saturday's game using our simple
Print at Home or digital methods.
Just choose your preferred delivery
method and then visit the ‘orders’
page to download the ticket. Or
visit the Goodison Road box office
between 8am-4pm on weekdays.</t>
  </si>
  <si>
    <t>uni_wue
Conference at #jmuw will gather
researchers working in Stylistics,
Genre, Digital Methods and Romance
Languages. Local organizers: CLiGS
research group (Robert Hesselbach,
José Calvo Tello, Ulrike Henny-Krahmer,
Daniel Schlör) https://t.co/TQIVkQy3Ki</t>
  </si>
  <si>
    <t>johnbennetto
_xD83C__xDFAB_ | Fans can still get tickets
for Saturday's game using our simple
Print at Home or digital methods.
Just choose your preferred delivery
method and then visit the ‘orders’
page to download the ticket. Or
visit the Goodison Road box office
between 8am-4pm on weekdays.</t>
  </si>
  <si>
    <t>ruminant_theory
Digital Humanities (the illusion
of regulated through a program’s
inner workings of value - Understanding
Digital Methods for the sharing</t>
  </si>
  <si>
    <t>real_person_dh
Digital Humanities (the illusion
of regulated through a program’s
inner workings of value - Understanding
Digital Methods for the sharing</t>
  </si>
  <si>
    <t>ryanmhorne
@paregorios: Customary to start
with Packard’s concordance to Livy
(1968) - proving digital methods
could be applied to classical studies
#aiascs</t>
  </si>
  <si>
    <t xml:space="preserve">paregorios
</t>
  </si>
  <si>
    <t>kalanicraig
If you're at #AHA19 and working
with digital methods/sources etc,
I can't recommend Digital Drop-In
highly enough. Attending the Drop-In
at #AHA17 basically made my budding
#DH #dissertation possible (ok
that + @paigecmorgan's expert advice
about whether or not to learn R...)
https://t.co/5n4ZnNa1JJ</t>
  </si>
  <si>
    <t>heatherlynnsg
If you're at #AHA19 and working
with digital methods/sources etc,
I can't recommend Digital Drop-In
highly enough. Attending the Drop-In
at #AHA17 basically made my budding
#DH #dissertation possible (ok
that + @paigecmorgan's expert advice
about whether or not to learn R...)
https://t.co/5n4ZnNa1JJ</t>
  </si>
  <si>
    <t>paigecmorgan
If you're at #AHA19 and working
with digital methods/sources etc,
I can't recommend Digital Drop-In
highly enough. Attending the Drop-In
at #AHA17 basically made my budding
#DH #dissertation possible (ok
that + @paigecmorgan's expert advice
about whether or not to learn R...)
https://t.co/5n4ZnNa1JJ</t>
  </si>
  <si>
    <t>linkedlibrary
If you're at #AHA19 and working
with digital methods/sources etc,
I can't recommend Digital Drop-In
highly enough. Attending the Drop-In
at #AHA17 basically made my budding
#DH #dissertation possible (ok
that + @paigecmorgan's expert advice
about whether or not to learn R...)
https://t.co/5n4ZnNa1JJ</t>
  </si>
  <si>
    <t>medhieval
If you're at #AHA19 and working
with digital methods/sources etc,
I can't recommend Digital Drop-In
highly enough. Attending the Drop-In
at #AHA17 basically made my budding
#DH #dissertation possible (ok
that + @paigecmorgan's expert advice
about whether or not to learn R...)
https://t.co/5n4ZnNa1JJ</t>
  </si>
  <si>
    <t>seth_denbo
If you're at #AHA19 and working
with digital methods/sources etc,
I can't recommend Digital Drop-In
highly enough. Attending the Drop-In
at #AHA17 basically made my budding
#DH #dissertation possible (ok
that + @paigecmorgan's expert advice
about whether or not to learn R...)
https://t.co/5n4ZnNa1JJ</t>
  </si>
  <si>
    <t>foll_7
_xD83C__xDFAB_ | Fans can still get tickets
for Saturday's game using our simple
Print at Home or digital methods.
Just choose your preferred delivery
method and then visit the ‘orders’
page to download the ticket. Or
visit the Goodison Road box office
between 8am-4pm on weekdays.</t>
  </si>
  <si>
    <t>virginmedia
@theshrewdcookie It's not that
we aren't trusted, it's just not
part of our remit. We're a digital
care team so use digital methods,
apologies for any inconvenience.
As advised, we don't have account
access via social media so would
be unable to view what deals are
ava... https://t.co/30xfoJyVOk</t>
  </si>
  <si>
    <t xml:space="preserve">theshrewdcookie
</t>
  </si>
  <si>
    <t>davidarcid
"Triangulating Net-Nography and
Digital Methods to Study the Peer2peer
Economy", is now published as a
case study for Sage Research Methods.
I hope young researchers interested
in collaborative production find
it useful. #digitalmethods #netnography
https://t.co/Fvmty7BGek</t>
  </si>
  <si>
    <t>gius_reale
"Triangulating Net-Nography and
Digital Methods to Study the Peer2peer
Economy", is now published as a
case study for Sage Research Methods.
I hope young researchers interested
in collaborative production find
it useful. #digitalmethods #netnography
https://t.co/Fvmty7BGek</t>
  </si>
  <si>
    <t>mikesjwebster
@dr_heil @Ted_Underwood Don’t just
stop at digital methods. We should
be including digital texts, code
as text, algorithmic poetry, etc.
The born-digital generation often
lacks the perspective required
to critically consider born-digital
texts. It’s the lit version of
fish being unaware of water.</t>
  </si>
  <si>
    <t xml:space="preserve">ted_underwood
</t>
  </si>
  <si>
    <t xml:space="preserve">dr_heil
</t>
  </si>
  <si>
    <t>dlibatique10
Intro by @neilcoffee with info
about next year's DCA panel, which
will be focused on assessing digital
projects. This panel focuses on
connecting areas of classics that
have diverged over time using digital
methods.</t>
  </si>
  <si>
    <t xml:space="preserve">neilcoffee
</t>
  </si>
  <si>
    <t>gaurav2110061
@TheOfficialSBI Hey sbi you have
some method for converting the
account to saving plus account
through digital methods?Kindly
help regarding it.</t>
  </si>
  <si>
    <t xml:space="preserve">theofficialsbi
</t>
  </si>
  <si>
    <t>photorepairwiz
Repairing old or current photos,
through the use of current digital
methods, is now possible without
damaging the original. An old family
photo can be greatly improved by
our #photorepair process. Visit
our website for more information
- https://t.co/Z0lcSZUWQT #PhotoRestoration
https://t.co/UG3wzYJ7i0</t>
  </si>
  <si>
    <t>evertonreu
_xD83C__xDFAB_ | Fans can still get tickets
for Saturday's game using our simple
Print at Home or digital methods.
Just choose your preferred delivery
method and then visit the ‘orders’
page to download the ticket. Or
visit the Goodison Road box office
between 8am-4pm on weekdays.</t>
  </si>
  <si>
    <t>Directed</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</si>
  <si>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</si>
  <si>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</si>
  <si>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</si>
  <si>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</si>
  <si>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</si>
  <si>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</si>
  <si>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</si>
  <si>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</si>
  <si>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</si>
  <si>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</si>
  <si>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</si>
  <si>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</si>
  <si>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</si>
  <si>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</si>
  <si>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</si>
  <si>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</si>
  <si>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</si>
  <si>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</si>
  <si>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</si>
  <si>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</si>
  <si>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</si>
  <si>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</si>
  <si>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</si>
  <si>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</si>
  <si>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</si>
  <si>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</si>
  <si>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</si>
  <si>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</si>
  <si>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</si>
  <si>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</si>
  <si>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</si>
  <si>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</si>
  <si>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</si>
  <si>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</si>
  <si>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</si>
  <si>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</si>
  <si>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</si>
  <si>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</si>
  <si>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</si>
  <si>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</si>
  <si>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</si>
  <si>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1.0.1.407</t>
  </si>
  <si>
    <t>Top URLs in Tweet in Entire Graph</t>
  </si>
  <si>
    <t>https://aha.confex.com/aha/2019/webprogram/Session18625.html</t>
  </si>
  <si>
    <t>http://culturalanalytics.org/2018/01/linked-reading-digital-historicism-and-early-modern-discourses-of-race-around-shakespeares-othello/</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</si>
  <si>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</si>
  <si>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</si>
  <si>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</si>
  <si>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</si>
  <si>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</si>
  <si>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</si>
  <si>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</si>
  <si>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</si>
  <si>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</si>
  <si>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</si>
  <si>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</si>
  <si>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</si>
  <si>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</si>
  <si>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</si>
  <si>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</si>
  <si>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</si>
  <si>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</si>
  <si>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</si>
  <si>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</si>
  <si>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</si>
  <si>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</si>
  <si>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</si>
  <si>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https://aha.confex.com/aha/2019/webprogram/Session18625.html http://culturalanalytics.org/2018/01/linked-reading-digital-historicism-and-early-modern-discourses-of-race-around-shakespeares-othello/ https://hamiltonmoss.co.uk/product/digital-social-media-sales/?platform=hootsuite https://twitter.com/cldh_trier/status/1081138400672051200 https://www.fixingphotos.com</t>
  </si>
  <si>
    <t>Top Domains in Tweet in Entire Graph</t>
  </si>
  <si>
    <t>confex.com</t>
  </si>
  <si>
    <t>culturalanalytics.org</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</si>
  <si>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</si>
  <si>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</si>
  <si>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</si>
  <si>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</si>
  <si>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</si>
  <si>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</si>
  <si>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</si>
  <si>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</si>
  <si>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</si>
  <si>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</si>
  <si>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</si>
  <si>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confex.com culturalanalytics.org co.uk twitter.com fixingphotos.com</t>
  </si>
  <si>
    <t>Top Hashtags in Tweet in Entire Graph</t>
  </si>
  <si>
    <t>photorepair</t>
  </si>
  <si>
    <t>photorestoration</t>
  </si>
  <si>
    <t>digitalmethods</t>
  </si>
  <si>
    <t>netnography</t>
  </si>
  <si>
    <t>aha17</t>
  </si>
  <si>
    <t>dh</t>
  </si>
  <si>
    <t>dissertation</t>
  </si>
  <si>
    <t>Top Hashtags in Tweet in G1</t>
  </si>
  <si>
    <t>Top Hashtags in Tweet in G2</t>
  </si>
  <si>
    <t>Top Hashtags in Tweet in G3</t>
  </si>
  <si>
    <t>Top Hashtags in Tweet in G4</t>
  </si>
  <si>
    <t>salespeople</t>
  </si>
  <si>
    <t>digital</t>
  </si>
  <si>
    <t>sales</t>
  </si>
  <si>
    <t>Top Hashtags in Tweet in G5</t>
  </si>
  <si>
    <t>Top Hashtags in Tweet in G6</t>
  </si>
  <si>
    <t>Top Hashtags in Tweet in G7</t>
  </si>
  <si>
    <t>Top Hashtags in Tweet in G8</t>
  </si>
  <si>
    <t>Top Hashtags in Tweet in G9</t>
  </si>
  <si>
    <t>Top Hashtags in Tweet in G10</t>
  </si>
  <si>
    <t>Top Hashtags in Tweet</t>
  </si>
  <si>
    <t>salespeople digital sales jmuw photorepair photorestoration</t>
  </si>
  <si>
    <t>Top Words in Tweet in Entire Graph</t>
  </si>
  <si>
    <t>Words in Sentiment List#1: Positive</t>
  </si>
  <si>
    <t>Words in Sentiment List#2: Negative</t>
  </si>
  <si>
    <t>Words in Sentiment List#3: Your list of keywords</t>
  </si>
  <si>
    <t>Non-categorized Words</t>
  </si>
  <si>
    <t>Total Words</t>
  </si>
  <si>
    <t>methods</t>
  </si>
  <si>
    <t>visit</t>
  </si>
  <si>
    <t>using</t>
  </si>
  <si>
    <t>method</t>
  </si>
  <si>
    <t>Top Words in Tweet in G1</t>
  </si>
  <si>
    <t>fans</t>
  </si>
  <si>
    <t>still</t>
  </si>
  <si>
    <t>tickets</t>
  </si>
  <si>
    <t>saturday's</t>
  </si>
  <si>
    <t>game</t>
  </si>
  <si>
    <t>simple</t>
  </si>
  <si>
    <t>print</t>
  </si>
  <si>
    <t>home</t>
  </si>
  <si>
    <t>Top Words in Tweet in G2</t>
  </si>
  <si>
    <t>Top Words in Tweet in G3</t>
  </si>
  <si>
    <t>drop</t>
  </si>
  <si>
    <t>working</t>
  </si>
  <si>
    <t>sources</t>
  </si>
  <si>
    <t>etc</t>
  </si>
  <si>
    <t>recommend</t>
  </si>
  <si>
    <t>highly</t>
  </si>
  <si>
    <t>enough</t>
  </si>
  <si>
    <t>Top Words in Tweet in G4</t>
  </si>
  <si>
    <t>use</t>
  </si>
  <si>
    <t>research</t>
  </si>
  <si>
    <t>more</t>
  </si>
  <si>
    <t>old</t>
  </si>
  <si>
    <t>current</t>
  </si>
  <si>
    <t>Top Words in Tweet in G5</t>
  </si>
  <si>
    <t>amp</t>
  </si>
  <si>
    <t>adopted</t>
  </si>
  <si>
    <t>technology</t>
  </si>
  <si>
    <t>utilised</t>
  </si>
  <si>
    <t>enhance</t>
  </si>
  <si>
    <t>convenience</t>
  </si>
  <si>
    <t>services</t>
  </si>
  <si>
    <t>countrymen</t>
  </si>
  <si>
    <t>Top Words in Tweet in G6</t>
  </si>
  <si>
    <t>classroom</t>
  </si>
  <si>
    <t>teaching</t>
  </si>
  <si>
    <t>learning</t>
  </si>
  <si>
    <t>lightning</t>
  </si>
  <si>
    <t>round</t>
  </si>
  <si>
    <t>pedagogy</t>
  </si>
  <si>
    <t>out</t>
  </si>
  <si>
    <t>Top Words in Tweet in G7</t>
  </si>
  <si>
    <t>texts</t>
  </si>
  <si>
    <t>born</t>
  </si>
  <si>
    <t>Top Words in Tweet in G8</t>
  </si>
  <si>
    <t>education</t>
  </si>
  <si>
    <t>Top Words in Tweet in G9</t>
  </si>
  <si>
    <t>Top Words in Tweet in G10</t>
  </si>
  <si>
    <t>account</t>
  </si>
  <si>
    <t>Top Words in Tweet</t>
  </si>
  <si>
    <t>visit fans still tickets saturday's game using simple print home</t>
  </si>
  <si>
    <t>digital drop aha19 working methods sources etc recommend highly enough</t>
  </si>
  <si>
    <t>digital methods sales use research working more old current</t>
  </si>
  <si>
    <t>amp adopted technology utilised digital methods enhance convenience services countrymen</t>
  </si>
  <si>
    <t>digital classroom methods teaching learning aha19 lightning round pedagogy out</t>
  </si>
  <si>
    <t>digital texts born</t>
  </si>
  <si>
    <t>education digital</t>
  </si>
  <si>
    <t>panel digital</t>
  </si>
  <si>
    <t>methods study triangulating net nography digital peer2peer economy now published</t>
  </si>
  <si>
    <t>digital humanities illusion regulated through program inner workings value understanding</t>
  </si>
  <si>
    <t>invest fraudsters becoming smarter over years time telcos newer methods</t>
  </si>
  <si>
    <t>tenure pay grade job track professorship w1 w2 ethics digital</t>
  </si>
  <si>
    <t>Top Word Pairs in Tweet in Entire Graph</t>
  </si>
  <si>
    <t>digital,methods</t>
  </si>
  <si>
    <t>fans,still</t>
  </si>
  <si>
    <t>still,tickets</t>
  </si>
  <si>
    <t>tickets,saturday's</t>
  </si>
  <si>
    <t>saturday's,game</t>
  </si>
  <si>
    <t>game,using</t>
  </si>
  <si>
    <t>using,simple</t>
  </si>
  <si>
    <t>simple,print</t>
  </si>
  <si>
    <t>print,home</t>
  </si>
  <si>
    <t>home,digital</t>
  </si>
  <si>
    <t>Top Word Pairs in Tweet in G1</t>
  </si>
  <si>
    <t>Top Word Pairs in Tweet in G2</t>
  </si>
  <si>
    <t>Top Word Pairs in Tweet in G3</t>
  </si>
  <si>
    <t>aha19,working</t>
  </si>
  <si>
    <t>working,digital</t>
  </si>
  <si>
    <t>methods,sources</t>
  </si>
  <si>
    <t>sources,etc</t>
  </si>
  <si>
    <t>etc,recommend</t>
  </si>
  <si>
    <t>recommend,digital</t>
  </si>
  <si>
    <t>digital,drop</t>
  </si>
  <si>
    <t>drop,highly</t>
  </si>
  <si>
    <t>highly,enough</t>
  </si>
  <si>
    <t>Top Word Pairs in Tweet in G4</t>
  </si>
  <si>
    <t>Top Word Pairs in Tweet in G5</t>
  </si>
  <si>
    <t>adopted,technology</t>
  </si>
  <si>
    <t>technology,amp</t>
  </si>
  <si>
    <t>amp,utilised</t>
  </si>
  <si>
    <t>utilised,digital</t>
  </si>
  <si>
    <t>methods,enhance</t>
  </si>
  <si>
    <t>enhance,convenience</t>
  </si>
  <si>
    <t>convenience,amp</t>
  </si>
  <si>
    <t>amp,services</t>
  </si>
  <si>
    <t>services,countrymen</t>
  </si>
  <si>
    <t>Top Word Pairs in Tweet in G6</t>
  </si>
  <si>
    <t>methods,teaching</t>
  </si>
  <si>
    <t>teaching,learning</t>
  </si>
  <si>
    <t>aha19,lightning</t>
  </si>
  <si>
    <t>lightning,round</t>
  </si>
  <si>
    <t>round,digital</t>
  </si>
  <si>
    <t>digital,pedagogy</t>
  </si>
  <si>
    <t>pedagogy,out</t>
  </si>
  <si>
    <t>out,classroom</t>
  </si>
  <si>
    <t>cool,ideas</t>
  </si>
  <si>
    <t>Top Word Pairs in Tweet in G7</t>
  </si>
  <si>
    <t>digital,texts</t>
  </si>
  <si>
    <t>born,digital</t>
  </si>
  <si>
    <t>Top Word Pairs in Tweet in G8</t>
  </si>
  <si>
    <t>Top Word Pairs in Tweet in G9</t>
  </si>
  <si>
    <t>Top Word Pairs in Tweet in G10</t>
  </si>
  <si>
    <t>Top Word Pairs in Tweet</t>
  </si>
  <si>
    <t>fans,still  still,tickets  tickets,saturday's  saturday's,game  game,using  using,simple  simple,print  print,home  home,digital  digital,methods</t>
  </si>
  <si>
    <t>aha19,working  working,digital  digital,methods  methods,sources  sources,etc  etc,recommend  recommend,digital  digital,drop  drop,highly  highly,enough</t>
  </si>
  <si>
    <t>adopted,technology  technology,amp  amp,utilised  utilised,digital  digital,methods  methods,enhance  enhance,convenience  convenience,amp  amp,services  services,countrymen</t>
  </si>
  <si>
    <t>digital,methods  methods,teaching  teaching,learning  aha19,lightning  lightning,round  round,digital  digital,pedagogy  pedagogy,out  out,classroom  cool,ideas</t>
  </si>
  <si>
    <t>digital,texts  born,digital</t>
  </si>
  <si>
    <t>triangulating,net  net,nography  nography,digital  digital,methods  methods,study  study,peer2peer  peer2peer,economy  economy,now  now,published  published,case</t>
  </si>
  <si>
    <t>digital,humanities  humanities,illusion  illusion,regulated  regulated,through  through,program  program,inner  inner,workings  workings,value  value,understanding  understanding,digital</t>
  </si>
  <si>
    <t>fraudsters,becoming  becoming,smarter  smarter,over  over,years  years,time  time,telcos  telcos,invest  invest,newer  newer,methods  methods,prevent</t>
  </si>
  <si>
    <t>pay,grade  job,tenure  tenure,track  track,professorship  professorship,pay  grade,w1  w1,pay  grade,w2  w2,tenure  tenure,ethics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</si>
  <si>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</si>
  <si>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</si>
  <si>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</si>
  <si>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</si>
  <si>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</si>
  <si>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</si>
  <si>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</si>
  <si>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</si>
  <si>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</si>
  <si>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</si>
  <si>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</si>
  <si>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</si>
  <si>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</si>
  <si>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</si>
  <si>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</si>
  <si>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</si>
  <si>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</si>
  <si>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</si>
  <si>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</si>
  <si>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</si>
  <si>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</si>
  <si>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</si>
  <si>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</si>
  <si>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</si>
  <si>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monkchips coursera udacity lambdaschool austenallred</t>
  </si>
  <si>
    <t>dotlebanon theirworld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</si>
  <si>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</si>
  <si>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</si>
  <si>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</si>
  <si>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</si>
  <si>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</si>
  <si>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</si>
  <si>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</si>
  <si>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</si>
  <si>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</si>
  <si>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</si>
  <si>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</si>
  <si>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</si>
  <si>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andycramp3 everton ak4insurance richardwiddows hanstours bluekippercom foll_7 joshogrady johno1608 annensno22</t>
  </si>
  <si>
    <t>monkchips bradfordcross udacity austenallred rodet coursera lambdaschool</t>
  </si>
  <si>
    <t>paigecmorgan linkedlibrary seth_denbo kalanicraig medhieval heatherlynnsg</t>
  </si>
  <si>
    <t>photorepairwiz uni_wue dhdefined blainegreteman hamiltonmossltd</t>
  </si>
  <si>
    <t>dpradhanbjp narendramodi hemanatasahoo hemntad</t>
  </si>
  <si>
    <t>mynaedu ahahistorians zavoodie umdhistory</t>
  </si>
  <si>
    <t>ted_underwood dr_heil mikesjwebster</t>
  </si>
  <si>
    <t>theirworld digitalopptrust dotlebanon</t>
  </si>
  <si>
    <t>kevinmkruse gh23 rrjohnr</t>
  </si>
  <si>
    <t>theofficialsbi gaurav2110061</t>
  </si>
  <si>
    <t>dlibatique10 neilcoffee</t>
  </si>
  <si>
    <t>gius_reale davidarcid</t>
  </si>
  <si>
    <t>virginmedia theshrewdcookie</t>
  </si>
  <si>
    <t>paregorios ryanmhorne</t>
  </si>
  <si>
    <t>real_person_dh ruminant_theory</t>
  </si>
  <si>
    <t>bergovoy crissakentavr</t>
  </si>
  <si>
    <t>subex alt_buddha</t>
  </si>
  <si>
    <t>qualityofdeath thomasreydon</t>
  </si>
  <si>
    <t>Top URLs in Tweet by Count</t>
  </si>
  <si>
    <t>Top URLs in Tweet by Salience</t>
  </si>
  <si>
    <t>Top Domains in Tweet by Count</t>
  </si>
  <si>
    <t>Top Domains in Tweet by Salience</t>
  </si>
  <si>
    <t>Top Hashtags in Tweet by Count</t>
  </si>
  <si>
    <t>Top Hashtags in Tweet by Salience</t>
  </si>
  <si>
    <t>Top Words in Tweet by Count</t>
  </si>
  <si>
    <t>digital classroom cool ideas using methods teaching learning beyond sign</t>
  </si>
  <si>
    <t>digital classroom aha19 lightning round pedagogy out methods teaching learning</t>
  </si>
  <si>
    <t>kevinmkruse rrjohnr 'only reason' losing money nothing generous pensions federal</t>
  </si>
  <si>
    <t>bradfordcross monkchips coursera udacity lambdaschool austenallred german colleges seem hard</t>
  </si>
  <si>
    <t>education digital teachers lebanon now new methods apply classes learn</t>
  </si>
  <si>
    <t>dh use digital methods research means human</t>
  </si>
  <si>
    <t>ll talking digital methods history over aha side working more</t>
  </si>
  <si>
    <t>digital bergovoy verification issue records stored method write privacy creators</t>
  </si>
  <si>
    <t>digital sales question salespeople incorporate using assets strategy want improve</t>
  </si>
  <si>
    <t>conference jmuw gather researchers working stylistics genre digital methods romance</t>
  </si>
  <si>
    <t>paregorios customary start packard concordance livy 1968 proving digital methods</t>
  </si>
  <si>
    <t>digital theshrewdcookie trusted part remit care team use methods apologies</t>
  </si>
  <si>
    <t>digital texts born dr_heil ted_underwood don stop methods including code</t>
  </si>
  <si>
    <t>panel digital intro neilcoffee info next year's dca focused assessing</t>
  </si>
  <si>
    <t>account theofficialsbi hey sbi method converting saving plus through digital</t>
  </si>
  <si>
    <t>old current repairing photos through use digital methods now possible</t>
  </si>
  <si>
    <t>Top Words in Tweet by Salience</t>
  </si>
  <si>
    <t>begin half hour come discuss innovative projects use williford third</t>
  </si>
  <si>
    <t>Top Word Pairs in Tweet by Count</t>
  </si>
  <si>
    <t>cool,ideas  ideas,using  using,digital  digital,methods  methods,teaching  teaching,learning  learning,classroom  classroom,beyond  beyond,sign  sign,up</t>
  </si>
  <si>
    <t>aha19,lightning  lightning,round  round,digital  digital,pedagogy  pedagogy,out  out,classroom  digital,methods  methods,teaching  teaching,learning  classroom,begin</t>
  </si>
  <si>
    <t>kevinmkruse,rrjohnr  rrjohnr,'only  'only,reason'  reason',losing  losing,money  money,nothing  nothing,generous  generous,pensions  pensions,federal  federal,employees</t>
  </si>
  <si>
    <t>bradfordcross,monkchips  monkchips,coursera  coursera,udacity  udacity,lambdaschool  lambdaschool,austenallred  austenallred,german  german,colleges  colleges,seem  seem,hard  hard,time</t>
  </si>
  <si>
    <t>teachers,lebanon  lebanon,now  now,new  new,digital  digital,methods  methods,apply  apply,classes  classes,learn  learn,dotlebanon  dotlebanon,ministry</t>
  </si>
  <si>
    <t>dh,use  use,digital  digital,methods  methods,research  research,means  means,human</t>
  </si>
  <si>
    <t>ll,talking  talking,digital  digital,methods  methods,history  history,over  over,aha  aha,side  side,working  working,more  more,piece</t>
  </si>
  <si>
    <t>bergovoy,verification  verification,issue  issue,digital  digital,records  records,stored  stored,method  method,write  write,privacy  privacy,creators  creators,maintained</t>
  </si>
  <si>
    <t>question,salespeople  salespeople,incorporate  incorporate,using  using,digital  digital,assets  assets,sales  sales,strategy  strategy,want  want,improve  improve,learn</t>
  </si>
  <si>
    <t>conference,jmuw  jmuw,gather  gather,researchers  researchers,working  working,stylistics  stylistics,genre  genre,digital  digital,methods  methods,romance  romance,languages</t>
  </si>
  <si>
    <t>paregorios,customary  customary,start  start,packard  packard,concordance  concordance,livy  livy,1968  1968,proving  proving,digital  digital,methods  methods,applied</t>
  </si>
  <si>
    <t>theshrewdcookie,trusted  trusted,part  part,remit  remit,digital  digital,care  care,team  team,use  use,digital  digital,methods  methods,apologies</t>
  </si>
  <si>
    <t>digital,texts  born,digital  dr_heil,ted_underwood  ted_underwood,don  don,stop  stop,digital  digital,methods  methods,including  including,digital  texts,code</t>
  </si>
  <si>
    <t>intro,neilcoffee  neilcoffee,info  info,next  next,year's  year's,dca  dca,panel  panel,focused  focused,assessing  assessing,digital  digital,projects</t>
  </si>
  <si>
    <t>theofficialsbi,hey  hey,sbi  sbi,method  method,converting  converting,account  account,saving  saving,plus  plus,account  account,through  through,digital</t>
  </si>
  <si>
    <t>repairing,old  old,current  current,photos  photos,through  through,use  use,current  current,digital  digital,methods  methods,now  now,possible</t>
  </si>
  <si>
    <t>Top Word Pairs in Tweet by Salience</t>
  </si>
  <si>
    <t>classroom,begin  begin,half  half,hour  hour,come  come,discuss  discuss,innovative  innovative,projects  projects,use  use,digital  learning,williford</t>
  </si>
  <si>
    <t>Word</t>
  </si>
  <si>
    <t>delivery</t>
  </si>
  <si>
    <t>choose</t>
  </si>
  <si>
    <t>preferred</t>
  </si>
  <si>
    <t>orders</t>
  </si>
  <si>
    <t>page</t>
  </si>
  <si>
    <t>download</t>
  </si>
  <si>
    <t>ticket</t>
  </si>
  <si>
    <t>goodison</t>
  </si>
  <si>
    <t>road</t>
  </si>
  <si>
    <t>box</t>
  </si>
  <si>
    <t>office</t>
  </si>
  <si>
    <t>between</t>
  </si>
  <si>
    <t>8am</t>
  </si>
  <si>
    <t>4pm</t>
  </si>
  <si>
    <t>weekdays</t>
  </si>
  <si>
    <t>learn</t>
  </si>
  <si>
    <t>possible</t>
  </si>
  <si>
    <t>attending</t>
  </si>
  <si>
    <t>basically</t>
  </si>
  <si>
    <t>made</t>
  </si>
  <si>
    <t>budding</t>
  </si>
  <si>
    <t>ok</t>
  </si>
  <si>
    <t>paigecmorgan's</t>
  </si>
  <si>
    <t>expert</t>
  </si>
  <si>
    <t>advice</t>
  </si>
  <si>
    <t>whether</t>
  </si>
  <si>
    <t>through</t>
  </si>
  <si>
    <t>now</t>
  </si>
  <si>
    <t>over</t>
  </si>
  <si>
    <t>time</t>
  </si>
  <si>
    <t>study</t>
  </si>
  <si>
    <t>invest</t>
  </si>
  <si>
    <t>tenure</t>
  </si>
  <si>
    <t>pay</t>
  </si>
  <si>
    <t>grade</t>
  </si>
  <si>
    <t>cool</t>
  </si>
  <si>
    <t>ideas</t>
  </si>
  <si>
    <t>beyond</t>
  </si>
  <si>
    <t>sign</t>
  </si>
  <si>
    <t>up</t>
  </si>
  <si>
    <t>researchers</t>
  </si>
  <si>
    <t>media</t>
  </si>
  <si>
    <t>program</t>
  </si>
  <si>
    <t>know</t>
  </si>
  <si>
    <t>comes</t>
  </si>
  <si>
    <t>growth</t>
  </si>
  <si>
    <t>country</t>
  </si>
  <si>
    <t>pm</t>
  </si>
  <si>
    <t>ji</t>
  </si>
  <si>
    <t>keeps</t>
  </si>
  <si>
    <t>politics</t>
  </si>
  <si>
    <t>aside</t>
  </si>
  <si>
    <t>ensure</t>
  </si>
  <si>
    <t>benefits</t>
  </si>
  <si>
    <t>centre</t>
  </si>
  <si>
    <t>schemes</t>
  </si>
  <si>
    <t>reach</t>
  </si>
  <si>
    <t>people</t>
  </si>
  <si>
    <t>states</t>
  </si>
  <si>
    <t>panel</t>
  </si>
  <si>
    <t>projects</t>
  </si>
  <si>
    <t>triangulating</t>
  </si>
  <si>
    <t>net</t>
  </si>
  <si>
    <t>nography</t>
  </si>
  <si>
    <t>peer2peer</t>
  </si>
  <si>
    <t>economy</t>
  </si>
  <si>
    <t>published</t>
  </si>
  <si>
    <t>case</t>
  </si>
  <si>
    <t>sage</t>
  </si>
  <si>
    <t>hope</t>
  </si>
  <si>
    <t>young</t>
  </si>
  <si>
    <t>interested</t>
  </si>
  <si>
    <t>collaborative</t>
  </si>
  <si>
    <t>production</t>
  </si>
  <si>
    <t>find</t>
  </si>
  <si>
    <t>useful</t>
  </si>
  <si>
    <t>social</t>
  </si>
  <si>
    <t>humanities</t>
  </si>
  <si>
    <t>illusion</t>
  </si>
  <si>
    <t>regulated</t>
  </si>
  <si>
    <t>inner</t>
  </si>
  <si>
    <t>workings</t>
  </si>
  <si>
    <t>value</t>
  </si>
  <si>
    <t>understanding</t>
  </si>
  <si>
    <t>sharing</t>
  </si>
  <si>
    <t>new</t>
  </si>
  <si>
    <t>issue</t>
  </si>
  <si>
    <t>fraudsters</t>
  </si>
  <si>
    <t>becoming</t>
  </si>
  <si>
    <t>smarter</t>
  </si>
  <si>
    <t>years</t>
  </si>
  <si>
    <t>newer</t>
  </si>
  <si>
    <t>prevent</t>
  </si>
  <si>
    <t>frauds</t>
  </si>
  <si>
    <t>read</t>
  </si>
  <si>
    <t>digitalfraudprevention</t>
  </si>
  <si>
    <t>methodologies</t>
  </si>
  <si>
    <t>combat</t>
  </si>
  <si>
    <t>fraud</t>
  </si>
  <si>
    <t>fraudmanagement</t>
  </si>
  <si>
    <t>telecomanalytics</t>
  </si>
  <si>
    <t>job</t>
  </si>
  <si>
    <t>track</t>
  </si>
  <si>
    <t>professorship</t>
  </si>
  <si>
    <t>w1</t>
  </si>
  <si>
    <t>w2</t>
  </si>
  <si>
    <t>ethics</t>
  </si>
  <si>
    <t>technologies</t>
  </si>
  <si>
    <t>institute</t>
  </si>
  <si>
    <t>philosophy</t>
  </si>
  <si>
    <t>ruhr</t>
  </si>
  <si>
    <t>universität</t>
  </si>
  <si>
    <t>bochum</t>
  </si>
  <si>
    <t>Count</t>
  </si>
  <si>
    <t>Salience</t>
  </si>
  <si>
    <t>(Entire graph)</t>
  </si>
  <si>
    <t>Word on Sentiment List #1: Positive</t>
  </si>
  <si>
    <t>Word on Sentiment List #2: Negative</t>
  </si>
  <si>
    <t>Word on Sentiment List #3: Your list of keywords</t>
  </si>
  <si>
    <t>Word 1</t>
  </si>
  <si>
    <t>Word 2</t>
  </si>
  <si>
    <t>Mutual Information</t>
  </si>
  <si>
    <t>Word1 on Sentiment List #1: Positive</t>
  </si>
  <si>
    <t>Word1 on Sentiment List #2: Negative</t>
  </si>
  <si>
    <t>Word1 on Sentiment List #3: Your list of keywords</t>
  </si>
  <si>
    <t>Word2 on Sentiment List #1: Positive</t>
  </si>
  <si>
    <t>Word2 on Sentiment List #2: Negative</t>
  </si>
  <si>
    <t>Word2 on Sentiment List #3: Your list of keywords</t>
  </si>
  <si>
    <t>Sentiment List #1: Positive Word Count</t>
  </si>
  <si>
    <t>Sentiment List #1: Positive Word Percentage (%)</t>
  </si>
  <si>
    <t>Sentiment List #2: Negative Word Count</t>
  </si>
  <si>
    <t>Sentiment List #2: Negative Word Percentage (%)</t>
  </si>
  <si>
    <t>Sentiment List #3: Your list of keywords Word Count</t>
  </si>
  <si>
    <t>Sentiment List #3: Your list of keywords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</si>
  <si>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</si>
  <si>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</si>
  <si>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</si>
  <si>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</si>
  <si>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</si>
  <si>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</si>
  <si>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</si>
  <si>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</si>
  <si>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</si>
  <si>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</si>
  <si>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2018</t>
  </si>
  <si>
    <t>Dec</t>
  </si>
  <si>
    <t>21-Dec</t>
  </si>
  <si>
    <t>22-Dec</t>
  </si>
  <si>
    <t>27-Dec</t>
  </si>
  <si>
    <t>28-Dec</t>
  </si>
  <si>
    <t>29-Dec</t>
  </si>
  <si>
    <t>30-Dec</t>
  </si>
  <si>
    <t>31-Dec</t>
  </si>
  <si>
    <t>2019</t>
  </si>
  <si>
    <t>Jan</t>
  </si>
  <si>
    <t>1-Jan</t>
  </si>
  <si>
    <t>2-Jan</t>
  </si>
  <si>
    <t>3-Jan</t>
  </si>
  <si>
    <t>4-Jan</t>
  </si>
  <si>
    <t>5-Jan</t>
  </si>
  <si>
    <t>6-Jan</t>
  </si>
  <si>
    <t>128, 128, 128</t>
  </si>
  <si>
    <t>Red</t>
  </si>
  <si>
    <t>G1: visit fans still tickets saturday's game using simple print home</t>
  </si>
  <si>
    <t>G3: digital drop aha19 working methods sources etc recommend highly enough</t>
  </si>
  <si>
    <t>G4: digital methods sales use research working more old current</t>
  </si>
  <si>
    <t>G5: amp adopted technology utilised digital methods enhance convenience services countrymen</t>
  </si>
  <si>
    <t>G6: digital classroom methods teaching learning aha19 lightning round pedagogy out</t>
  </si>
  <si>
    <t>G7: digital texts born</t>
  </si>
  <si>
    <t>G8: education digital</t>
  </si>
  <si>
    <t>G10: account</t>
  </si>
  <si>
    <t>G11: panel digital</t>
  </si>
  <si>
    <t>G12: methods study triangulating net nography digital peer2peer economy now published</t>
  </si>
  <si>
    <t>G13: digital</t>
  </si>
  <si>
    <t>G15: digital humanities illusion regulated through program inner workings value understanding</t>
  </si>
  <si>
    <t>G16: digital</t>
  </si>
  <si>
    <t>G17: invest fraudsters becoming smarter over years time telcos newer methods</t>
  </si>
  <si>
    <t>G18: tenure pay grade job track professorship w1 w2 ethics digital</t>
  </si>
  <si>
    <t>Edge Weight▓1▓2▓0▓True▓Gray▓Red▓▓Edge Weight▓1▓1▓0▓3▓10▓False▓Edge Weight▓1▓1▓0▓40▓15▓False▓▓0▓0▓0▓True▓Black▓Black▓▓Betweenness Centrality▓0▓30▓3▓162▓1000▓False▓▓0▓0▓0▓0▓0▓False▓▓0▓0▓0▓0▓0▓False▓▓0▓0▓0▓0▓0▓False</t>
  </si>
  <si>
    <t>GraphSource░TwitterSearch▓GraphTerm░"Digital Methods"▓ImportDescription░The graph represents a network of 74 Twitter users whose recent tweets contained ""Digital Methods"", or who were replied to or mentioned in those tweets, taken from a data set limited to a maximum of 5,000 tweets.  The network was obtained from Twitter on Sunday, 06 January 2019 at 19:44 UTC.
The tweets in the network were tweeted over the 8-day, 23-hour, 36-minute period from Friday, 28 December 2018 at 13:25 UTC to Sunday, 06 January 2019 at 13:02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"mentions".▓ImportSuggestedTitle░"Digital Methods" Twitter NodeXL SNA Map and Report for Sunday, 06 January 2019 at 19:44 UTC▓ImportSuggestedFileNameNoExtension░2019-01-06 19-44-38 NodeXL Twitter Search "Digital Methods"▓GroupingDescription░The graph's vertices were grouped by cluster using the Clauset-Newman-Moore cluster algorithm.▓LayoutAlgorithm░The graph was laid out using the Harel-Koren Fast Multiscale layout algorithm.▓GraphDirectedness░The graph is directed.</t>
  </si>
  <si>
    <t>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</si>
</sst>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5320077"/>
        <c:axId val="3662966"/>
      </c:barChart>
      <c:catAx>
        <c:axId val="153200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62966"/>
        <c:crosses val="autoZero"/>
        <c:auto val="1"/>
        <c:lblOffset val="100"/>
        <c:noMultiLvlLbl val="0"/>
      </c:catAx>
      <c:valAx>
        <c:axId val="36629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20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"Digital Methods"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Series'!$A$26:$A$43</c:f>
              <c:strCache>
                <c:ptCount val="13"/>
                <c:pt idx="0">
                  <c:v>21-Dec
Dec
2018</c:v>
                </c:pt>
                <c:pt idx="1">
                  <c:v>22-Dec</c:v>
                </c:pt>
                <c:pt idx="2">
                  <c:v>27-Dec</c:v>
                </c:pt>
                <c:pt idx="3">
                  <c:v>28-Dec</c:v>
                </c:pt>
                <c:pt idx="4">
                  <c:v>29-Dec</c:v>
                </c:pt>
                <c:pt idx="5">
                  <c:v>30-Dec</c:v>
                </c:pt>
                <c:pt idx="6">
                  <c:v>31-Dec</c:v>
                </c:pt>
                <c:pt idx="7">
                  <c:v>1-Jan
Jan
2019</c:v>
                </c:pt>
                <c:pt idx="8">
                  <c:v>2-Jan</c:v>
                </c:pt>
                <c:pt idx="9">
                  <c:v>3-Jan</c:v>
                </c:pt>
                <c:pt idx="10">
                  <c:v>4-Jan</c:v>
                </c:pt>
                <c:pt idx="11">
                  <c:v>5-Jan</c:v>
                </c:pt>
                <c:pt idx="12">
                  <c:v>6-Jan</c:v>
                </c:pt>
              </c:strCache>
            </c:strRef>
          </c:cat>
          <c:val>
            <c:numRef>
              <c:f>'Time Series'!$B$26:$B$43</c:f>
              <c:numCache>
                <c:formatCode>General</c:formatCode>
                <c:ptCount val="13"/>
                <c:pt idx="0">
                  <c:v>1</c:v>
                </c:pt>
                <c:pt idx="1">
                  <c:v>1</c:v>
                </c:pt>
                <c:pt idx="2">
                  <c:v>4</c:v>
                </c:pt>
                <c:pt idx="3">
                  <c:v>2</c:v>
                </c:pt>
                <c:pt idx="4">
                  <c:v>1</c:v>
                </c:pt>
                <c:pt idx="5">
                  <c:v>1</c:v>
                </c:pt>
                <c:pt idx="6">
                  <c:v>2</c:v>
                </c:pt>
                <c:pt idx="7">
                  <c:v>1</c:v>
                </c:pt>
                <c:pt idx="8">
                  <c:v>2</c:v>
                </c:pt>
                <c:pt idx="9">
                  <c:v>9</c:v>
                </c:pt>
                <c:pt idx="10">
                  <c:v>26</c:v>
                </c:pt>
                <c:pt idx="11">
                  <c:v>5</c:v>
                </c:pt>
                <c:pt idx="12">
                  <c:v>3</c:v>
                </c:pt>
              </c:numCache>
            </c:numRef>
          </c:val>
        </c:ser>
        <c:axId val="4871543"/>
        <c:axId val="43843888"/>
      </c:barChart>
      <c:catAx>
        <c:axId val="4871543"/>
        <c:scaling>
          <c:orientation val="minMax"/>
        </c:scaling>
        <c:axPos val="b"/>
        <c:delete val="0"/>
        <c:numFmt formatCode="General" sourceLinked="1"/>
        <c:majorTickMark val="out"/>
        <c:minorTickMark val="none"/>
        <c:tickLblPos val="nextTo"/>
        <c:crossAx val="43843888"/>
        <c:crosses val="autoZero"/>
        <c:auto val="1"/>
        <c:lblOffset val="100"/>
        <c:noMultiLvlLbl val="0"/>
      </c:catAx>
      <c:valAx>
        <c:axId val="43843888"/>
        <c:scaling>
          <c:orientation val="minMax"/>
        </c:scaling>
        <c:axPos val="l"/>
        <c:majorGridlines/>
        <c:delete val="0"/>
        <c:numFmt formatCode="General" sourceLinked="1"/>
        <c:majorTickMark val="out"/>
        <c:minorTickMark val="none"/>
        <c:tickLblPos val="nextTo"/>
        <c:crossAx val="487154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2966695"/>
        <c:axId val="28264800"/>
      </c:barChart>
      <c:catAx>
        <c:axId val="3296669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264800"/>
        <c:crosses val="autoZero"/>
        <c:auto val="1"/>
        <c:lblOffset val="100"/>
        <c:noMultiLvlLbl val="0"/>
      </c:catAx>
      <c:valAx>
        <c:axId val="28264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9666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3056609"/>
        <c:axId val="7747434"/>
      </c:barChart>
      <c:catAx>
        <c:axId val="530566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747434"/>
        <c:crosses val="autoZero"/>
        <c:auto val="1"/>
        <c:lblOffset val="100"/>
        <c:noMultiLvlLbl val="0"/>
      </c:catAx>
      <c:valAx>
        <c:axId val="77474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566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618043"/>
        <c:axId val="23562388"/>
      </c:barChart>
      <c:catAx>
        <c:axId val="26180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562388"/>
        <c:crosses val="autoZero"/>
        <c:auto val="1"/>
        <c:lblOffset val="100"/>
        <c:noMultiLvlLbl val="0"/>
      </c:catAx>
      <c:valAx>
        <c:axId val="23562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80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0734901"/>
        <c:axId val="29505246"/>
      </c:barChart>
      <c:catAx>
        <c:axId val="107349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9505246"/>
        <c:crosses val="autoZero"/>
        <c:auto val="1"/>
        <c:lblOffset val="100"/>
        <c:noMultiLvlLbl val="0"/>
      </c:catAx>
      <c:valAx>
        <c:axId val="295052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7349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220623"/>
        <c:axId val="41114696"/>
      </c:barChart>
      <c:catAx>
        <c:axId val="642206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114696"/>
        <c:crosses val="autoZero"/>
        <c:auto val="1"/>
        <c:lblOffset val="100"/>
        <c:noMultiLvlLbl val="0"/>
      </c:catAx>
      <c:valAx>
        <c:axId val="411146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206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4487945"/>
        <c:axId val="41956050"/>
      </c:barChart>
      <c:catAx>
        <c:axId val="3448794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956050"/>
        <c:crosses val="autoZero"/>
        <c:auto val="1"/>
        <c:lblOffset val="100"/>
        <c:noMultiLvlLbl val="0"/>
      </c:catAx>
      <c:valAx>
        <c:axId val="41956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87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2060131"/>
        <c:axId val="42996860"/>
      </c:barChart>
      <c:catAx>
        <c:axId val="420601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2996860"/>
        <c:crosses val="autoZero"/>
        <c:auto val="1"/>
        <c:lblOffset val="100"/>
        <c:noMultiLvlLbl val="0"/>
      </c:catAx>
      <c:valAx>
        <c:axId val="429968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601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1427421"/>
        <c:axId val="60193606"/>
      </c:barChart>
      <c:catAx>
        <c:axId val="51427421"/>
        <c:scaling>
          <c:orientation val="minMax"/>
        </c:scaling>
        <c:axPos val="b"/>
        <c:delete val="1"/>
        <c:majorTickMark val="out"/>
        <c:minorTickMark val="none"/>
        <c:tickLblPos val="none"/>
        <c:crossAx val="60193606"/>
        <c:crosses val="autoZero"/>
        <c:auto val="1"/>
        <c:lblOffset val="100"/>
        <c:noMultiLvlLbl val="0"/>
      </c:catAx>
      <c:valAx>
        <c:axId val="60193606"/>
        <c:scaling>
          <c:orientation val="minMax"/>
        </c:scaling>
        <c:axPos val="l"/>
        <c:delete val="1"/>
        <c:majorTickMark val="out"/>
        <c:minorTickMark val="none"/>
        <c:tickLblPos val="none"/>
        <c:crossAx val="514274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8" refreshedBy="Boss" refreshedVersion="6">
  <cacheSource type="worksheet">
    <worksheetSource ref="A2:BL6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telcos digitalfraudprevention fraudmanagement subex telecomanalytics"/>
        <s v="telcos"/>
        <s v="salespeople digital sales"/>
        <s v="jmuw"/>
        <s v="aiascs"/>
        <s v="aha19"/>
        <s v="aha19 aha17 dh dissertation"/>
        <s v="digitalmethods netnography"/>
        <s v="photorepair photorestorat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8">
        <d v="2018-12-27T15:09:18.000"/>
        <d v="2018-12-27T17:49:43.000"/>
        <d v="2018-12-27T19:56:59.000"/>
        <d v="2018-12-28T13:25:51.000"/>
        <d v="2018-12-22T15:54:59.000"/>
        <d v="2018-12-28T14:43:25.000"/>
        <d v="2018-12-29T15:57:49.000"/>
        <d v="2018-12-30T11:51:17.000"/>
        <d v="2018-12-31T13:43:00.000"/>
        <d v="2018-12-31T16:16:51.000"/>
        <d v="2018-12-21T22:46:51.000"/>
        <d v="2019-01-01T17:09:00.000"/>
        <d v="2019-01-02T11:24:29.000"/>
        <d v="2019-01-02T11:36:50.000"/>
        <d v="2019-01-03T13:47:36.000"/>
        <d v="2019-01-03T16:27:13.000"/>
        <d v="2019-01-03T16:35:28.000"/>
        <d v="2019-01-03T16:40:31.000"/>
        <d v="2019-01-03T16:42:22.000"/>
        <d v="2019-01-03T17:09:57.000"/>
        <d v="2019-01-03T18:41:11.000"/>
        <d v="2019-01-03T22:00:37.000"/>
        <d v="2019-01-04T05:51:17.000"/>
        <d v="2019-01-04T07:30:16.000"/>
        <d v="2019-01-04T08:35:22.000"/>
        <d v="2019-01-04T08:37:26.000"/>
        <d v="2019-01-04T08:38:08.000"/>
        <d v="2019-01-04T08:38:42.000"/>
        <d v="2019-01-04T09:58:47.000"/>
        <d v="2019-01-04T10:01:27.000"/>
        <d v="2019-01-04T10:55:17.000"/>
        <d v="2019-01-04T11:11:51.000"/>
        <d v="2019-01-04T11:25:39.000"/>
        <d v="2019-01-04T11:28:26.000"/>
        <d v="2019-01-04T12:35:06.000"/>
        <d v="2019-01-04T14:36:02.000"/>
        <d v="2019-01-04T15:17:59.000"/>
        <d v="2019-01-04T16:16:21.000"/>
        <d v="2019-01-04T17:01:19.000"/>
        <d v="2019-01-04T18:35:34.000"/>
        <d v="2019-01-04T18:39:49.000"/>
        <d v="2019-01-04T18:43:36.000"/>
        <d v="2019-01-04T18:51:27.000"/>
        <d v="2019-01-04T19:33:32.000"/>
        <d v="2019-01-04T18:35:04.000"/>
        <d v="2019-01-04T22:00:50.000"/>
        <d v="2019-01-05T09:48:53.000"/>
        <d v="2019-01-04T17:50:36.000"/>
        <d v="2019-01-05T13:31:24.000"/>
        <d v="2018-12-27T15:00:34.000"/>
        <d v="2019-01-05T16:00:00.000"/>
        <d v="2019-01-05T18:01:52.000"/>
        <d v="2019-01-05T22:10:46.000"/>
        <d v="2019-01-06T08:47:21.000"/>
        <d v="2019-01-06T13:02:34.000"/>
        <d v="2019-01-03T16:15:30.000"/>
        <d v="2019-01-04T10:33:10.000"/>
        <d v="2019-01-06T19:02:39.000"/>
      </sharedItems>
      <fieldGroup par="65" base="22">
        <rangePr groupBy="days" autoEnd="1" autoStart="1" startDate="2018-12-21T22:46:51.000" endDate="2019-01-06T19:02:39.000"/>
        <groupItems count="368">
          <s v="&lt;12/21/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Your list of keywords Word Count" numFmtId="1">
      <sharedItems containsString="0" containsBlank="1" containsMixedTypes="0" containsNumber="1" containsInteger="1" count="0"/>
    </cacheField>
    <cacheField name="Sentiment List #3: Your list of keywords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8-12-21T22:46:51.000" endDate="2019-01-06T19:02:39.000"/>
        <groupItems count="14">
          <s v="&lt;12/21/2018"/>
          <s v="Jan"/>
          <s v="Feb"/>
          <s v="Mar"/>
          <s v="Apr"/>
          <s v="May"/>
          <s v="Jun"/>
          <s v="Jul"/>
          <s v="Aug"/>
          <s v="Sep"/>
          <s v="Oct"/>
          <s v="Nov"/>
          <s v="Dec"/>
          <s v="&gt;1/6/2019"/>
        </groupItems>
      </fieldGroup>
    </cacheField>
    <cacheField name="Years" databaseField="0">
      <sharedItems containsMixedTypes="0" count="0"/>
      <fieldGroup base="22">
        <rangePr groupBy="years" autoEnd="1" autoStart="1" startDate="2018-12-21T22:46:51.000" endDate="2019-01-06T19:02:39.000"/>
        <groupItems count="4">
          <s v="&lt;12/21/2018"/>
          <s v="2018"/>
          <s v="2019"/>
          <s v="&gt;1/6/2019"/>
        </groupItems>
      </fieldGroup>
    </cacheField>
  </cacheFields>
  <extLst>
    <ext xmlns:x14="http://schemas.microsoft.com/office/spreadsheetml/2009/9/main" uri="{725AE2AE-9491-48be-B2B4-4EB974FC3084}">
      <x14:pivotCacheDefinition pivotCacheId="1282177961"/>
    </ext>
  </extLst>
</pivotCacheDefinition>
</file>

<file path=xl/pivotCache/pivotCacheRecords1.xml><?xml version="1.0" encoding="utf-8"?>
<pivotCacheRecords xmlns="http://schemas.openxmlformats.org/spreadsheetml/2006/main" xmlns:r="http://schemas.openxmlformats.org/officeDocument/2006/relationships" count="58">
  <r>
    <s v="mynaedu"/>
    <s v="ahahistorians"/>
    <m/>
    <m/>
    <m/>
    <m/>
    <m/>
    <m/>
    <m/>
    <m/>
    <s v="No"/>
    <n v="3"/>
    <m/>
    <m/>
    <x v="0"/>
    <d v="2018-12-27T15:09:18.000"/>
    <s v="Do you have cool ideas for using digital methods in teaching and learning in the classroom and beyond? Sign up for the #AHA19 lightning round, &quot;Digital Pedagogy in and out of the Classroom!&quot; https://t.co/4O2Sx0ILFw"/>
    <m/>
    <m/>
    <x v="0"/>
    <m/>
    <s v="http://pbs.twimg.com/profile_images/835765245259886592/hhSMSApC_normal.jpg"/>
    <x v="0"/>
    <s v="https://twitter.com/mynaedu/status/1078306835906551813"/>
    <m/>
    <m/>
    <s v="1078306835906551813"/>
    <m/>
    <b v="0"/>
    <n v="0"/>
    <s v=""/>
    <b v="0"/>
    <s v="en"/>
    <m/>
    <s v=""/>
    <b v="0"/>
    <n v="5"/>
    <s v="1078304637424463873"/>
    <s v="Twitter Web Client"/>
    <b v="0"/>
    <s v="1078304637424463873"/>
    <s v="Tweet"/>
    <n v="0"/>
    <n v="0"/>
    <m/>
    <m/>
    <m/>
    <m/>
    <m/>
    <m/>
    <m/>
    <m/>
    <n v="1"/>
    <s v="6"/>
    <s v="6"/>
    <n v="1"/>
    <n v="3.0303030303030303"/>
    <n v="0"/>
    <n v="0"/>
    <n v="0"/>
    <n v="0"/>
    <n v="32"/>
    <n v="96.96969696969697"/>
    <n v="33"/>
  </r>
  <r>
    <s v="umdhistory"/>
    <s v="ahahistorians"/>
    <m/>
    <m/>
    <m/>
    <m/>
    <m/>
    <m/>
    <m/>
    <m/>
    <s v="No"/>
    <n v="4"/>
    <m/>
    <m/>
    <x v="0"/>
    <d v="2018-12-27T17:49:43.000"/>
    <s v="Do you have cool ideas for using digital methods in teaching and learning in the classroom and beyond? Sign up for the #AHA19 lightning round, &quot;Digital Pedagogy in and out of the Classroom!&quot; https://t.co/4O2Sx0ILFw"/>
    <m/>
    <m/>
    <x v="0"/>
    <m/>
    <s v="http://pbs.twimg.com/profile_images/744894119084883969/PRP51XkO_normal.jpg"/>
    <x v="1"/>
    <s v="https://twitter.com/umdhistory/status/1078347208964100103"/>
    <m/>
    <m/>
    <s v="1078347208964100103"/>
    <m/>
    <b v="0"/>
    <n v="0"/>
    <s v=""/>
    <b v="0"/>
    <s v="en"/>
    <m/>
    <s v=""/>
    <b v="0"/>
    <n v="5"/>
    <s v="1078304637424463873"/>
    <s v="Twitter for iPhone"/>
    <b v="0"/>
    <s v="1078304637424463873"/>
    <s v="Tweet"/>
    <n v="0"/>
    <n v="0"/>
    <m/>
    <m/>
    <m/>
    <m/>
    <m/>
    <m/>
    <m/>
    <m/>
    <n v="1"/>
    <s v="6"/>
    <s v="6"/>
    <n v="1"/>
    <n v="3.0303030303030303"/>
    <n v="0"/>
    <n v="0"/>
    <n v="0"/>
    <n v="0"/>
    <n v="32"/>
    <n v="96.96969696969697"/>
    <n v="33"/>
  </r>
  <r>
    <s v="zavoodie"/>
    <s v="ahahistorians"/>
    <m/>
    <m/>
    <m/>
    <m/>
    <m/>
    <m/>
    <m/>
    <m/>
    <s v="No"/>
    <n v="5"/>
    <m/>
    <m/>
    <x v="0"/>
    <d v="2018-12-27T19:56:59.000"/>
    <s v="Do you have cool ideas for using digital methods in teaching and learning in the classroom and beyond? Sign up for the #AHA19 lightning round, &quot;Digital Pedagogy in and out of the Classroom!&quot; https://t.co/4O2Sx0ILFw"/>
    <m/>
    <m/>
    <x v="0"/>
    <m/>
    <s v="http://pbs.twimg.com/profile_images/765764663305003008/oznc0SCM_normal.jpg"/>
    <x v="2"/>
    <s v="https://twitter.com/zavoodie/status/1078379234869956609"/>
    <m/>
    <m/>
    <s v="1078379234869956609"/>
    <m/>
    <b v="0"/>
    <n v="0"/>
    <s v=""/>
    <b v="0"/>
    <s v="en"/>
    <m/>
    <s v=""/>
    <b v="0"/>
    <n v="5"/>
    <s v="1078304637424463873"/>
    <s v="Twitter for iPhone"/>
    <b v="0"/>
    <s v="1078304637424463873"/>
    <s v="Tweet"/>
    <n v="0"/>
    <n v="0"/>
    <m/>
    <m/>
    <m/>
    <m/>
    <m/>
    <m/>
    <m/>
    <m/>
    <n v="1"/>
    <s v="6"/>
    <s v="6"/>
    <n v="1"/>
    <n v="3.0303030303030303"/>
    <n v="0"/>
    <n v="0"/>
    <n v="0"/>
    <n v="0"/>
    <n v="32"/>
    <n v="96.96969696969697"/>
    <n v="33"/>
  </r>
  <r>
    <s v="hemntad"/>
    <s v="dpradhanbjp"/>
    <m/>
    <m/>
    <m/>
    <m/>
    <m/>
    <m/>
    <m/>
    <m/>
    <s v="No"/>
    <n v="6"/>
    <m/>
    <m/>
    <x v="0"/>
    <d v="2018-12-28T13:25:51.000"/>
    <s v="We have adopted technology &amp;amp; utilised digital methods to enhance convenience &amp;amp; services for our countrymen. When it comes to growth of the country PM @narendramodi ji keeps politics aside to ensure benefits of centre’s schemes reach people in all states."/>
    <m/>
    <m/>
    <x v="0"/>
    <m/>
    <s v="http://pbs.twimg.com/profile_images/1049566444319469569/-A8nsDya_normal.jpg"/>
    <x v="3"/>
    <s v="https://twitter.com/hemntad/status/1078643188494024704"/>
    <m/>
    <m/>
    <s v="1078643188494024704"/>
    <m/>
    <b v="0"/>
    <n v="0"/>
    <s v=""/>
    <b v="0"/>
    <s v="en"/>
    <m/>
    <s v=""/>
    <b v="0"/>
    <n v="100"/>
    <s v="1076506391907614720"/>
    <s v="Twitter for Android"/>
    <b v="0"/>
    <s v="1076506391907614720"/>
    <s v="Tweet"/>
    <n v="0"/>
    <n v="0"/>
    <m/>
    <m/>
    <m/>
    <m/>
    <m/>
    <m/>
    <m/>
    <m/>
    <n v="1"/>
    <s v="5"/>
    <s v="5"/>
    <m/>
    <m/>
    <m/>
    <m/>
    <m/>
    <m/>
    <m/>
    <m/>
    <m/>
  </r>
  <r>
    <s v="dpradhanbjp"/>
    <s v="narendramodi"/>
    <m/>
    <m/>
    <m/>
    <m/>
    <m/>
    <m/>
    <m/>
    <m/>
    <s v="No"/>
    <n v="8"/>
    <m/>
    <m/>
    <x v="1"/>
    <d v="2018-12-22T15:54:59.000"/>
    <s v="We have adopted technology &amp;amp; utilised digital methods to enhance convenience &amp;amp; services for our countrymen. When it comes to growth of the country PM @narendramodi ji keeps politics aside to ensure benefits of centre’s schemes reach people in all states."/>
    <m/>
    <m/>
    <x v="0"/>
    <m/>
    <s v="http://pbs.twimg.com/profile_images/586139075737849857/Z92jKYtn_normal.png"/>
    <x v="4"/>
    <s v="https://twitter.com/dpradhanbjp/status/1076506391907614720"/>
    <m/>
    <m/>
    <s v="1076506391907614720"/>
    <m/>
    <b v="0"/>
    <n v="241"/>
    <s v=""/>
    <b v="0"/>
    <s v="en"/>
    <m/>
    <s v=""/>
    <b v="0"/>
    <n v="100"/>
    <s v=""/>
    <s v="Twitter for iPhone"/>
    <b v="0"/>
    <s v="1076506391907614720"/>
    <s v="Retweet"/>
    <n v="0"/>
    <n v="0"/>
    <m/>
    <m/>
    <m/>
    <m/>
    <m/>
    <m/>
    <m/>
    <m/>
    <n v="1"/>
    <s v="5"/>
    <s v="5"/>
    <n v="3"/>
    <n v="7.142857142857143"/>
    <n v="0"/>
    <n v="0"/>
    <n v="0"/>
    <n v="0"/>
    <n v="39"/>
    <n v="92.85714285714286"/>
    <n v="42"/>
  </r>
  <r>
    <s v="hemanatasahoo"/>
    <s v="dpradhanbjp"/>
    <m/>
    <m/>
    <m/>
    <m/>
    <m/>
    <m/>
    <m/>
    <m/>
    <s v="No"/>
    <n v="9"/>
    <m/>
    <m/>
    <x v="0"/>
    <d v="2018-12-28T14:43:25.000"/>
    <s v="We have adopted technology &amp;amp; utilised digital methods to enhance convenience &amp;amp; services for our countrymen. When it comes to growth of the country PM @narendramodi ji keeps politics aside to ensure benefits of centre’s schemes reach people in all states."/>
    <m/>
    <m/>
    <x v="0"/>
    <m/>
    <s v="http://pbs.twimg.com/profile_images/1078657961067606016/mX22WqaV_normal.jpg"/>
    <x v="5"/>
    <s v="https://twitter.com/hemanatasahoo/status/1078662711637028864"/>
    <m/>
    <m/>
    <s v="1078662711637028864"/>
    <m/>
    <b v="0"/>
    <n v="0"/>
    <s v=""/>
    <b v="0"/>
    <s v="en"/>
    <m/>
    <s v=""/>
    <b v="0"/>
    <n v="100"/>
    <s v="1076506391907614720"/>
    <s v="Twitter for Android"/>
    <b v="0"/>
    <s v="1076506391907614720"/>
    <s v="Tweet"/>
    <n v="0"/>
    <n v="0"/>
    <m/>
    <m/>
    <m/>
    <m/>
    <m/>
    <m/>
    <m/>
    <m/>
    <n v="1"/>
    <s v="5"/>
    <s v="5"/>
    <m/>
    <m/>
    <m/>
    <m/>
    <m/>
    <m/>
    <m/>
    <m/>
    <m/>
  </r>
  <r>
    <s v="gh23"/>
    <s v="rrjohnr"/>
    <m/>
    <m/>
    <m/>
    <m/>
    <m/>
    <m/>
    <m/>
    <m/>
    <s v="No"/>
    <n v="11"/>
    <m/>
    <m/>
    <x v="1"/>
    <d v="2018-12-29T15:57:49.000"/>
    <s v="@KevinMKruse @RrjohnR The 'only reason' they are losing money? It has nothing to do with the generous pensions federal employees have, nor how email and digital methods of communication have crushed their monopoly protection on letter delivery. Nah."/>
    <m/>
    <m/>
    <x v="0"/>
    <m/>
    <s v="http://pbs.twimg.com/profile_images/847094375565877249/_v8d0s_v_normal.jpg"/>
    <x v="6"/>
    <s v="https://twitter.com/gh23/status/1079043820136816640"/>
    <m/>
    <m/>
    <s v="1079043820136816640"/>
    <s v="1078833204281389056"/>
    <b v="0"/>
    <n v="1"/>
    <s v="3060489838"/>
    <b v="0"/>
    <s v="en"/>
    <m/>
    <s v=""/>
    <b v="0"/>
    <n v="0"/>
    <s v=""/>
    <s v="Twitter Web Client"/>
    <b v="0"/>
    <s v="1078833204281389056"/>
    <s v="Tweet"/>
    <n v="0"/>
    <n v="0"/>
    <m/>
    <m/>
    <m/>
    <m/>
    <m/>
    <m/>
    <m/>
    <m/>
    <n v="1"/>
    <s v="9"/>
    <s v="9"/>
    <m/>
    <m/>
    <m/>
    <m/>
    <m/>
    <m/>
    <m/>
    <m/>
    <m/>
  </r>
  <r>
    <s v="rodet"/>
    <s v="austenallred"/>
    <m/>
    <m/>
    <m/>
    <m/>
    <m/>
    <m/>
    <m/>
    <m/>
    <s v="No"/>
    <n v="13"/>
    <m/>
    <m/>
    <x v="1"/>
    <d v="2018-12-30T11:51:17.000"/>
    <s v="@bradfordcross @monkchips @coursera @udacity @LambdaSchool @AustenAllred German colleges seem to have a hard time adopting digital methods, but I think this is a separate issue."/>
    <m/>
    <m/>
    <x v="0"/>
    <m/>
    <s v="http://pbs.twimg.com/profile_images/781493370040573952/mkHwslVK_normal.png"/>
    <x v="7"/>
    <s v="https://twitter.com/rodet/status/1079344168525357057"/>
    <m/>
    <m/>
    <s v="1079344168525357057"/>
    <s v="1079324392751009792"/>
    <b v="0"/>
    <n v="1"/>
    <s v="36153601"/>
    <b v="0"/>
    <s v="en"/>
    <m/>
    <s v=""/>
    <b v="0"/>
    <n v="0"/>
    <s v=""/>
    <s v="Twitter Lite"/>
    <b v="0"/>
    <s v="1079324392751009792"/>
    <s v="Tweet"/>
    <n v="0"/>
    <n v="0"/>
    <m/>
    <m/>
    <m/>
    <m/>
    <m/>
    <m/>
    <m/>
    <m/>
    <n v="1"/>
    <s v="2"/>
    <s v="2"/>
    <m/>
    <m/>
    <m/>
    <m/>
    <m/>
    <m/>
    <m/>
    <m/>
    <m/>
  </r>
  <r>
    <s v="digitalopptrust"/>
    <s v="theirworld"/>
    <m/>
    <m/>
    <m/>
    <m/>
    <m/>
    <m/>
    <m/>
    <m/>
    <s v="No"/>
    <n v="19"/>
    <m/>
    <m/>
    <x v="1"/>
    <d v="2018-12-31T13:43:00.000"/>
    <s v="Teachers in Lebanon now have new, digital methods they can apply in classes. Learn how a @DOTLebanon, Ministry of Education and Higher Education, and @theirworld program is making education more interesting and accessible while utilizing digital tools. https://t.co/H4vpUu5UKl https://t.co/dZ5EvNn5VM"/>
    <s v="https://lebanon.dotrust.org/theirworld-partnership/"/>
    <s v="dotrust.org"/>
    <x v="0"/>
    <s v="https://pbs.twimg.com/media/DuzlVtGUcAAhIs4.jpg"/>
    <s v="https://pbs.twimg.com/media/DuzlVtGUcAAhIs4.jpg"/>
    <x v="8"/>
    <s v="https://twitter.com/digitalopptrust/status/1079734669405446144"/>
    <m/>
    <m/>
    <s v="1079734669405446144"/>
    <m/>
    <b v="0"/>
    <n v="1"/>
    <s v=""/>
    <b v="0"/>
    <s v="en"/>
    <m/>
    <s v=""/>
    <b v="0"/>
    <n v="0"/>
    <s v=""/>
    <s v="TweetDeck"/>
    <b v="0"/>
    <s v="1079734669405446144"/>
    <s v="Tweet"/>
    <n v="0"/>
    <n v="0"/>
    <m/>
    <m/>
    <m/>
    <m/>
    <m/>
    <m/>
    <m/>
    <m/>
    <n v="1"/>
    <s v="8"/>
    <s v="8"/>
    <m/>
    <m/>
    <m/>
    <m/>
    <m/>
    <m/>
    <m/>
    <m/>
    <m/>
  </r>
  <r>
    <s v="dhdefined"/>
    <s v="dhdefined"/>
    <m/>
    <m/>
    <m/>
    <m/>
    <m/>
    <m/>
    <m/>
    <m/>
    <s v="No"/>
    <n v="21"/>
    <m/>
    <m/>
    <x v="2"/>
    <d v="2018-12-31T16:16:51.000"/>
    <s v="DH is the use of digital methods to research what it means to be human."/>
    <m/>
    <m/>
    <x v="0"/>
    <m/>
    <s v="http://pbs.twimg.com/profile_images/846699014800232449/nib1ydzu_normal.jpg"/>
    <x v="9"/>
    <s v="https://twitter.com/dhdefined/status/1079773389475192832"/>
    <m/>
    <m/>
    <s v="1079773389475192832"/>
    <m/>
    <b v="0"/>
    <n v="0"/>
    <s v=""/>
    <b v="0"/>
    <s v="en"/>
    <m/>
    <s v=""/>
    <b v="0"/>
    <n v="0"/>
    <s v=""/>
    <s v="DHDefined Bot"/>
    <b v="0"/>
    <s v="1079773389475192832"/>
    <s v="Tweet"/>
    <n v="0"/>
    <n v="0"/>
    <m/>
    <m/>
    <m/>
    <m/>
    <m/>
    <m/>
    <m/>
    <m/>
    <n v="1"/>
    <s v="4"/>
    <s v="4"/>
    <n v="0"/>
    <n v="0"/>
    <n v="0"/>
    <n v="0"/>
    <n v="0"/>
    <n v="0"/>
    <n v="15"/>
    <n v="100"/>
    <n v="15"/>
  </r>
  <r>
    <s v="thomasreydon"/>
    <s v="thomasreydon"/>
    <m/>
    <m/>
    <m/>
    <m/>
    <m/>
    <m/>
    <m/>
    <m/>
    <s v="No"/>
    <n v="22"/>
    <m/>
    <m/>
    <x v="2"/>
    <d v="2018-12-21T22:46:51.000"/>
    <s v="Job: tenure track Professorship (pay grade W1, with pay grade W2 after tenure) in Ethics of Digital Methods and Technologies, Institute of Philosophy I, Ruhr-Universität Bochum https://t.co/0uPwHBKAQt"/>
    <m/>
    <m/>
    <x v="0"/>
    <s v="https://pbs.twimg.com/media/Du-ZEphW0AATDRg.jpg"/>
    <s v="https://pbs.twimg.com/media/Du-ZEphW0AATDRg.jpg"/>
    <x v="10"/>
    <s v="https://twitter.com/thomasreydon/status/1076247657776103424"/>
    <m/>
    <m/>
    <s v="1076247657776103424"/>
    <m/>
    <b v="0"/>
    <n v="12"/>
    <s v=""/>
    <b v="0"/>
    <s v="de"/>
    <m/>
    <s v=""/>
    <b v="0"/>
    <n v="21"/>
    <s v=""/>
    <s v="Twitter Web Client"/>
    <b v="0"/>
    <s v="1076247657776103424"/>
    <s v="Retweet"/>
    <n v="0"/>
    <n v="0"/>
    <m/>
    <m/>
    <m/>
    <m/>
    <m/>
    <m/>
    <m/>
    <m/>
    <n v="1"/>
    <s v="18"/>
    <s v="18"/>
    <n v="0"/>
    <n v="0"/>
    <n v="0"/>
    <n v="0"/>
    <n v="0"/>
    <n v="0"/>
    <n v="27"/>
    <n v="100"/>
    <n v="27"/>
  </r>
  <r>
    <s v="qualityofdeath"/>
    <s v="thomasreydon"/>
    <m/>
    <m/>
    <m/>
    <m/>
    <m/>
    <m/>
    <m/>
    <m/>
    <s v="No"/>
    <n v="23"/>
    <m/>
    <m/>
    <x v="0"/>
    <d v="2019-01-01T17:09:00.000"/>
    <s v="Job: tenure track Professorship (pay grade W1, with pay grade W2 after tenure) in Ethics of Digital Methods and Technologies, Institute of Philosophy I, Ruhr-Universität Bochum https://t.co/0uPwHBKAQt"/>
    <m/>
    <m/>
    <x v="0"/>
    <m/>
    <s v="http://pbs.twimg.com/profile_images/1069245118648119300/YmHK2_MK_normal.jpg"/>
    <x v="11"/>
    <s v="https://twitter.com/qualityofdeath/status/1080148898361024514"/>
    <m/>
    <m/>
    <s v="1080148898361024514"/>
    <m/>
    <b v="0"/>
    <n v="0"/>
    <s v=""/>
    <b v="0"/>
    <s v="de"/>
    <m/>
    <s v=""/>
    <b v="0"/>
    <n v="21"/>
    <s v="1076247657776103424"/>
    <s v="Twitter Lite"/>
    <b v="0"/>
    <s v="1076247657776103424"/>
    <s v="Tweet"/>
    <n v="0"/>
    <n v="0"/>
    <m/>
    <m/>
    <m/>
    <m/>
    <m/>
    <m/>
    <m/>
    <m/>
    <n v="1"/>
    <s v="18"/>
    <s v="18"/>
    <n v="0"/>
    <n v="0"/>
    <n v="0"/>
    <n v="0"/>
    <n v="0"/>
    <n v="0"/>
    <n v="27"/>
    <n v="100"/>
    <n v="27"/>
  </r>
  <r>
    <s v="subex"/>
    <s v="subex"/>
    <m/>
    <m/>
    <m/>
    <m/>
    <m/>
    <m/>
    <m/>
    <m/>
    <s v="No"/>
    <n v="24"/>
    <m/>
    <m/>
    <x v="2"/>
    <d v="2019-01-02T11:24:29.000"/>
    <s v="With fraudsters becoming smarter over the years, it is time that #Telcos invest in newer methods to prevent frauds. Read to know why you should invest in #DigitalFraudPrevention methodologies to combat fraud._x000a_https://t.co/JTlNjyAGi5_x000a_#FraudManagement #Subex #TelecomAnalytics"/>
    <s v="https://www.subex.com/5-key-reasons-why-telcos-should-turn-to-digital-methods-to-combat-fraud/?utm_source=facebook&amp;utm_medium=social&amp;utm_campaign=DFP"/>
    <s v="subex.com"/>
    <x v="1"/>
    <m/>
    <s v="http://pbs.twimg.com/profile_images/868571825810284544/p0gOx1QV_normal.jpg"/>
    <x v="12"/>
    <s v="https://twitter.com/subex/status/1080424585999265792"/>
    <m/>
    <m/>
    <s v="1080424585999265792"/>
    <m/>
    <b v="0"/>
    <n v="2"/>
    <s v=""/>
    <b v="0"/>
    <s v="en"/>
    <m/>
    <s v=""/>
    <b v="0"/>
    <n v="1"/>
    <s v=""/>
    <s v="Twitter Web Client"/>
    <b v="0"/>
    <s v="1080424585999265792"/>
    <s v="Tweet"/>
    <n v="0"/>
    <n v="0"/>
    <m/>
    <m/>
    <m/>
    <m/>
    <m/>
    <m/>
    <m/>
    <m/>
    <n v="1"/>
    <s v="17"/>
    <s v="17"/>
    <n v="1"/>
    <n v="2.857142857142857"/>
    <n v="1"/>
    <n v="2.857142857142857"/>
    <n v="0"/>
    <n v="0"/>
    <n v="33"/>
    <n v="94.28571428571429"/>
    <n v="35"/>
  </r>
  <r>
    <s v="alt_buddha"/>
    <s v="subex"/>
    <m/>
    <m/>
    <m/>
    <m/>
    <m/>
    <m/>
    <m/>
    <m/>
    <s v="No"/>
    <n v="25"/>
    <m/>
    <m/>
    <x v="0"/>
    <d v="2019-01-02T11:36:50.000"/>
    <s v="With fraudsters becoming smarter over the years, it is time that #Telcos invest in newer methods to prevent frauds. Read to know why you should invest in #DigitalFraudPrevention methodologies to combat fraud._x000a_https://t.co/JTlNjyAGi5_x000a_#FraudManagement #Subex #TelecomAnalytics"/>
    <m/>
    <m/>
    <x v="2"/>
    <m/>
    <s v="http://pbs.twimg.com/profile_images/2792052732/d8e66d9a0c76a752e098725b879b9190_normal.png"/>
    <x v="13"/>
    <s v="https://twitter.com/alt_buddha/status/1080427692866994176"/>
    <m/>
    <m/>
    <s v="1080427692866994176"/>
    <m/>
    <b v="0"/>
    <n v="0"/>
    <s v=""/>
    <b v="0"/>
    <s v="en"/>
    <m/>
    <s v=""/>
    <b v="0"/>
    <n v="1"/>
    <s v="1080424585999265792"/>
    <s v="Twitter for iPhone"/>
    <b v="0"/>
    <s v="1080424585999265792"/>
    <s v="Tweet"/>
    <n v="0"/>
    <n v="0"/>
    <m/>
    <m/>
    <m/>
    <m/>
    <m/>
    <m/>
    <m/>
    <m/>
    <n v="1"/>
    <s v="17"/>
    <s v="17"/>
    <n v="1"/>
    <n v="2.857142857142857"/>
    <n v="1"/>
    <n v="2.857142857142857"/>
    <n v="0"/>
    <n v="0"/>
    <n v="33"/>
    <n v="94.28571428571429"/>
    <n v="35"/>
  </r>
  <r>
    <s v="blainegreteman"/>
    <s v="blainegreteman"/>
    <m/>
    <m/>
    <m/>
    <m/>
    <m/>
    <m/>
    <m/>
    <m/>
    <s v="No"/>
    <n v="26"/>
    <m/>
    <m/>
    <x v="2"/>
    <d v="2019-01-03T13:47:36.000"/>
    <s v="I’ll be talking about digital methods and history over on the AHA side: https://t.co/dz8mi0BVug  _x000a_Been working on more like this piece on early modern race https://t.co/XPOPPawBff and would love to see other papers on the topic—so let me know if you’re presenting!"/>
    <s v="https://aha.confex.com/aha/2019/webprogram/Session18625.html http://culturalanalytics.org/2018/01/linked-reading-digital-historicism-and-early-modern-discourses-of-race-around-shakespeares-othello/"/>
    <s v="confex.com culturalanalytics.org"/>
    <x v="0"/>
    <m/>
    <s v="http://pbs.twimg.com/profile_images/728636297481355264/g4sMrWqG_normal.jpg"/>
    <x v="14"/>
    <s v="https://twitter.com/blainegreteman/status/1080822991368404992"/>
    <m/>
    <m/>
    <s v="1080822991368404992"/>
    <m/>
    <b v="0"/>
    <n v="6"/>
    <s v=""/>
    <b v="0"/>
    <s v="en"/>
    <m/>
    <s v=""/>
    <b v="0"/>
    <n v="0"/>
    <s v=""/>
    <s v="Twitter Lite"/>
    <b v="0"/>
    <s v="1080822991368404992"/>
    <s v="Tweet"/>
    <n v="0"/>
    <n v="0"/>
    <m/>
    <m/>
    <m/>
    <m/>
    <m/>
    <m/>
    <m/>
    <m/>
    <n v="1"/>
    <s v="4"/>
    <s v="4"/>
    <n v="3"/>
    <n v="6.976744186046512"/>
    <n v="0"/>
    <n v="0"/>
    <n v="0"/>
    <n v="0"/>
    <n v="40"/>
    <n v="93.02325581395348"/>
    <n v="43"/>
  </r>
  <r>
    <s v="annensno22"/>
    <s v="efc_fanservices"/>
    <m/>
    <m/>
    <m/>
    <m/>
    <m/>
    <m/>
    <m/>
    <m/>
    <s v="No"/>
    <n v="27"/>
    <m/>
    <m/>
    <x v="0"/>
    <d v="2019-01-03T16:27:13.000"/>
    <s v="🎫 | Fans can still get tickets for Saturday's game using our simple Print at Home or digital methods. Just choose your preferred delivery method and then visit the ‘orders’ page to download the ticket._x000a_ _x000a_Or visit the Goodison Road box office between 8am-4pm on weekdays."/>
    <m/>
    <m/>
    <x v="0"/>
    <m/>
    <s v="http://pbs.twimg.com/profile_images/1061190220840865792/3pHAdd1u_normal.jpg"/>
    <x v="15"/>
    <s v="https://twitter.com/annensno22/status/1080863161492926464"/>
    <m/>
    <m/>
    <s v="1080863161492926464"/>
    <m/>
    <b v="0"/>
    <n v="0"/>
    <s v=""/>
    <b v="0"/>
    <s v="en"/>
    <m/>
    <s v=""/>
    <b v="0"/>
    <n v="22"/>
    <s v="1080860210837753862"/>
    <s v="Twitter for iPhone"/>
    <b v="0"/>
    <s v="1080860210837753862"/>
    <s v="Tweet"/>
    <n v="0"/>
    <n v="0"/>
    <m/>
    <m/>
    <m/>
    <m/>
    <m/>
    <m/>
    <m/>
    <m/>
    <n v="1"/>
    <s v="1"/>
    <s v="1"/>
    <n v="1"/>
    <n v="2.2222222222222223"/>
    <n v="0"/>
    <n v="0"/>
    <n v="0"/>
    <n v="0"/>
    <n v="44"/>
    <n v="97.77777777777777"/>
    <n v="45"/>
  </r>
  <r>
    <s v="garymathieson2"/>
    <s v="efc_fanservices"/>
    <m/>
    <m/>
    <m/>
    <m/>
    <m/>
    <m/>
    <m/>
    <m/>
    <s v="No"/>
    <n v="28"/>
    <m/>
    <m/>
    <x v="0"/>
    <d v="2019-01-03T16:35:28.000"/>
    <s v="🎫 | Fans can still get tickets for Saturday's game using our simple Print at Home or digital methods. Just choose your preferred delivery method and then visit the ‘orders’ page to download the ticket._x000a_ _x000a_Or visit the Goodison Road box office between 8am-4pm on weekdays."/>
    <m/>
    <m/>
    <x v="0"/>
    <m/>
    <s v="http://pbs.twimg.com/profile_images/915296263796662273/6uTX2pr0_normal.jpg"/>
    <x v="16"/>
    <s v="https://twitter.com/garymathieson2/status/1080865236402536448"/>
    <m/>
    <m/>
    <s v="1080865236402536448"/>
    <m/>
    <b v="0"/>
    <n v="0"/>
    <s v=""/>
    <b v="0"/>
    <s v="en"/>
    <m/>
    <s v=""/>
    <b v="0"/>
    <n v="22"/>
    <s v="1080860210837753862"/>
    <s v="Twitter for Android"/>
    <b v="0"/>
    <s v="1080860210837753862"/>
    <s v="Tweet"/>
    <n v="0"/>
    <n v="0"/>
    <m/>
    <m/>
    <m/>
    <m/>
    <m/>
    <m/>
    <m/>
    <m/>
    <n v="1"/>
    <s v="1"/>
    <s v="1"/>
    <n v="1"/>
    <n v="2.2222222222222223"/>
    <n v="0"/>
    <n v="0"/>
    <n v="0"/>
    <n v="0"/>
    <n v="44"/>
    <n v="97.77777777777777"/>
    <n v="45"/>
  </r>
  <r>
    <s v="bluekippercom"/>
    <s v="efc_fanservices"/>
    <m/>
    <m/>
    <m/>
    <m/>
    <m/>
    <m/>
    <m/>
    <m/>
    <s v="No"/>
    <n v="29"/>
    <m/>
    <m/>
    <x v="0"/>
    <d v="2019-01-03T16:40:31.000"/>
    <s v="🎫 | Fans can still get tickets for Saturday's game using our simple Print at Home or digital methods. Just choose your preferred delivery method and then visit the ‘orders’ page to download the ticket._x000a_ _x000a_Or visit the Goodison Road box office between 8am-4pm on weekdays."/>
    <m/>
    <m/>
    <x v="0"/>
    <m/>
    <s v="http://pbs.twimg.com/profile_images/1136828405/Logo-bluekipper-com_1__normal.gif"/>
    <x v="17"/>
    <s v="https://twitter.com/bluekippercom/status/1080866508446879744"/>
    <m/>
    <m/>
    <s v="1080866508446879744"/>
    <m/>
    <b v="0"/>
    <n v="0"/>
    <s v=""/>
    <b v="0"/>
    <s v="en"/>
    <m/>
    <s v=""/>
    <b v="0"/>
    <n v="22"/>
    <s v="1080860210837753862"/>
    <s v="Twitter for iPhone"/>
    <b v="0"/>
    <s v="1080860210837753862"/>
    <s v="Tweet"/>
    <n v="0"/>
    <n v="0"/>
    <m/>
    <m/>
    <m/>
    <m/>
    <m/>
    <m/>
    <m/>
    <m/>
    <n v="1"/>
    <s v="1"/>
    <s v="1"/>
    <n v="1"/>
    <n v="2.2222222222222223"/>
    <n v="0"/>
    <n v="0"/>
    <n v="0"/>
    <n v="0"/>
    <n v="44"/>
    <n v="97.77777777777777"/>
    <n v="45"/>
  </r>
  <r>
    <s v="joshogrady"/>
    <s v="efc_fanservices"/>
    <m/>
    <m/>
    <m/>
    <m/>
    <m/>
    <m/>
    <m/>
    <m/>
    <s v="No"/>
    <n v="30"/>
    <m/>
    <m/>
    <x v="0"/>
    <d v="2019-01-03T16:42:22.000"/>
    <s v="🎫 | Fans can still get tickets for Saturday's game using our simple Print at Home or digital methods. Just choose your preferred delivery method and then visit the ‘orders’ page to download the ticket._x000a_ _x000a_Or visit the Goodison Road box office between 8am-4pm on weekdays."/>
    <m/>
    <m/>
    <x v="0"/>
    <m/>
    <s v="http://pbs.twimg.com/profile_images/1077925707190288386/z3X-xMQy_normal.jpg"/>
    <x v="18"/>
    <s v="https://twitter.com/joshogrady/status/1080866973569945601"/>
    <m/>
    <m/>
    <s v="1080866973569945601"/>
    <m/>
    <b v="0"/>
    <n v="0"/>
    <s v=""/>
    <b v="0"/>
    <s v="en"/>
    <m/>
    <s v=""/>
    <b v="0"/>
    <n v="22"/>
    <s v="1080860210837753862"/>
    <s v="Twitter for iPhone"/>
    <b v="0"/>
    <s v="1080860210837753862"/>
    <s v="Tweet"/>
    <n v="0"/>
    <n v="0"/>
    <m/>
    <m/>
    <m/>
    <m/>
    <m/>
    <m/>
    <m/>
    <m/>
    <n v="1"/>
    <s v="1"/>
    <s v="1"/>
    <n v="1"/>
    <n v="2.2222222222222223"/>
    <n v="0"/>
    <n v="0"/>
    <n v="0"/>
    <n v="0"/>
    <n v="44"/>
    <n v="97.77777777777777"/>
    <n v="45"/>
  </r>
  <r>
    <s v="blueliquorice"/>
    <s v="efc_fanservices"/>
    <m/>
    <m/>
    <m/>
    <m/>
    <m/>
    <m/>
    <m/>
    <m/>
    <s v="No"/>
    <n v="31"/>
    <m/>
    <m/>
    <x v="0"/>
    <d v="2019-01-03T17:09:57.000"/>
    <s v="🎫 | Fans can still get tickets for Saturday's game using our simple Print at Home or digital methods. Just choose your preferred delivery method and then visit the ‘orders’ page to download the ticket._x000a_ _x000a_Or visit the Goodison Road box office between 8am-4pm on weekdays."/>
    <m/>
    <m/>
    <x v="0"/>
    <m/>
    <s v="http://pbs.twimg.com/profile_images/816971949381472257/R9C6SkIg_normal.jpg"/>
    <x v="19"/>
    <s v="https://twitter.com/blueliquorice/status/1080873916288196609"/>
    <m/>
    <m/>
    <s v="1080873916288196609"/>
    <m/>
    <b v="0"/>
    <n v="0"/>
    <s v=""/>
    <b v="0"/>
    <s v="en"/>
    <m/>
    <s v=""/>
    <b v="0"/>
    <n v="22"/>
    <s v="1080860210837753862"/>
    <s v="Twitter for iPhone"/>
    <b v="0"/>
    <s v="1080860210837753862"/>
    <s v="Tweet"/>
    <n v="0"/>
    <n v="0"/>
    <m/>
    <m/>
    <m/>
    <m/>
    <m/>
    <m/>
    <m/>
    <m/>
    <n v="1"/>
    <s v="1"/>
    <s v="1"/>
    <n v="1"/>
    <n v="2.2222222222222223"/>
    <n v="0"/>
    <n v="0"/>
    <n v="0"/>
    <n v="0"/>
    <n v="44"/>
    <n v="97.77777777777777"/>
    <n v="45"/>
  </r>
  <r>
    <s v="efc_denbighbsc"/>
    <s v="efc_fanservices"/>
    <m/>
    <m/>
    <m/>
    <m/>
    <m/>
    <m/>
    <m/>
    <m/>
    <s v="No"/>
    <n v="32"/>
    <m/>
    <m/>
    <x v="0"/>
    <d v="2019-01-03T18:41:11.000"/>
    <s v="🎫 | Fans can still get tickets for Saturday's game using our simple Print at Home or digital methods. Just choose your preferred delivery method and then visit the ‘orders’ page to download the ticket._x000a_ _x000a_Or visit the Goodison Road box office between 8am-4pm on weekdays."/>
    <m/>
    <m/>
    <x v="0"/>
    <m/>
    <s v="http://pbs.twimg.com/profile_images/1029837181165158400/MXuNXOKR_normal.jpg"/>
    <x v="20"/>
    <s v="https://twitter.com/efc_denbighbsc/status/1080896875773988864"/>
    <m/>
    <m/>
    <s v="1080896875773988864"/>
    <m/>
    <b v="0"/>
    <n v="0"/>
    <s v=""/>
    <b v="0"/>
    <s v="en"/>
    <m/>
    <s v=""/>
    <b v="0"/>
    <n v="22"/>
    <s v="1080860210837753862"/>
    <s v="Twitter for Android"/>
    <b v="0"/>
    <s v="1080860210837753862"/>
    <s v="Tweet"/>
    <n v="0"/>
    <n v="0"/>
    <m/>
    <m/>
    <m/>
    <m/>
    <m/>
    <m/>
    <m/>
    <m/>
    <n v="1"/>
    <s v="1"/>
    <s v="1"/>
    <n v="1"/>
    <n v="2.2222222222222223"/>
    <n v="0"/>
    <n v="0"/>
    <n v="0"/>
    <n v="0"/>
    <n v="44"/>
    <n v="97.77777777777777"/>
    <n v="45"/>
  </r>
  <r>
    <s v="francis84726090"/>
    <s v="efc_fanservices"/>
    <m/>
    <m/>
    <m/>
    <m/>
    <m/>
    <m/>
    <m/>
    <m/>
    <s v="No"/>
    <n v="33"/>
    <m/>
    <m/>
    <x v="0"/>
    <d v="2019-01-03T22:00:37.000"/>
    <s v="🎫 | Fans can still get tickets for Saturday's game using our simple Print at Home or digital methods. Just choose your preferred delivery method and then visit the ‘orders’ page to download the ticket._x000a_ _x000a_Or visit the Goodison Road box office between 8am-4pm on weekdays."/>
    <m/>
    <m/>
    <x v="0"/>
    <m/>
    <s v="http://pbs.twimg.com/profile_images/1070044851079692288/kZTnkw01_normal.jpg"/>
    <x v="21"/>
    <s v="https://twitter.com/francis84726090/status/1080947062789865472"/>
    <m/>
    <m/>
    <s v="1080947062789865472"/>
    <m/>
    <b v="0"/>
    <n v="0"/>
    <s v=""/>
    <b v="0"/>
    <s v="en"/>
    <m/>
    <s v=""/>
    <b v="0"/>
    <n v="22"/>
    <s v="1080860210837753862"/>
    <s v="Twitter for Android"/>
    <b v="0"/>
    <s v="1080860210837753862"/>
    <s v="Tweet"/>
    <n v="0"/>
    <n v="0"/>
    <m/>
    <m/>
    <m/>
    <m/>
    <m/>
    <m/>
    <m/>
    <m/>
    <n v="1"/>
    <s v="1"/>
    <s v="1"/>
    <n v="1"/>
    <n v="2.2222222222222223"/>
    <n v="0"/>
    <n v="0"/>
    <n v="0"/>
    <n v="0"/>
    <n v="44"/>
    <n v="97.77777777777777"/>
    <n v="45"/>
  </r>
  <r>
    <s v="crissakentavr"/>
    <s v="bergovoy"/>
    <m/>
    <m/>
    <m/>
    <m/>
    <m/>
    <m/>
    <m/>
    <m/>
    <s v="No"/>
    <n v="34"/>
    <m/>
    <m/>
    <x v="3"/>
    <d v="2019-01-04T05:51:17.000"/>
    <s v="@bergovoy No.  It's not a verification issue._x000a__x000a_It's that the digital records cannot be stored in a method that is write-only and privacy of their creators maintained._x000a__x000a_It's something digital methods cannot do.  Electronics are an inherently mutable media unlike paper and ink."/>
    <m/>
    <m/>
    <x v="0"/>
    <m/>
    <s v="http://pbs.twimg.com/profile_images/1038877820536074240/ythbXLPO_normal.jpg"/>
    <x v="22"/>
    <s v="https://twitter.com/crissakentavr/status/1081065512065392640"/>
    <m/>
    <m/>
    <s v="1081065512065392640"/>
    <s v="1081062763621806081"/>
    <b v="0"/>
    <n v="0"/>
    <s v="870225404"/>
    <b v="0"/>
    <s v="en"/>
    <m/>
    <s v=""/>
    <b v="0"/>
    <n v="0"/>
    <s v=""/>
    <s v="Twitter Web Client"/>
    <b v="0"/>
    <s v="1081062763621806081"/>
    <s v="Tweet"/>
    <n v="0"/>
    <n v="0"/>
    <m/>
    <m/>
    <m/>
    <m/>
    <m/>
    <m/>
    <m/>
    <m/>
    <n v="1"/>
    <s v="16"/>
    <s v="16"/>
    <n v="0"/>
    <n v="0"/>
    <n v="1"/>
    <n v="2.272727272727273"/>
    <n v="0"/>
    <n v="0"/>
    <n v="43"/>
    <n v="97.72727272727273"/>
    <n v="44"/>
  </r>
  <r>
    <s v="hamiltonmossltd"/>
    <s v="hamiltonmossltd"/>
    <m/>
    <m/>
    <m/>
    <m/>
    <m/>
    <m/>
    <m/>
    <m/>
    <s v="No"/>
    <n v="35"/>
    <m/>
    <m/>
    <x v="2"/>
    <d v="2019-01-04T07:30:16.000"/>
    <s v="Question for #Salespeople...🤔_x000a__x000a_Do you incorporate using #Digital assets into your #Sales strategy?_x000a__x000a_Want to improve or learn new Digital methods to boost your Sales results?_x000a__x000a_Check out our Digital &amp;amp; Social Media Sales course: https://t.co/KnkqjDB9hj"/>
    <s v="https://hamiltonmoss.co.uk/product/digital-social-media-sales/?platform=hootsuite"/>
    <s v="co.uk"/>
    <x v="3"/>
    <m/>
    <s v="http://pbs.twimg.com/profile_images/994153974633848832/pc0-oCN6_normal.jpg"/>
    <x v="23"/>
    <s v="https://twitter.com/hamiltonmossltd/status/1081090420677988352"/>
    <m/>
    <m/>
    <s v="1081090420677988352"/>
    <m/>
    <b v="0"/>
    <n v="0"/>
    <s v=""/>
    <b v="0"/>
    <s v="en"/>
    <m/>
    <s v=""/>
    <b v="0"/>
    <n v="0"/>
    <s v=""/>
    <s v="Hootsuite Inc."/>
    <b v="0"/>
    <s v="1081090420677988352"/>
    <s v="Tweet"/>
    <n v="0"/>
    <n v="0"/>
    <m/>
    <m/>
    <m/>
    <m/>
    <m/>
    <m/>
    <m/>
    <m/>
    <n v="1"/>
    <s v="4"/>
    <s v="4"/>
    <n v="2"/>
    <n v="5.714285714285714"/>
    <n v="0"/>
    <n v="0"/>
    <n v="0"/>
    <n v="0"/>
    <n v="33"/>
    <n v="94.28571428571429"/>
    <n v="35"/>
  </r>
  <r>
    <s v="andycramp3"/>
    <s v="efc_fanservices"/>
    <m/>
    <m/>
    <m/>
    <m/>
    <m/>
    <m/>
    <m/>
    <m/>
    <s v="No"/>
    <n v="36"/>
    <m/>
    <m/>
    <x v="0"/>
    <d v="2019-01-04T08:35:22.000"/>
    <s v="🎫 | Fans can still get tickets for Saturday's game using our simple Print at Home or digital methods. Just choose your preferred delivery method and then visit the ‘orders’ page to download the ticket._x000a_ _x000a_Or visit the Goodison Road box office between 8am-4pm on weekdays."/>
    <m/>
    <m/>
    <x v="0"/>
    <m/>
    <s v="http://abs.twimg.com/sticky/default_profile_images/default_profile_normal.png"/>
    <x v="24"/>
    <s v="https://twitter.com/andycramp3/status/1081106804136763393"/>
    <m/>
    <m/>
    <s v="1081106804136763393"/>
    <m/>
    <b v="0"/>
    <n v="0"/>
    <s v=""/>
    <b v="0"/>
    <s v="en"/>
    <m/>
    <s v=""/>
    <b v="0"/>
    <n v="22"/>
    <s v="1080860210837753862"/>
    <s v="Twitter Lite"/>
    <b v="0"/>
    <s v="1080860210837753862"/>
    <s v="Tweet"/>
    <n v="0"/>
    <n v="0"/>
    <m/>
    <m/>
    <m/>
    <m/>
    <m/>
    <m/>
    <m/>
    <m/>
    <n v="1"/>
    <s v="1"/>
    <s v="1"/>
    <n v="1"/>
    <n v="2.2222222222222223"/>
    <n v="0"/>
    <n v="0"/>
    <n v="0"/>
    <n v="0"/>
    <n v="44"/>
    <n v="97.77777777777777"/>
    <n v="45"/>
  </r>
  <r>
    <s v="everton"/>
    <s v="efc_fanservices"/>
    <m/>
    <m/>
    <m/>
    <m/>
    <m/>
    <m/>
    <m/>
    <m/>
    <s v="No"/>
    <n v="37"/>
    <m/>
    <m/>
    <x v="0"/>
    <d v="2019-01-04T08:37:26.000"/>
    <s v="🎫 | Fans can still get tickets for Saturday's game using our simple Print at Home or digital methods. Just choose your preferred delivery method and then visit the ‘orders’ page to download the ticket._x000a_ _x000a_Or visit the Goodison Road box office between 8am-4pm on weekdays."/>
    <m/>
    <m/>
    <x v="0"/>
    <m/>
    <s v="http://pbs.twimg.com/profile_images/1073633246318075905/ZAeifZEB_normal.jpg"/>
    <x v="25"/>
    <s v="https://twitter.com/everton/status/1081107323442118663"/>
    <m/>
    <m/>
    <s v="1081107323442118663"/>
    <m/>
    <b v="0"/>
    <n v="0"/>
    <s v=""/>
    <b v="0"/>
    <s v="en"/>
    <m/>
    <s v=""/>
    <b v="0"/>
    <n v="22"/>
    <s v="1080860210837753862"/>
    <s v="TweetDeck"/>
    <b v="0"/>
    <s v="1080860210837753862"/>
    <s v="Tweet"/>
    <n v="0"/>
    <n v="0"/>
    <m/>
    <m/>
    <m/>
    <m/>
    <m/>
    <m/>
    <m/>
    <m/>
    <n v="1"/>
    <s v="1"/>
    <s v="1"/>
    <n v="1"/>
    <n v="2.2222222222222223"/>
    <n v="0"/>
    <n v="0"/>
    <n v="0"/>
    <n v="0"/>
    <n v="44"/>
    <n v="97.77777777777777"/>
    <n v="45"/>
  </r>
  <r>
    <s v="johno1608"/>
    <s v="efc_fanservices"/>
    <m/>
    <m/>
    <m/>
    <m/>
    <m/>
    <m/>
    <m/>
    <m/>
    <s v="No"/>
    <n v="38"/>
    <m/>
    <m/>
    <x v="0"/>
    <d v="2019-01-04T08:38:08.000"/>
    <s v="🎫 | Fans can still get tickets for Saturday's game using our simple Print at Home or digital methods. Just choose your preferred delivery method and then visit the ‘orders’ page to download the ticket._x000a_ _x000a_Or visit the Goodison Road box office between 8am-4pm on weekdays."/>
    <m/>
    <m/>
    <x v="0"/>
    <m/>
    <s v="http://pbs.twimg.com/profile_images/872091581913976833/TGEq6cCW_normal.jpg"/>
    <x v="26"/>
    <s v="https://twitter.com/johno1608/status/1081107498655014912"/>
    <m/>
    <m/>
    <s v="1081107498655014912"/>
    <m/>
    <b v="0"/>
    <n v="0"/>
    <s v=""/>
    <b v="0"/>
    <s v="en"/>
    <m/>
    <s v=""/>
    <b v="0"/>
    <n v="22"/>
    <s v="1080860210837753862"/>
    <s v="Twitter for Android"/>
    <b v="0"/>
    <s v="1080860210837753862"/>
    <s v="Tweet"/>
    <n v="0"/>
    <n v="0"/>
    <m/>
    <m/>
    <m/>
    <m/>
    <m/>
    <m/>
    <m/>
    <m/>
    <n v="1"/>
    <s v="1"/>
    <s v="1"/>
    <n v="1"/>
    <n v="2.2222222222222223"/>
    <n v="0"/>
    <n v="0"/>
    <n v="0"/>
    <n v="0"/>
    <n v="44"/>
    <n v="97.77777777777777"/>
    <n v="45"/>
  </r>
  <r>
    <s v="dennisw94602282"/>
    <s v="efc_fanservices"/>
    <m/>
    <m/>
    <m/>
    <m/>
    <m/>
    <m/>
    <m/>
    <m/>
    <s v="No"/>
    <n v="39"/>
    <m/>
    <m/>
    <x v="0"/>
    <d v="2019-01-04T08:38:42.000"/>
    <s v="🎫 | Fans can still get tickets for Saturday's game using our simple Print at Home or digital methods. Just choose your preferred delivery method and then visit the ‘orders’ page to download the ticket._x000a_ _x000a_Or visit the Goodison Road box office between 8am-4pm on weekdays."/>
    <m/>
    <m/>
    <x v="0"/>
    <m/>
    <s v="http://pbs.twimg.com/profile_images/1080467250669371392/O6hVFsqM_normal.jpg"/>
    <x v="27"/>
    <s v="https://twitter.com/dennisw94602282/status/1081107643148787712"/>
    <m/>
    <m/>
    <s v="1081107643148787712"/>
    <m/>
    <b v="0"/>
    <n v="0"/>
    <s v=""/>
    <b v="0"/>
    <s v="en"/>
    <m/>
    <s v=""/>
    <b v="0"/>
    <n v="22"/>
    <s v="1080860210837753862"/>
    <s v="Twitter for iPhone"/>
    <b v="0"/>
    <s v="1080860210837753862"/>
    <s v="Tweet"/>
    <n v="0"/>
    <n v="0"/>
    <m/>
    <m/>
    <m/>
    <m/>
    <m/>
    <m/>
    <m/>
    <m/>
    <n v="1"/>
    <s v="1"/>
    <s v="1"/>
    <n v="1"/>
    <n v="2.2222222222222223"/>
    <n v="0"/>
    <n v="0"/>
    <n v="0"/>
    <n v="0"/>
    <n v="44"/>
    <n v="97.77777777777777"/>
    <n v="45"/>
  </r>
  <r>
    <s v="takeoff191"/>
    <s v="efc_fanservices"/>
    <m/>
    <m/>
    <m/>
    <m/>
    <m/>
    <m/>
    <m/>
    <m/>
    <s v="No"/>
    <n v="40"/>
    <m/>
    <m/>
    <x v="0"/>
    <d v="2019-01-04T09:58:47.000"/>
    <s v="🎫 | Fans can still get tickets for Saturday's game using our simple Print at Home or digital methods. Just choose your preferred delivery method and then visit the ‘orders’ page to download the ticket._x000a_ _x000a_Or visit the Goodison Road box office between 8am-4pm on weekdays."/>
    <m/>
    <m/>
    <x v="0"/>
    <m/>
    <s v="http://pbs.twimg.com/profile_images/1081577926611611649/5nlCjeur_normal.jpg"/>
    <x v="28"/>
    <s v="https://twitter.com/takeoff191/status/1081127796326498305"/>
    <m/>
    <m/>
    <s v="1081127796326498305"/>
    <m/>
    <b v="0"/>
    <n v="0"/>
    <s v=""/>
    <b v="0"/>
    <s v="en"/>
    <m/>
    <s v=""/>
    <b v="0"/>
    <n v="22"/>
    <s v="1080860210837753862"/>
    <s v="Twitter for Android"/>
    <b v="0"/>
    <s v="1080860210837753862"/>
    <s v="Tweet"/>
    <n v="0"/>
    <n v="0"/>
    <m/>
    <m/>
    <m/>
    <m/>
    <m/>
    <m/>
    <m/>
    <m/>
    <n v="1"/>
    <s v="1"/>
    <s v="1"/>
    <n v="1"/>
    <n v="2.2222222222222223"/>
    <n v="0"/>
    <n v="0"/>
    <n v="0"/>
    <n v="0"/>
    <n v="44"/>
    <n v="97.77777777777777"/>
    <n v="45"/>
  </r>
  <r>
    <s v="richardwiddows"/>
    <s v="efc_fanservices"/>
    <m/>
    <m/>
    <m/>
    <m/>
    <m/>
    <m/>
    <m/>
    <m/>
    <s v="No"/>
    <n v="41"/>
    <m/>
    <m/>
    <x v="0"/>
    <d v="2019-01-04T10:01:27.000"/>
    <s v="🎫 | Fans can still get tickets for Saturday's game using our simple Print at Home or digital methods. Just choose your preferred delivery method and then visit the ‘orders’ page to download the ticket._x000a_ _x000a_Or visit the Goodison Road box office between 8am-4pm on weekdays."/>
    <m/>
    <m/>
    <x v="0"/>
    <m/>
    <s v="http://pbs.twimg.com/profile_images/450031450662789120/gn_GjUAk_normal.jpeg"/>
    <x v="29"/>
    <s v="https://twitter.com/richardwiddows/status/1081128468404936704"/>
    <m/>
    <m/>
    <s v="1081128468404936704"/>
    <m/>
    <b v="0"/>
    <n v="0"/>
    <s v=""/>
    <b v="0"/>
    <s v="en"/>
    <m/>
    <s v=""/>
    <b v="0"/>
    <n v="22"/>
    <s v="1080860210837753862"/>
    <s v="Twitter Lite"/>
    <b v="0"/>
    <s v="1080860210837753862"/>
    <s v="Tweet"/>
    <n v="0"/>
    <n v="0"/>
    <m/>
    <m/>
    <m/>
    <m/>
    <m/>
    <m/>
    <m/>
    <m/>
    <n v="1"/>
    <s v="1"/>
    <s v="1"/>
    <n v="1"/>
    <n v="2.2222222222222223"/>
    <n v="0"/>
    <n v="0"/>
    <n v="0"/>
    <n v="0"/>
    <n v="44"/>
    <n v="97.77777777777777"/>
    <n v="45"/>
  </r>
  <r>
    <s v="tomhughes1892"/>
    <s v="efc_fanservices"/>
    <m/>
    <m/>
    <m/>
    <m/>
    <m/>
    <m/>
    <m/>
    <m/>
    <s v="No"/>
    <n v="42"/>
    <m/>
    <m/>
    <x v="0"/>
    <d v="2019-01-04T10:55:17.000"/>
    <s v="🎫 | Fans can still get tickets for Saturday's game using our simple Print at Home or digital methods. Just choose your preferred delivery method and then visit the ‘orders’ page to download the ticket._x000a_ _x000a_Or visit the Goodison Road box office between 8am-4pm on weekdays."/>
    <m/>
    <m/>
    <x v="0"/>
    <m/>
    <s v="http://pbs.twimg.com/profile_images/870863871338217472/IUL4_7Xm_normal.jpg"/>
    <x v="30"/>
    <s v="https://twitter.com/tomhughes1892/status/1081142014320742400"/>
    <m/>
    <m/>
    <s v="1081142014320742400"/>
    <m/>
    <b v="0"/>
    <n v="0"/>
    <s v=""/>
    <b v="0"/>
    <s v="en"/>
    <m/>
    <s v=""/>
    <b v="0"/>
    <n v="22"/>
    <s v="1080860210837753862"/>
    <s v="Twitter for iPhone"/>
    <b v="0"/>
    <s v="1080860210837753862"/>
    <s v="Tweet"/>
    <n v="0"/>
    <n v="0"/>
    <m/>
    <m/>
    <m/>
    <m/>
    <m/>
    <m/>
    <m/>
    <m/>
    <n v="1"/>
    <s v="1"/>
    <s v="1"/>
    <n v="1"/>
    <n v="2.2222222222222223"/>
    <n v="0"/>
    <n v="0"/>
    <n v="0"/>
    <n v="0"/>
    <n v="44"/>
    <n v="97.77777777777777"/>
    <n v="45"/>
  </r>
  <r>
    <s v="evertonitalia"/>
    <s v="efc_fanservices"/>
    <m/>
    <m/>
    <m/>
    <m/>
    <m/>
    <m/>
    <m/>
    <m/>
    <s v="No"/>
    <n v="43"/>
    <m/>
    <m/>
    <x v="0"/>
    <d v="2019-01-04T11:11:51.000"/>
    <s v="🎫 | Fans can still get tickets for Saturday's game using our simple Print at Home or digital methods. Just choose your preferred delivery method and then visit the ‘orders’ page to download the ticket._x000a_ _x000a_Or visit the Goodison Road box office between 8am-4pm on weekdays."/>
    <m/>
    <m/>
    <x v="0"/>
    <m/>
    <s v="http://pbs.twimg.com/profile_images/1027943877066600449/ayLoNfhP_normal.jpg"/>
    <x v="31"/>
    <s v="https://twitter.com/evertonitalia/status/1081146184419459072"/>
    <m/>
    <m/>
    <s v="1081146184419459072"/>
    <m/>
    <b v="0"/>
    <n v="0"/>
    <s v=""/>
    <b v="0"/>
    <s v="en"/>
    <m/>
    <s v=""/>
    <b v="0"/>
    <n v="22"/>
    <s v="1080860210837753862"/>
    <s v="Twitter Web Client"/>
    <b v="0"/>
    <s v="1080860210837753862"/>
    <s v="Tweet"/>
    <n v="0"/>
    <n v="0"/>
    <m/>
    <m/>
    <m/>
    <m/>
    <m/>
    <m/>
    <m/>
    <m/>
    <n v="1"/>
    <s v="1"/>
    <s v="1"/>
    <n v="1"/>
    <n v="2.2222222222222223"/>
    <n v="0"/>
    <n v="0"/>
    <n v="0"/>
    <n v="0"/>
    <n v="44"/>
    <n v="97.77777777777777"/>
    <n v="45"/>
  </r>
  <r>
    <s v="hanstours"/>
    <s v="efc_fanservices"/>
    <m/>
    <m/>
    <m/>
    <m/>
    <m/>
    <m/>
    <m/>
    <m/>
    <s v="No"/>
    <n v="44"/>
    <m/>
    <m/>
    <x v="0"/>
    <d v="2019-01-04T11:25:39.000"/>
    <s v="🎫 | Fans can still get tickets for Saturday's game using our simple Print at Home or digital methods. Just choose your preferred delivery method and then visit the ‘orders’ page to download the ticket._x000a_ _x000a_Or visit the Goodison Road box office between 8am-4pm on weekdays."/>
    <m/>
    <m/>
    <x v="0"/>
    <m/>
    <s v="http://pbs.twimg.com/profile_images/717509473267499008/zYRpu0D4_normal.jpg"/>
    <x v="32"/>
    <s v="https://twitter.com/hanstours/status/1081149655113781250"/>
    <m/>
    <m/>
    <s v="1081149655113781250"/>
    <m/>
    <b v="0"/>
    <n v="0"/>
    <s v=""/>
    <b v="0"/>
    <s v="en"/>
    <m/>
    <s v=""/>
    <b v="0"/>
    <n v="22"/>
    <s v="1080860210837753862"/>
    <s v="Twitter for iPhone"/>
    <b v="0"/>
    <s v="1080860210837753862"/>
    <s v="Tweet"/>
    <n v="0"/>
    <n v="0"/>
    <m/>
    <m/>
    <m/>
    <m/>
    <m/>
    <m/>
    <m/>
    <m/>
    <n v="1"/>
    <s v="1"/>
    <s v="1"/>
    <n v="1"/>
    <n v="2.2222222222222223"/>
    <n v="0"/>
    <n v="0"/>
    <n v="0"/>
    <n v="0"/>
    <n v="44"/>
    <n v="97.77777777777777"/>
    <n v="45"/>
  </r>
  <r>
    <s v="ak4insurance"/>
    <s v="efc_fanservices"/>
    <m/>
    <m/>
    <m/>
    <m/>
    <m/>
    <m/>
    <m/>
    <m/>
    <s v="No"/>
    <n v="45"/>
    <m/>
    <m/>
    <x v="0"/>
    <d v="2019-01-04T11:28:26.000"/>
    <s v="🎫 | Fans can still get tickets for Saturday's game using our simple Print at Home or digital methods. Just choose your preferred delivery method and then visit the ‘orders’ page to download the ticket._x000a_ _x000a_Or visit the Goodison Road box office between 8am-4pm on weekdays."/>
    <m/>
    <m/>
    <x v="0"/>
    <m/>
    <s v="http://pbs.twimg.com/profile_images/1021372092955136000/Bxm-n3oc_normal.jpg"/>
    <x v="33"/>
    <s v="https://twitter.com/ak4insurance/status/1081150355239505923"/>
    <m/>
    <m/>
    <s v="1081150355239505923"/>
    <m/>
    <b v="0"/>
    <n v="0"/>
    <s v=""/>
    <b v="0"/>
    <s v="en"/>
    <m/>
    <s v=""/>
    <b v="0"/>
    <n v="22"/>
    <s v="1080860210837753862"/>
    <s v="Twitter for iPhone"/>
    <b v="0"/>
    <s v="1080860210837753862"/>
    <s v="Tweet"/>
    <n v="0"/>
    <n v="0"/>
    <m/>
    <m/>
    <m/>
    <m/>
    <m/>
    <m/>
    <m/>
    <m/>
    <n v="1"/>
    <s v="1"/>
    <s v="1"/>
    <n v="1"/>
    <n v="2.2222222222222223"/>
    <n v="0"/>
    <n v="0"/>
    <n v="0"/>
    <n v="0"/>
    <n v="44"/>
    <n v="97.77777777777777"/>
    <n v="45"/>
  </r>
  <r>
    <s v="uni_wue"/>
    <s v="uni_wue"/>
    <m/>
    <m/>
    <m/>
    <m/>
    <m/>
    <m/>
    <m/>
    <m/>
    <s v="No"/>
    <n v="46"/>
    <m/>
    <m/>
    <x v="2"/>
    <d v="2019-01-04T12:35:06.000"/>
    <s v="Conference at #jmuw will gather researchers working in Stylistics, Genre, Digital Methods and Romance Languages. Local organizers: CLiGS research group (Robert Hesselbach, José Calvo Tello, Ulrike Henny-Krahmer, Daniel Schlör) https://t.co/TQIVkQy3Ki"/>
    <s v="https://twitter.com/cldh_trier/status/1081138400672051200"/>
    <s v="twitter.com"/>
    <x v="4"/>
    <m/>
    <s v="http://pbs.twimg.com/profile_images/875613262200553472/lQib1e65_normal.jpg"/>
    <x v="34"/>
    <s v="https://twitter.com/uni_wue/status/1081167132401041413"/>
    <m/>
    <m/>
    <s v="1081167132401041413"/>
    <m/>
    <b v="0"/>
    <n v="0"/>
    <s v=""/>
    <b v="1"/>
    <s v="de"/>
    <m/>
    <s v="1081138400672051200"/>
    <b v="0"/>
    <n v="0"/>
    <s v=""/>
    <s v="Twitter Web Client"/>
    <b v="0"/>
    <s v="1081167132401041413"/>
    <s v="Tweet"/>
    <n v="0"/>
    <n v="0"/>
    <m/>
    <m/>
    <m/>
    <m/>
    <m/>
    <m/>
    <m/>
    <m/>
    <n v="1"/>
    <s v="4"/>
    <s v="4"/>
    <n v="0"/>
    <n v="0"/>
    <n v="0"/>
    <n v="0"/>
    <n v="0"/>
    <n v="0"/>
    <n v="30"/>
    <n v="100"/>
    <n v="30"/>
  </r>
  <r>
    <s v="johnbennetto"/>
    <s v="efc_fanservices"/>
    <m/>
    <m/>
    <m/>
    <m/>
    <m/>
    <m/>
    <m/>
    <m/>
    <s v="No"/>
    <n v="47"/>
    <m/>
    <m/>
    <x v="0"/>
    <d v="2019-01-04T14:36:02.000"/>
    <s v="🎫 | Fans can still get tickets for Saturday's game using our simple Print at Home or digital methods. Just choose your preferred delivery method and then visit the ‘orders’ page to download the ticket._x000a_ _x000a_Or visit the Goodison Road box office between 8am-4pm on weekdays."/>
    <m/>
    <m/>
    <x v="0"/>
    <m/>
    <s v="http://pbs.twimg.com/profile_images/1002127255487897600/Bt99pYQc_normal.jpg"/>
    <x v="35"/>
    <s v="https://twitter.com/johnbennetto/status/1081197569370402816"/>
    <m/>
    <m/>
    <s v="1081197569370402816"/>
    <m/>
    <b v="0"/>
    <n v="0"/>
    <s v=""/>
    <b v="0"/>
    <s v="en"/>
    <m/>
    <s v=""/>
    <b v="0"/>
    <n v="22"/>
    <s v="1080860210837753862"/>
    <s v="Twitter for iPhone"/>
    <b v="0"/>
    <s v="1080860210837753862"/>
    <s v="Tweet"/>
    <n v="0"/>
    <n v="0"/>
    <m/>
    <m/>
    <m/>
    <m/>
    <m/>
    <m/>
    <m/>
    <m/>
    <n v="1"/>
    <s v="1"/>
    <s v="1"/>
    <n v="1"/>
    <n v="2.2222222222222223"/>
    <n v="0"/>
    <n v="0"/>
    <n v="0"/>
    <n v="0"/>
    <n v="44"/>
    <n v="97.77777777777777"/>
    <n v="45"/>
  </r>
  <r>
    <s v="ruminant_theory"/>
    <s v="ruminant_theory"/>
    <m/>
    <m/>
    <m/>
    <m/>
    <m/>
    <m/>
    <m/>
    <m/>
    <s v="No"/>
    <n v="48"/>
    <m/>
    <m/>
    <x v="2"/>
    <d v="2019-01-04T15:17:59.000"/>
    <s v="Digital Humanities (the illusion of regulated through a program’s inner workings of value - Understanding Digital Methods for the sharing"/>
    <m/>
    <m/>
    <x v="0"/>
    <m/>
    <s v="http://abs.twimg.com/sticky/default_profile_images/default_profile_normal.png"/>
    <x v="36"/>
    <s v="https://twitter.com/ruminant_theory/status/1081208123807936512"/>
    <m/>
    <m/>
    <s v="1081208123807936512"/>
    <m/>
    <b v="0"/>
    <n v="0"/>
    <s v=""/>
    <b v="0"/>
    <s v="en"/>
    <m/>
    <s v=""/>
    <b v="0"/>
    <n v="1"/>
    <s v=""/>
    <s v="theory_ruminant"/>
    <b v="0"/>
    <s v="1081208123807936512"/>
    <s v="Tweet"/>
    <n v="0"/>
    <n v="0"/>
    <m/>
    <m/>
    <m/>
    <m/>
    <m/>
    <m/>
    <m/>
    <m/>
    <n v="1"/>
    <s v="15"/>
    <s v="15"/>
    <n v="0"/>
    <n v="0"/>
    <n v="1"/>
    <n v="5"/>
    <n v="0"/>
    <n v="0"/>
    <n v="19"/>
    <n v="95"/>
    <n v="20"/>
  </r>
  <r>
    <s v="real_person_dh"/>
    <s v="ruminant_theory"/>
    <m/>
    <m/>
    <m/>
    <m/>
    <m/>
    <m/>
    <m/>
    <m/>
    <s v="No"/>
    <n v="49"/>
    <m/>
    <m/>
    <x v="0"/>
    <d v="2019-01-04T16:16:21.000"/>
    <s v="Digital Humanities (the illusion of regulated through a program’s inner workings of value - Understanding Digital Methods for the sharing"/>
    <m/>
    <m/>
    <x v="0"/>
    <m/>
    <s v="http://pbs.twimg.com/profile_images/967506429027418114/cIlK0Mf0_normal.jpg"/>
    <x v="37"/>
    <s v="https://twitter.com/real_person_dh/status/1081222815343435777"/>
    <m/>
    <m/>
    <s v="1081222815343435777"/>
    <m/>
    <b v="0"/>
    <n v="0"/>
    <s v=""/>
    <b v="0"/>
    <s v="en"/>
    <m/>
    <s v=""/>
    <b v="0"/>
    <n v="1"/>
    <s v="1081208123807936512"/>
    <s v="Totally Real DH Person"/>
    <b v="0"/>
    <s v="1081208123807936512"/>
    <s v="Tweet"/>
    <n v="0"/>
    <n v="0"/>
    <m/>
    <m/>
    <m/>
    <m/>
    <m/>
    <m/>
    <m/>
    <m/>
    <n v="1"/>
    <s v="15"/>
    <s v="15"/>
    <n v="0"/>
    <n v="0"/>
    <n v="1"/>
    <n v="5"/>
    <n v="0"/>
    <n v="0"/>
    <n v="19"/>
    <n v="95"/>
    <n v="20"/>
  </r>
  <r>
    <s v="ryanmhorne"/>
    <s v="paregorios"/>
    <m/>
    <m/>
    <m/>
    <m/>
    <m/>
    <m/>
    <m/>
    <m/>
    <s v="No"/>
    <n v="50"/>
    <m/>
    <m/>
    <x v="3"/>
    <d v="2019-01-04T17:01:19.000"/>
    <s v="@paregorios: Customary to start with Packard’s concordance to Livy (1968) - proving digital methods could be applied to classical studies #aiascs"/>
    <m/>
    <m/>
    <x v="5"/>
    <m/>
    <s v="http://pbs.twimg.com/profile_images/789573175201959936/ObpfVcLa_normal.jpg"/>
    <x v="38"/>
    <s v="https://twitter.com/ryanmhorne/status/1081234128995966977"/>
    <m/>
    <m/>
    <s v="1081234128995966977"/>
    <m/>
    <b v="0"/>
    <n v="2"/>
    <s v="15395246"/>
    <b v="0"/>
    <s v="en"/>
    <m/>
    <s v=""/>
    <b v="0"/>
    <n v="0"/>
    <s v=""/>
    <s v="TweetDeck"/>
    <b v="0"/>
    <s v="1081234128995966977"/>
    <s v="Tweet"/>
    <n v="0"/>
    <n v="0"/>
    <m/>
    <m/>
    <m/>
    <m/>
    <m/>
    <m/>
    <m/>
    <m/>
    <n v="1"/>
    <s v="14"/>
    <s v="14"/>
    <n v="1"/>
    <n v="4.761904761904762"/>
    <n v="0"/>
    <n v="0"/>
    <n v="0"/>
    <n v="0"/>
    <n v="20"/>
    <n v="95.23809523809524"/>
    <n v="21"/>
  </r>
  <r>
    <s v="kalanicraig"/>
    <s v="heatherlynnsg"/>
    <m/>
    <m/>
    <m/>
    <m/>
    <m/>
    <m/>
    <m/>
    <m/>
    <s v="No"/>
    <n v="51"/>
    <m/>
    <m/>
    <x v="0"/>
    <d v="2019-01-04T18:35:34.000"/>
    <s v="If you're at #AHA19 and working with digital methods/sources etc, I can't recommend Digital Drop-In highly enough. Attending the Drop-In at #AHA17 basically made my budding #DH #dissertation possible (ok that + @paigecmorgan's expert advice about whether or not to learn R...) https://t.co/5n4ZnNa1JJ"/>
    <m/>
    <m/>
    <x v="6"/>
    <m/>
    <s v="http://pbs.twimg.com/profile_images/913589681241108480/fMQS4u-l_normal.jpg"/>
    <x v="39"/>
    <s v="https://twitter.com/kalanicraig/status/1081257847864901632"/>
    <m/>
    <m/>
    <s v="1081257847864901632"/>
    <m/>
    <b v="0"/>
    <n v="0"/>
    <s v=""/>
    <b v="1"/>
    <s v="en"/>
    <m/>
    <s v="1081220230297411584"/>
    <b v="0"/>
    <n v="5"/>
    <s v="1081257721905758208"/>
    <s v="Twitter for iPhone"/>
    <b v="0"/>
    <s v="1081257721905758208"/>
    <s v="Tweet"/>
    <n v="0"/>
    <n v="0"/>
    <m/>
    <m/>
    <m/>
    <m/>
    <m/>
    <m/>
    <m/>
    <m/>
    <n v="1"/>
    <s v="3"/>
    <s v="3"/>
    <m/>
    <m/>
    <m/>
    <m/>
    <m/>
    <m/>
    <m/>
    <m/>
    <m/>
  </r>
  <r>
    <s v="linkedlibrary"/>
    <s v="heatherlynnsg"/>
    <m/>
    <m/>
    <m/>
    <m/>
    <m/>
    <m/>
    <m/>
    <m/>
    <s v="No"/>
    <n v="53"/>
    <m/>
    <m/>
    <x v="0"/>
    <d v="2019-01-04T18:39:49.000"/>
    <s v="If you're at #AHA19 and working with digital methods/sources etc, I can't recommend Digital Drop-In highly enough. Attending the Drop-In at #AHA17 basically made my budding #DH #dissertation possible (ok that + @paigecmorgan's expert advice about whether or not to learn R...) https://t.co/5n4ZnNa1JJ"/>
    <m/>
    <m/>
    <x v="6"/>
    <m/>
    <s v="http://pbs.twimg.com/profile_images/513465463594954752/ZNUfaKAN_normal.jpeg"/>
    <x v="40"/>
    <s v="https://twitter.com/linkedlibrary/status/1081258918775582720"/>
    <m/>
    <m/>
    <s v="1081258918775582720"/>
    <m/>
    <b v="0"/>
    <n v="0"/>
    <s v=""/>
    <b v="1"/>
    <s v="en"/>
    <m/>
    <s v="1081220230297411584"/>
    <b v="0"/>
    <n v="5"/>
    <s v="1081257721905758208"/>
    <s v="Twitter for Android"/>
    <b v="0"/>
    <s v="1081257721905758208"/>
    <s v="Tweet"/>
    <n v="0"/>
    <n v="0"/>
    <m/>
    <m/>
    <m/>
    <m/>
    <m/>
    <m/>
    <m/>
    <m/>
    <n v="1"/>
    <s v="3"/>
    <s v="3"/>
    <m/>
    <m/>
    <m/>
    <m/>
    <m/>
    <m/>
    <m/>
    <m/>
    <m/>
  </r>
  <r>
    <s v="medhieval"/>
    <s v="heatherlynnsg"/>
    <m/>
    <m/>
    <m/>
    <m/>
    <m/>
    <m/>
    <m/>
    <m/>
    <s v="No"/>
    <n v="55"/>
    <m/>
    <m/>
    <x v="0"/>
    <d v="2019-01-04T18:43:36.000"/>
    <s v="If you're at #AHA19 and working with digital methods/sources etc, I can't recommend Digital Drop-In highly enough. Attending the Drop-In at #AHA17 basically made my budding #DH #dissertation possible (ok that + @paigecmorgan's expert advice about whether or not to learn R...) https://t.co/5n4ZnNa1JJ"/>
    <m/>
    <m/>
    <x v="6"/>
    <m/>
    <s v="http://pbs.twimg.com/profile_images/611220959962402818/uIKQtzSQ_normal.jpg"/>
    <x v="41"/>
    <s v="https://twitter.com/medhieval/status/1081259868697309184"/>
    <m/>
    <m/>
    <s v="1081259868697309184"/>
    <m/>
    <b v="0"/>
    <n v="0"/>
    <s v=""/>
    <b v="1"/>
    <s v="en"/>
    <m/>
    <s v="1081220230297411584"/>
    <b v="0"/>
    <n v="5"/>
    <s v="1081257721905758208"/>
    <s v="Twitter Web Client"/>
    <b v="0"/>
    <s v="1081257721905758208"/>
    <s v="Tweet"/>
    <n v="0"/>
    <n v="0"/>
    <m/>
    <m/>
    <m/>
    <m/>
    <m/>
    <m/>
    <m/>
    <m/>
    <n v="1"/>
    <s v="3"/>
    <s v="3"/>
    <m/>
    <m/>
    <m/>
    <m/>
    <m/>
    <m/>
    <m/>
    <m/>
    <m/>
  </r>
  <r>
    <s v="seth_denbo"/>
    <s v="heatherlynnsg"/>
    <m/>
    <m/>
    <m/>
    <m/>
    <m/>
    <m/>
    <m/>
    <m/>
    <s v="No"/>
    <n v="57"/>
    <m/>
    <m/>
    <x v="0"/>
    <d v="2019-01-04T18:51:27.000"/>
    <s v="If you're at #AHA19 and working with digital methods/sources etc, I can't recommend Digital Drop-In highly enough. Attending the Drop-In at #AHA17 basically made my budding #DH #dissertation possible (ok that + @paigecmorgan's expert advice about whether or not to learn R...) https://t.co/5n4ZnNa1JJ"/>
    <m/>
    <m/>
    <x v="6"/>
    <m/>
    <s v="http://pbs.twimg.com/profile_images/540176256/William_Hogarth_-_A_Rake_s_Progress_-_Plate_1_-_The_Young_Heir_Takes_Possession_Of_The_Miser_s_Effects_normal.jpg"/>
    <x v="42"/>
    <s v="https://twitter.com/seth_denbo/status/1081261845430894598"/>
    <m/>
    <m/>
    <s v="1081261845430894598"/>
    <m/>
    <b v="0"/>
    <n v="0"/>
    <s v=""/>
    <b v="1"/>
    <s v="en"/>
    <m/>
    <s v="1081220230297411584"/>
    <b v="0"/>
    <n v="5"/>
    <s v="1081257721905758208"/>
    <s v="TweetDeck"/>
    <b v="0"/>
    <s v="1081257721905758208"/>
    <s v="Tweet"/>
    <n v="0"/>
    <n v="0"/>
    <m/>
    <m/>
    <m/>
    <m/>
    <m/>
    <m/>
    <m/>
    <m/>
    <n v="1"/>
    <s v="3"/>
    <s v="3"/>
    <m/>
    <m/>
    <m/>
    <m/>
    <m/>
    <m/>
    <m/>
    <m/>
    <m/>
  </r>
  <r>
    <s v="foll_7"/>
    <s v="efc_fanservices"/>
    <m/>
    <m/>
    <m/>
    <m/>
    <m/>
    <m/>
    <m/>
    <m/>
    <s v="No"/>
    <n v="59"/>
    <m/>
    <m/>
    <x v="0"/>
    <d v="2019-01-04T19:33:32.000"/>
    <s v="🎫 | Fans can still get tickets for Saturday's game using our simple Print at Home or digital methods. Just choose your preferred delivery method and then visit the ‘orders’ page to download the ticket._x000a_ _x000a_Or visit the Goodison Road box office between 8am-4pm on weekdays."/>
    <m/>
    <m/>
    <x v="0"/>
    <m/>
    <s v="http://pbs.twimg.com/profile_images/2473947433/image_normal.jpg"/>
    <x v="43"/>
    <s v="https://twitter.com/foll_7/status/1081272434169389056"/>
    <m/>
    <m/>
    <s v="1081272434169389056"/>
    <m/>
    <b v="0"/>
    <n v="0"/>
    <s v=""/>
    <b v="0"/>
    <s v="en"/>
    <m/>
    <s v=""/>
    <b v="0"/>
    <n v="22"/>
    <s v="1080860210837753862"/>
    <s v="Twitter for iPhone"/>
    <b v="0"/>
    <s v="1080860210837753862"/>
    <s v="Tweet"/>
    <n v="0"/>
    <n v="0"/>
    <m/>
    <m/>
    <m/>
    <m/>
    <m/>
    <m/>
    <m/>
    <m/>
    <n v="1"/>
    <s v="1"/>
    <s v="1"/>
    <n v="1"/>
    <n v="2.2222222222222223"/>
    <n v="0"/>
    <n v="0"/>
    <n v="0"/>
    <n v="0"/>
    <n v="44"/>
    <n v="97.77777777777777"/>
    <n v="45"/>
  </r>
  <r>
    <s v="heatherlynnsg"/>
    <s v="paigecmorgan"/>
    <m/>
    <m/>
    <m/>
    <m/>
    <m/>
    <m/>
    <m/>
    <m/>
    <s v="Yes"/>
    <n v="60"/>
    <m/>
    <m/>
    <x v="1"/>
    <d v="2019-01-04T18:35:04.000"/>
    <s v="If you're at #AHA19 and working with digital methods/sources etc, I can't recommend Digital Drop-In highly enough. Attending the Drop-In at #AHA17 basically made my budding #DH #dissertation possible (ok that + @paigecmorgan's expert advice about whether or not to learn R...) https://t.co/5n4ZnNa1JJ"/>
    <s v="https://twitter.com/kalanicraig/status/1081220230297411584"/>
    <s v="twitter.com"/>
    <x v="7"/>
    <m/>
    <s v="http://pbs.twimg.com/profile_images/1078388454780780544/DPx2s9b1_normal.jpg"/>
    <x v="44"/>
    <s v="https://twitter.com/heatherlynnsg/status/1081257721905758208"/>
    <m/>
    <m/>
    <s v="1081257721905758208"/>
    <m/>
    <b v="0"/>
    <n v="7"/>
    <s v=""/>
    <b v="1"/>
    <s v="en"/>
    <m/>
    <s v="1081220230297411584"/>
    <b v="0"/>
    <n v="5"/>
    <s v=""/>
    <s v="Twitter Web Client"/>
    <b v="0"/>
    <s v="1081257721905758208"/>
    <s v="Tweet"/>
    <n v="0"/>
    <n v="0"/>
    <m/>
    <m/>
    <m/>
    <m/>
    <m/>
    <m/>
    <m/>
    <m/>
    <n v="1"/>
    <s v="3"/>
    <s v="3"/>
    <n v="2"/>
    <n v="4.545454545454546"/>
    <n v="0"/>
    <n v="0"/>
    <n v="0"/>
    <n v="0"/>
    <n v="42"/>
    <n v="95.45454545454545"/>
    <n v="44"/>
  </r>
  <r>
    <s v="paigecmorgan"/>
    <s v="heatherlynnsg"/>
    <m/>
    <m/>
    <m/>
    <m/>
    <m/>
    <m/>
    <m/>
    <m/>
    <s v="Yes"/>
    <n v="61"/>
    <m/>
    <m/>
    <x v="0"/>
    <d v="2019-01-04T22:00:50.000"/>
    <s v="If you're at #AHA19 and working with digital methods/sources etc, I can't recommend Digital Drop-In highly enough. Attending the Drop-In at #AHA17 basically made my budding #DH #dissertation possible (ok that + @paigecmorgan's expert advice about whether or not to learn R...) https://t.co/5n4ZnNa1JJ"/>
    <m/>
    <m/>
    <x v="6"/>
    <m/>
    <s v="http://pbs.twimg.com/profile_images/957982499266875394/2EM3RMHT_normal.jpg"/>
    <x v="45"/>
    <s v="https://twitter.com/paigecmorgan/status/1081309503528882178"/>
    <m/>
    <m/>
    <s v="1081309503528882178"/>
    <m/>
    <b v="0"/>
    <n v="0"/>
    <s v=""/>
    <b v="1"/>
    <s v="en"/>
    <m/>
    <s v="1081220230297411584"/>
    <b v="0"/>
    <n v="5"/>
    <s v="1081257721905758208"/>
    <s v="Twitter for iPad"/>
    <b v="0"/>
    <s v="1081257721905758208"/>
    <s v="Tweet"/>
    <n v="0"/>
    <n v="0"/>
    <m/>
    <m/>
    <m/>
    <m/>
    <m/>
    <m/>
    <m/>
    <m/>
    <n v="1"/>
    <s v="3"/>
    <s v="3"/>
    <n v="2"/>
    <n v="4.545454545454546"/>
    <n v="0"/>
    <n v="0"/>
    <n v="0"/>
    <n v="0"/>
    <n v="42"/>
    <n v="95.45454545454545"/>
    <n v="44"/>
  </r>
  <r>
    <s v="virginmedia"/>
    <s v="theshrewdcookie"/>
    <m/>
    <m/>
    <m/>
    <m/>
    <m/>
    <m/>
    <m/>
    <m/>
    <s v="No"/>
    <n v="62"/>
    <m/>
    <m/>
    <x v="3"/>
    <d v="2019-01-05T09:48:53.000"/>
    <s v="@theshrewdcookie It's not that we aren't trusted, it's just not part of our remit. We're a digital care team so use digital methods, apologies for any inconvenience. As advised, we don't have account access via social media so would be unable to view what deals are ava... https://t.co/30xfoJyVOk"/>
    <s v="https://virginmedia.response.lithium.com/portal/conversation/18648468"/>
    <s v="lithium.com"/>
    <x v="0"/>
    <m/>
    <s v="http://pbs.twimg.com/profile_images/1069880318151311361/l7AIuqkD_normal.jpg"/>
    <x v="46"/>
    <s v="https://twitter.com/virginmedia/status/1081487692947431424"/>
    <m/>
    <m/>
    <s v="1081487692947431424"/>
    <s v="1081484067378524162"/>
    <b v="0"/>
    <n v="0"/>
    <s v="2751513561"/>
    <b v="0"/>
    <s v="en"/>
    <m/>
    <s v=""/>
    <b v="0"/>
    <n v="0"/>
    <s v=""/>
    <s v="Lithium Tech."/>
    <b v="0"/>
    <s v="1081484067378524162"/>
    <s v="Tweet"/>
    <n v="0"/>
    <n v="0"/>
    <m/>
    <m/>
    <m/>
    <m/>
    <m/>
    <m/>
    <m/>
    <m/>
    <n v="1"/>
    <s v="13"/>
    <s v="13"/>
    <n v="1"/>
    <n v="2.127659574468085"/>
    <n v="2"/>
    <n v="4.25531914893617"/>
    <n v="0"/>
    <n v="0"/>
    <n v="44"/>
    <n v="93.61702127659575"/>
    <n v="47"/>
  </r>
  <r>
    <s v="davidarcid"/>
    <s v="davidarcid"/>
    <m/>
    <m/>
    <m/>
    <m/>
    <m/>
    <m/>
    <m/>
    <m/>
    <s v="No"/>
    <n v="63"/>
    <m/>
    <m/>
    <x v="2"/>
    <d v="2019-01-04T17:50:36.000"/>
    <s v="&quot;Triangulating Net-Nography and Digital Methods to Study the Peer2peer Economy&quot;, is now published as a case study for Sage Research Methods. I hope young researchers interested in collaborative production find it useful. #digitalmethods #netnography https://t.co/Fvmty7BGek"/>
    <s v="http://methods.sagepub.com/case/triangulating-net-nography-and-digital-methods-study-peer2peer-economy"/>
    <s v="sagepub.com"/>
    <x v="8"/>
    <m/>
    <s v="http://pbs.twimg.com/profile_images/826468608356265985/JlkBk2hv_normal.jpg"/>
    <x v="47"/>
    <s v="https://twitter.com/davidarcid/status/1081246530647048192"/>
    <m/>
    <m/>
    <s v="1081246530647048192"/>
    <m/>
    <b v="0"/>
    <n v="4"/>
    <s v=""/>
    <b v="0"/>
    <s v="en"/>
    <m/>
    <s v=""/>
    <b v="0"/>
    <n v="1"/>
    <s v=""/>
    <s v="Twitter Web Client"/>
    <b v="0"/>
    <s v="1081246530647048192"/>
    <s v="Tweet"/>
    <n v="0"/>
    <n v="0"/>
    <m/>
    <m/>
    <m/>
    <m/>
    <m/>
    <m/>
    <m/>
    <m/>
    <n v="1"/>
    <s v="12"/>
    <s v="12"/>
    <n v="1"/>
    <n v="2.857142857142857"/>
    <n v="0"/>
    <n v="0"/>
    <n v="0"/>
    <n v="0"/>
    <n v="34"/>
    <n v="97.14285714285714"/>
    <n v="35"/>
  </r>
  <r>
    <s v="gius_reale"/>
    <s v="davidarcid"/>
    <m/>
    <m/>
    <m/>
    <m/>
    <m/>
    <m/>
    <m/>
    <m/>
    <s v="No"/>
    <n v="64"/>
    <m/>
    <m/>
    <x v="0"/>
    <d v="2019-01-05T13:31:24.000"/>
    <s v="&quot;Triangulating Net-Nography and Digital Methods to Study the Peer2peer Economy&quot;, is now published as a case study for Sage Research Methods. I hope young researchers interested in collaborative production find it useful. #digitalmethods #netnography https://t.co/Fvmty7BGek"/>
    <m/>
    <m/>
    <x v="0"/>
    <m/>
    <s v="http://pbs.twimg.com/profile_images/1022099231329476608/UsIEOvH4_normal.jpg"/>
    <x v="48"/>
    <s v="https://twitter.com/gius_reale/status/1081543689917341697"/>
    <m/>
    <m/>
    <s v="1081543689917341697"/>
    <m/>
    <b v="0"/>
    <n v="0"/>
    <s v=""/>
    <b v="0"/>
    <s v="en"/>
    <m/>
    <s v=""/>
    <b v="0"/>
    <n v="1"/>
    <s v="1081246530647048192"/>
    <s v="Twitter for iPhone"/>
    <b v="0"/>
    <s v="1081246530647048192"/>
    <s v="Tweet"/>
    <n v="0"/>
    <n v="0"/>
    <m/>
    <m/>
    <m/>
    <m/>
    <m/>
    <m/>
    <m/>
    <m/>
    <n v="1"/>
    <s v="12"/>
    <s v="12"/>
    <n v="1"/>
    <n v="2.857142857142857"/>
    <n v="0"/>
    <n v="0"/>
    <n v="0"/>
    <n v="0"/>
    <n v="34"/>
    <n v="97.14285714285714"/>
    <n v="35"/>
  </r>
  <r>
    <s v="ahahistorians"/>
    <s v="ahahistorians"/>
    <m/>
    <m/>
    <m/>
    <m/>
    <m/>
    <m/>
    <m/>
    <m/>
    <s v="No"/>
    <n v="65"/>
    <m/>
    <m/>
    <x v="2"/>
    <d v="2018-12-27T15:00:34.000"/>
    <s v="Do you have cool ideas for using digital methods in teaching and learning in the classroom and beyond? Sign up for the #AHA19 lightning round, &quot;Digital Pedagogy in and out of the Classroom!&quot; https://t.co/4O2Sx0ILFw"/>
    <s v="https://www.historians.org/teaching-and-learning/digital-history-resources/aha19-digital-pedagogy-lightning-round"/>
    <s v="historians.org"/>
    <x v="6"/>
    <m/>
    <s v="http://pbs.twimg.com/profile_images/913406246669217793/my4y6T_7_normal.jpg"/>
    <x v="49"/>
    <s v="https://twitter.com/ahahistorians/status/1078304637424463873"/>
    <m/>
    <m/>
    <s v="1078304637424463873"/>
    <m/>
    <b v="0"/>
    <n v="15"/>
    <s v=""/>
    <b v="0"/>
    <s v="en"/>
    <m/>
    <s v=""/>
    <b v="0"/>
    <n v="5"/>
    <s v=""/>
    <s v="Sprout Social"/>
    <b v="0"/>
    <s v="1078304637424463873"/>
    <s v="Retweet"/>
    <n v="0"/>
    <n v="0"/>
    <m/>
    <m/>
    <m/>
    <m/>
    <m/>
    <m/>
    <m/>
    <m/>
    <n v="2"/>
    <s v="6"/>
    <s v="6"/>
    <n v="1"/>
    <n v="3.0303030303030303"/>
    <n v="0"/>
    <n v="0"/>
    <n v="0"/>
    <n v="0"/>
    <n v="32"/>
    <n v="96.96969696969697"/>
    <n v="33"/>
  </r>
  <r>
    <s v="ahahistorians"/>
    <s v="ahahistorians"/>
    <m/>
    <m/>
    <m/>
    <m/>
    <m/>
    <m/>
    <m/>
    <m/>
    <s v="No"/>
    <n v="66"/>
    <m/>
    <m/>
    <x v="2"/>
    <d v="2019-01-05T16:00:00.000"/>
    <s v="The #AHA19 lightning round, &quot;Digital Pedagogy in and out of the Classroom&quot; will begin in half-an-hour. Come discuss innovative projects and how to use digital methods in teaching and learning in Williford A, on the third floor of the Hilton Chicago: https://t.co/4O2Sx0ILFw"/>
    <s v="https://www.historians.org/teaching-and-learning/digital-history-resources/aha19-digital-pedagogy-lightning-round"/>
    <s v="historians.org"/>
    <x v="6"/>
    <m/>
    <s v="http://pbs.twimg.com/profile_images/913406246669217793/my4y6T_7_normal.jpg"/>
    <x v="50"/>
    <s v="https://twitter.com/ahahistorians/status/1081581088382898176"/>
    <m/>
    <m/>
    <s v="1081581088382898176"/>
    <m/>
    <b v="0"/>
    <n v="1"/>
    <s v=""/>
    <b v="0"/>
    <s v="en"/>
    <m/>
    <s v=""/>
    <b v="0"/>
    <n v="0"/>
    <s v=""/>
    <s v="Sprout Social"/>
    <b v="0"/>
    <s v="1081581088382898176"/>
    <s v="Tweet"/>
    <n v="0"/>
    <n v="0"/>
    <m/>
    <m/>
    <m/>
    <m/>
    <m/>
    <m/>
    <m/>
    <m/>
    <n v="2"/>
    <s v="6"/>
    <s v="6"/>
    <n v="1"/>
    <n v="2.3255813953488373"/>
    <n v="0"/>
    <n v="0"/>
    <n v="0"/>
    <n v="0"/>
    <n v="42"/>
    <n v="97.67441860465117"/>
    <n v="43"/>
  </r>
  <r>
    <s v="mikesjwebster"/>
    <s v="ted_underwood"/>
    <m/>
    <m/>
    <m/>
    <m/>
    <m/>
    <m/>
    <m/>
    <m/>
    <s v="No"/>
    <n v="67"/>
    <m/>
    <m/>
    <x v="1"/>
    <d v="2019-01-05T18:01:52.000"/>
    <s v="@dr_heil @Ted_Underwood Don’t just stop at digital methods. We should be including digital texts, code as text, algorithmic poetry, etc. The born-digital generation often lacks the perspective required to critically consider born-digital texts. It’s the lit version of fish being unaware of water."/>
    <m/>
    <m/>
    <x v="0"/>
    <m/>
    <s v="http://pbs.twimg.com/profile_images/872239680414040064/mw2CsBUm_normal.jpg"/>
    <x v="51"/>
    <s v="https://twitter.com/mikesjwebster/status/1081611754809913344"/>
    <m/>
    <m/>
    <s v="1081611754809913344"/>
    <s v="1081576093193326592"/>
    <b v="0"/>
    <n v="2"/>
    <s v="24985150"/>
    <b v="0"/>
    <s v="en"/>
    <m/>
    <s v=""/>
    <b v="0"/>
    <n v="0"/>
    <s v=""/>
    <s v="Twitter for iPhone"/>
    <b v="0"/>
    <s v="1081576093193326592"/>
    <s v="Tweet"/>
    <n v="0"/>
    <n v="0"/>
    <m/>
    <m/>
    <m/>
    <m/>
    <m/>
    <m/>
    <m/>
    <m/>
    <n v="1"/>
    <s v="7"/>
    <s v="7"/>
    <m/>
    <m/>
    <m/>
    <m/>
    <m/>
    <m/>
    <m/>
    <m/>
    <m/>
  </r>
  <r>
    <s v="dlibatique10"/>
    <s v="neilcoffee"/>
    <m/>
    <m/>
    <m/>
    <m/>
    <m/>
    <m/>
    <m/>
    <m/>
    <s v="No"/>
    <n v="69"/>
    <m/>
    <m/>
    <x v="1"/>
    <d v="2019-01-05T22:10:46.000"/>
    <s v="Intro by @neilcoffee with info about next year's DCA panel, which will be focused on assessing digital projects. This panel focuses on connecting areas of classics that have diverged over time using digital methods."/>
    <m/>
    <m/>
    <x v="0"/>
    <m/>
    <s v="http://pbs.twimg.com/profile_images/1055650636749041664/UcI87DiC_normal.jpg"/>
    <x v="52"/>
    <s v="https://twitter.com/dlibatique10/status/1081674394680778752"/>
    <m/>
    <m/>
    <s v="1081674394680778752"/>
    <s v="1081674388892569600"/>
    <b v="0"/>
    <n v="0"/>
    <s v="850061556234817536"/>
    <b v="0"/>
    <s v="en"/>
    <m/>
    <s v=""/>
    <b v="0"/>
    <n v="0"/>
    <s v=""/>
    <s v="Twitter for iPhone"/>
    <b v="0"/>
    <s v="1081674388892569600"/>
    <s v="Tweet"/>
    <n v="0"/>
    <n v="0"/>
    <m/>
    <m/>
    <m/>
    <m/>
    <m/>
    <m/>
    <m/>
    <m/>
    <n v="1"/>
    <s v="11"/>
    <s v="11"/>
    <n v="0"/>
    <n v="0"/>
    <n v="0"/>
    <n v="0"/>
    <n v="0"/>
    <n v="0"/>
    <n v="34"/>
    <n v="100"/>
    <n v="34"/>
  </r>
  <r>
    <s v="gaurav2110061"/>
    <s v="theofficialsbi"/>
    <m/>
    <m/>
    <m/>
    <m/>
    <m/>
    <m/>
    <m/>
    <m/>
    <s v="No"/>
    <n v="70"/>
    <m/>
    <m/>
    <x v="3"/>
    <d v="2019-01-06T08:47:21.000"/>
    <s v="@TheOfficialSBI Hey sbi you have some method for converting the account to saving plus account through digital methods?Kindly help regarding it."/>
    <m/>
    <m/>
    <x v="0"/>
    <m/>
    <s v="http://pbs.twimg.com/profile_images/1048789162340413441/F8sDEJRr_normal.jpg"/>
    <x v="53"/>
    <s v="https://twitter.com/gaurav2110061/status/1081834595958415360"/>
    <m/>
    <m/>
    <s v="1081834595958415360"/>
    <s v="1081535011004641280"/>
    <b v="0"/>
    <n v="0"/>
    <s v="2782661820"/>
    <b v="0"/>
    <s v="en"/>
    <m/>
    <s v=""/>
    <b v="0"/>
    <n v="0"/>
    <s v=""/>
    <s v="Twitter for Android"/>
    <b v="0"/>
    <s v="1081535011004641280"/>
    <s v="Tweet"/>
    <n v="0"/>
    <n v="0"/>
    <m/>
    <m/>
    <m/>
    <m/>
    <m/>
    <m/>
    <m/>
    <m/>
    <n v="1"/>
    <s v="10"/>
    <s v="10"/>
    <n v="1"/>
    <n v="4.545454545454546"/>
    <n v="0"/>
    <n v="0"/>
    <n v="0"/>
    <n v="0"/>
    <n v="21"/>
    <n v="95.45454545454545"/>
    <n v="22"/>
  </r>
  <r>
    <s v="photorepairwiz"/>
    <s v="photorepairwiz"/>
    <m/>
    <m/>
    <m/>
    <m/>
    <m/>
    <m/>
    <m/>
    <m/>
    <s v="No"/>
    <n v="71"/>
    <m/>
    <m/>
    <x v="2"/>
    <d v="2019-01-06T13:02:34.000"/>
    <s v="Repairing old or current photos, through the use of current digital methods, is now possible without damaging the original. An old family photo can be greatly improved by our #photorepair process.  Visit our website for more information - https://t.co/Z0lcSZUWQT #PhotoRestoration https://t.co/UG3wzYJ7i0"/>
    <s v="https://www.fixingphotos.com"/>
    <s v="fixingphotos.com"/>
    <x v="9"/>
    <s v="https://pbs.twimg.com/media/DwOtHdhX0AAmIF4.jpg"/>
    <s v="https://pbs.twimg.com/media/DwOtHdhX0AAmIF4.jpg"/>
    <x v="54"/>
    <s v="https://twitter.com/photorepairwiz/status/1081898821746077696"/>
    <m/>
    <m/>
    <s v="1081898821746077696"/>
    <m/>
    <b v="0"/>
    <n v="0"/>
    <s v=""/>
    <b v="0"/>
    <s v="en"/>
    <m/>
    <s v=""/>
    <b v="0"/>
    <n v="0"/>
    <s v=""/>
    <s v="Twitter Web Client"/>
    <b v="0"/>
    <s v="1081898821746077696"/>
    <s v="Tweet"/>
    <n v="0"/>
    <n v="0"/>
    <m/>
    <m/>
    <m/>
    <m/>
    <m/>
    <m/>
    <m/>
    <m/>
    <n v="1"/>
    <s v="4"/>
    <s v="4"/>
    <n v="1"/>
    <n v="2.6315789473684212"/>
    <n v="1"/>
    <n v="2.6315789473684212"/>
    <n v="0"/>
    <n v="0"/>
    <n v="36"/>
    <n v="94.73684210526316"/>
    <n v="38"/>
  </r>
  <r>
    <s v="efc_fanservices"/>
    <s v="efc_fanservices"/>
    <m/>
    <m/>
    <m/>
    <m/>
    <m/>
    <m/>
    <m/>
    <m/>
    <s v="No"/>
    <n v="72"/>
    <m/>
    <m/>
    <x v="2"/>
    <d v="2019-01-03T16:15:30.000"/>
    <s v="🎫 | Fans can still get tickets for Saturday's game using our simple Print at Home or digital methods. Just choose your preferred delivery method and then visit the ‘orders’ page to download the ticket._x000a_ _x000a_Or visit the Goodison Road box office between 8am-4pm on weekdays."/>
    <m/>
    <m/>
    <x v="0"/>
    <m/>
    <s v="http://pbs.twimg.com/profile_images/875670432850092032/LziBw-W-_normal.jpg"/>
    <x v="55"/>
    <s v="https://twitter.com/efc_fanservices/status/1080860210837753862"/>
    <m/>
    <m/>
    <s v="1080860210837753862"/>
    <m/>
    <b v="0"/>
    <n v="83"/>
    <s v=""/>
    <b v="0"/>
    <s v="en"/>
    <m/>
    <s v=""/>
    <b v="0"/>
    <n v="22"/>
    <s v=""/>
    <s v="Twitter Ads Composer"/>
    <b v="0"/>
    <s v="1080860210837753862"/>
    <s v="Tweet"/>
    <n v="0"/>
    <n v="0"/>
    <m/>
    <m/>
    <m/>
    <m/>
    <m/>
    <m/>
    <m/>
    <m/>
    <n v="2"/>
    <s v="1"/>
    <s v="1"/>
    <n v="1"/>
    <n v="2.2222222222222223"/>
    <n v="0"/>
    <n v="0"/>
    <n v="0"/>
    <n v="0"/>
    <n v="44"/>
    <n v="97.77777777777777"/>
    <n v="45"/>
  </r>
  <r>
    <s v="efc_fanservices"/>
    <s v="efc_fanservices"/>
    <m/>
    <m/>
    <m/>
    <m/>
    <m/>
    <m/>
    <m/>
    <m/>
    <s v="No"/>
    <n v="73"/>
    <m/>
    <m/>
    <x v="0"/>
    <d v="2019-01-04T10:33:10.000"/>
    <s v="🎫 | Fans can still get tickets for Saturday's game using our simple Print at Home or digital methods. Just choose your preferred delivery method and then visit the ‘orders’ page to download the ticket._x000a_ _x000a_Or visit the Goodison Road box office between 8am-4pm on weekdays."/>
    <m/>
    <m/>
    <x v="0"/>
    <m/>
    <s v="http://pbs.twimg.com/profile_images/875670432850092032/LziBw-W-_normal.jpg"/>
    <x v="56"/>
    <s v="https://twitter.com/efc_fanservices/status/1081136446642315265"/>
    <m/>
    <m/>
    <s v="1081136446642315265"/>
    <m/>
    <b v="0"/>
    <n v="0"/>
    <s v=""/>
    <b v="0"/>
    <s v="en"/>
    <m/>
    <s v=""/>
    <b v="0"/>
    <n v="22"/>
    <s v="1080860210837753862"/>
    <s v="Twitter Web Client"/>
    <b v="0"/>
    <s v="1080860210837753862"/>
    <s v="Tweet"/>
    <n v="0"/>
    <n v="0"/>
    <m/>
    <m/>
    <m/>
    <m/>
    <m/>
    <m/>
    <m/>
    <m/>
    <n v="2"/>
    <s v="1"/>
    <s v="1"/>
    <n v="1"/>
    <n v="2.2222222222222223"/>
    <n v="0"/>
    <n v="0"/>
    <n v="0"/>
    <n v="0"/>
    <n v="44"/>
    <n v="97.77777777777777"/>
    <n v="45"/>
  </r>
  <r>
    <s v="evertonreu"/>
    <s v="efc_fanservices"/>
    <m/>
    <m/>
    <m/>
    <m/>
    <m/>
    <m/>
    <m/>
    <m/>
    <s v="No"/>
    <n v="74"/>
    <m/>
    <m/>
    <x v="0"/>
    <d v="2019-01-06T19:02:39.000"/>
    <s v="🎫 | Fans can still get tickets for Saturday's game using our simple Print at Home or digital methods. Just choose your preferred delivery method and then visit the ‘orders’ page to download the ticket._x000a_ _x000a_Or visit the Goodison Road box office between 8am-4pm on weekdays."/>
    <m/>
    <m/>
    <x v="0"/>
    <m/>
    <s v="http://pbs.twimg.com/profile_images/419543997741150208/9fCNI4dw_normal.jpeg"/>
    <x v="57"/>
    <s v="https://twitter.com/evertonreu/status/1081989440166379523"/>
    <m/>
    <m/>
    <s v="1081989440166379523"/>
    <m/>
    <b v="0"/>
    <n v="0"/>
    <s v=""/>
    <b v="0"/>
    <s v="en"/>
    <m/>
    <s v=""/>
    <b v="0"/>
    <n v="22"/>
    <s v="1080860210837753862"/>
    <s v="Twitter for iPhone"/>
    <b v="0"/>
    <s v="1080860210837753862"/>
    <s v="Tweet"/>
    <n v="0"/>
    <n v="0"/>
    <m/>
    <m/>
    <m/>
    <m/>
    <m/>
    <m/>
    <m/>
    <m/>
    <n v="1"/>
    <s v="1"/>
    <s v="1"/>
    <n v="1"/>
    <n v="2.2222222222222223"/>
    <n v="0"/>
    <n v="0"/>
    <n v="0"/>
    <n v="0"/>
    <n v="44"/>
    <n v="97.77777777777777"/>
    <n v="4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6" indent="0" multipleFieldFilters="0" showMemberPropertyTips="1">
  <location ref="A25:B4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3">
    <field x="65"/>
    <field x="64"/>
    <field x="22"/>
  </rowFields>
  <rowItems count="18">
    <i>
      <x v="1"/>
    </i>
    <i r="1">
      <x v="12"/>
    </i>
    <i r="2">
      <x v="356"/>
    </i>
    <i r="2">
      <x v="357"/>
    </i>
    <i r="2">
      <x v="362"/>
    </i>
    <i r="2">
      <x v="363"/>
    </i>
    <i r="2">
      <x v="364"/>
    </i>
    <i r="2">
      <x v="365"/>
    </i>
    <i r="2">
      <x v="366"/>
    </i>
    <i>
      <x v="2"/>
    </i>
    <i r="1">
      <x v="1"/>
    </i>
    <i r="2">
      <x v="1"/>
    </i>
    <i r="2">
      <x v="2"/>
    </i>
    <i r="2">
      <x v="3"/>
    </i>
    <i r="2">
      <x v="4"/>
    </i>
    <i r="2">
      <x v="5"/>
    </i>
    <i r="2">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282177961">
      <items count="4">
        <i x="1" s="1"/>
        <i x="3"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282177961">
      <items count="10">
        <i x="6" s="1"/>
        <i x="7" s="1"/>
        <i x="5" s="1"/>
        <i x="8" s="1"/>
        <i x="4" s="1"/>
        <i x="9" s="1"/>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4" totalsRowShown="0" headerRowDxfId="492" dataDxfId="491">
  <autoFilter ref="A2:BL74"/>
  <tableColumns count="64">
    <tableColumn id="1" name="Vertex 1" dataDxfId="441"/>
    <tableColumn id="2" name="Vertex 2" dataDxfId="439"/>
    <tableColumn id="3" name="Color" dataDxfId="440"/>
    <tableColumn id="4" name="Width" dataDxfId="490"/>
    <tableColumn id="11" name="Style" dataDxfId="489"/>
    <tableColumn id="5" name="Opacity" dataDxfId="488"/>
    <tableColumn id="6" name="Visibility" dataDxfId="487"/>
    <tableColumn id="10" name="Label" dataDxfId="486"/>
    <tableColumn id="12" name="Label Text Color" dataDxfId="485"/>
    <tableColumn id="13" name="Label Font Size" dataDxfId="484"/>
    <tableColumn id="14" name="Reciprocated?" dataDxfId="94"/>
    <tableColumn id="7" name="ID" dataDxfId="483"/>
    <tableColumn id="9" name="Dynamic Filter" dataDxfId="482"/>
    <tableColumn id="8" name="Add Your Own Columns Here" dataDxfId="438"/>
    <tableColumn id="15" name="Relationship" dataDxfId="437"/>
    <tableColumn id="16" name="Relationship Date (UTC)" dataDxfId="436"/>
    <tableColumn id="17" name="Tweet" dataDxfId="435"/>
    <tableColumn id="18" name="URLs in Tweet" dataDxfId="434"/>
    <tableColumn id="19" name="Domains in Tweet" dataDxfId="433"/>
    <tableColumn id="20" name="Hashtags in Tweet" dataDxfId="432"/>
    <tableColumn id="21" name="Media in Tweet" dataDxfId="431"/>
    <tableColumn id="22" name="Tweet Image File" dataDxfId="430"/>
    <tableColumn id="23" name="Tweet Date (UTC)" dataDxfId="429"/>
    <tableColumn id="24" name="Twitter Page for Tweet" dataDxfId="428"/>
    <tableColumn id="25" name="Latitude" dataDxfId="427"/>
    <tableColumn id="26" name="Longitude" dataDxfId="426"/>
    <tableColumn id="27" name="Imported ID" dataDxfId="425"/>
    <tableColumn id="28" name="In-Reply-To Tweet ID" dataDxfId="424"/>
    <tableColumn id="29" name="Favorited" dataDxfId="423"/>
    <tableColumn id="30" name="Favorite Count" dataDxfId="422"/>
    <tableColumn id="31" name="In-Reply-To User ID" dataDxfId="421"/>
    <tableColumn id="32" name="Is Quote Status" dataDxfId="420"/>
    <tableColumn id="33" name="Language" dataDxfId="419"/>
    <tableColumn id="34" name="Possibly Sensitive" dataDxfId="418"/>
    <tableColumn id="35" name="Quoted Status ID" dataDxfId="417"/>
    <tableColumn id="36" name="Retweeted" dataDxfId="416"/>
    <tableColumn id="37" name="Retweet Count" dataDxfId="415"/>
    <tableColumn id="38" name="Retweet ID" dataDxfId="414"/>
    <tableColumn id="39" name="Source" dataDxfId="413"/>
    <tableColumn id="40" name="Truncated" dataDxfId="412"/>
    <tableColumn id="41" name="Unified Twitter ID" dataDxfId="411"/>
    <tableColumn id="42" name="Imported Tweet Type" dataDxfId="410"/>
    <tableColumn id="43" name="Added By Extended Analysis" dataDxfId="409"/>
    <tableColumn id="44" name="Corrected By Extended Analysis" dataDxfId="408"/>
    <tableColumn id="45" name="Place Bounding Box" dataDxfId="407"/>
    <tableColumn id="46" name="Place Country" dataDxfId="406"/>
    <tableColumn id="47" name="Place Country Code" dataDxfId="405"/>
    <tableColumn id="48" name="Place Full Name" dataDxfId="404"/>
    <tableColumn id="49" name="Place ID" dataDxfId="403"/>
    <tableColumn id="50" name="Place Name" dataDxfId="402"/>
    <tableColumn id="51" name="Place Type" dataDxfId="401"/>
    <tableColumn id="52" name="Place URL" dataDxfId="40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Your list of keywords Word Count" dataDxfId="119"/>
    <tableColumn id="61" name="Sentiment List #3: Your list of keywords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4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0" totalsRowShown="0" headerRowDxfId="362" dataDxfId="361">
  <autoFilter ref="A2:C20"/>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3" totalsRowShown="0" headerRowDxfId="232" dataDxfId="231">
  <autoFilter ref="A66:V73"/>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6:V86" totalsRowShown="0" headerRowDxfId="229" dataDxfId="228">
  <autoFilter ref="A76:V86"/>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9:V99" totalsRowShown="0" headerRowDxfId="182" dataDxfId="181">
  <autoFilter ref="A89:V99"/>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6" totalsRowShown="0" headerRowDxfId="481" dataDxfId="480">
  <autoFilter ref="A2:BS76"/>
  <tableColumns count="71">
    <tableColumn id="1" name="Vertex" dataDxfId="479"/>
    <tableColumn id="2" name="Color" dataDxfId="478"/>
    <tableColumn id="5" name="Shape" dataDxfId="477"/>
    <tableColumn id="6" name="Size" dataDxfId="476"/>
    <tableColumn id="4" name="Opacity" dataDxfId="380"/>
    <tableColumn id="7" name="Image File" dataDxfId="378"/>
    <tableColumn id="3" name="Visibility" dataDxfId="379"/>
    <tableColumn id="10" name="Label" dataDxfId="475"/>
    <tableColumn id="16" name="Label Fill Color" dataDxfId="474"/>
    <tableColumn id="9" name="Label Position" dataDxfId="374"/>
    <tableColumn id="8" name="Tooltip" dataDxfId="372"/>
    <tableColumn id="18" name="Layout Order" dataDxfId="373"/>
    <tableColumn id="13" name="X" dataDxfId="473"/>
    <tableColumn id="14" name="Y" dataDxfId="472"/>
    <tableColumn id="12" name="Locked?" dataDxfId="471"/>
    <tableColumn id="19" name="Polar R" dataDxfId="470"/>
    <tableColumn id="20" name="Polar Angle" dataDxfId="469"/>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68"/>
    <tableColumn id="28" name="Dynamic Filter" dataDxfId="467"/>
    <tableColumn id="17" name="Add Your Own Columns Here" dataDxfId="399"/>
    <tableColumn id="30" name="Name" dataDxfId="398"/>
    <tableColumn id="31" name="Followed" dataDxfId="397"/>
    <tableColumn id="32" name="Followers" dataDxfId="396"/>
    <tableColumn id="33" name="Tweets" dataDxfId="395"/>
    <tableColumn id="34" name="Favorites" dataDxfId="394"/>
    <tableColumn id="35" name="Time Zone UTC Offset (Seconds)" dataDxfId="393"/>
    <tableColumn id="36" name="Description" dataDxfId="392"/>
    <tableColumn id="37" name="Location" dataDxfId="391"/>
    <tableColumn id="38" name="Web" dataDxfId="390"/>
    <tableColumn id="39" name="Time Zone" dataDxfId="389"/>
    <tableColumn id="40" name="Joined Twitter Date (UTC)" dataDxfId="388"/>
    <tableColumn id="41" name="Profile Banner Url" dataDxfId="387"/>
    <tableColumn id="42" name="Default Profile" dataDxfId="386"/>
    <tableColumn id="43" name="Default Profile Image" dataDxfId="385"/>
    <tableColumn id="44" name="Geo Enabled" dataDxfId="384"/>
    <tableColumn id="45" name="Language" dataDxfId="383"/>
    <tableColumn id="46" name="Listed Count" dataDxfId="382"/>
    <tableColumn id="47" name="Profile Background Image Url" dataDxfId="381"/>
    <tableColumn id="48" name="Verified" dataDxfId="377"/>
    <tableColumn id="49" name="Custom Menu Item Text" dataDxfId="376"/>
    <tableColumn id="50" name="Custom Menu Item Action" dataDxfId="375"/>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Your list of keywords Word Count" dataDxfId="109"/>
    <tableColumn id="68" name="Sentiment List #3: Your list of keywords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359" totalsRowShown="0" headerRowDxfId="147" dataDxfId="146">
  <autoFilter ref="A1:G359"/>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Your list of keywords"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345" totalsRowShown="0" headerRowDxfId="138" dataDxfId="137">
  <autoFilter ref="A1:L345"/>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Your list of keywords" dataDxfId="128"/>
    <tableColumn id="10" name="Word2 on Sentiment List #1: Positive" dataDxfId="127"/>
    <tableColumn id="11" name="Word2 on Sentiment List #2: Negative" dataDxfId="126"/>
    <tableColumn id="12" name="Word2 on Sentiment List #3: Your list of keywords"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60" totalsRowShown="0" headerRowDxfId="64" dataDxfId="63">
  <autoFilter ref="A2:BL60"/>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Your list of keywords Word Count" dataDxfId="4"/>
    <tableColumn id="61" name="Sentiment List #3: Your list of keywords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466">
  <autoFilter ref="A2:AO20"/>
  <tableColumns count="41">
    <tableColumn id="1" name="Group" dataDxfId="371"/>
    <tableColumn id="2" name="Vertex Color" dataDxfId="370"/>
    <tableColumn id="3" name="Vertex Shape" dataDxfId="368"/>
    <tableColumn id="22" name="Visibility" dataDxfId="369"/>
    <tableColumn id="4" name="Collapsed?"/>
    <tableColumn id="18" name="Label" dataDxfId="465"/>
    <tableColumn id="20" name="Collapsed X"/>
    <tableColumn id="21" name="Collapsed Y"/>
    <tableColumn id="6" name="ID" dataDxfId="46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Your list of keywords Word Count" dataDxfId="99"/>
    <tableColumn id="38" name="Sentiment List #3: Your list of keywords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5" totalsRowShown="0" headerRowDxfId="463" dataDxfId="462">
  <autoFilter ref="A1:C75"/>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3" totalsRowShown="0">
  <autoFilter ref="A1:B33"/>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461"/>
    <tableColumn id="2" name="Degree Frequency" dataDxfId="460">
      <calculatedColumnFormula>COUNTIF(Vertices[Degree], "&gt;= " &amp; D2) - COUNTIF(Vertices[Degree], "&gt;=" &amp; D3)</calculatedColumnFormula>
    </tableColumn>
    <tableColumn id="3" name="In-Degree Bin" dataDxfId="459"/>
    <tableColumn id="4" name="In-Degree Frequency" dataDxfId="458">
      <calculatedColumnFormula>COUNTIF(Vertices[In-Degree], "&gt;= " &amp; F2) - COUNTIF(Vertices[In-Degree], "&gt;=" &amp; F3)</calculatedColumnFormula>
    </tableColumn>
    <tableColumn id="5" name="Out-Degree Bin" dataDxfId="457"/>
    <tableColumn id="6" name="Out-Degree Frequency" dataDxfId="456">
      <calculatedColumnFormula>COUNTIF(Vertices[Out-Degree], "&gt;= " &amp; H2) - COUNTIF(Vertices[Out-Degree], "&gt;=" &amp; H3)</calculatedColumnFormula>
    </tableColumn>
    <tableColumn id="7" name="Betweenness Centrality Bin" dataDxfId="455"/>
    <tableColumn id="8" name="Betweenness Centrality Frequency" dataDxfId="454">
      <calculatedColumnFormula>COUNTIF(Vertices[Betweenness Centrality], "&gt;= " &amp; J2) - COUNTIF(Vertices[Betweenness Centrality], "&gt;=" &amp; J3)</calculatedColumnFormula>
    </tableColumn>
    <tableColumn id="9" name="Closeness Centrality Bin" dataDxfId="453"/>
    <tableColumn id="10" name="Closeness Centrality Frequency" dataDxfId="452">
      <calculatedColumnFormula>COUNTIF(Vertices[Closeness Centrality], "&gt;= " &amp; L2) - COUNTIF(Vertices[Closeness Centrality], "&gt;=" &amp; L3)</calculatedColumnFormula>
    </tableColumn>
    <tableColumn id="11" name="Eigenvector Centrality Bin" dataDxfId="451"/>
    <tableColumn id="12" name="Eigenvector Centrality Frequency" dataDxfId="450">
      <calculatedColumnFormula>COUNTIF(Vertices[Eigenvector Centrality], "&gt;= " &amp; N2) - COUNTIF(Vertices[Eigenvector Centrality], "&gt;=" &amp; N3)</calculatedColumnFormula>
    </tableColumn>
    <tableColumn id="18" name="PageRank Bin" dataDxfId="449"/>
    <tableColumn id="17" name="PageRank Frequency" dataDxfId="448">
      <calculatedColumnFormula>COUNTIF(Vertices[Eigenvector Centrality], "&gt;= " &amp; P2) - COUNTIF(Vertices[Eigenvector Centrality], "&gt;=" &amp; P3)</calculatedColumnFormula>
    </tableColumn>
    <tableColumn id="13" name="Clustering Coefficient Bin" dataDxfId="447"/>
    <tableColumn id="14" name="Clustering Coefficient Frequency" dataDxfId="446">
      <calculatedColumnFormula>COUNTIF(Vertices[Clustering Coefficient], "&gt;= " &amp; R2) - COUNTIF(Vertices[Clustering Coefficient], "&gt;=" &amp; R3)</calculatedColumnFormula>
    </tableColumn>
    <tableColumn id="15" name="Dynamic Filter Bin" dataDxfId="445"/>
    <tableColumn id="16" name="Dynamic Filter Frequency" dataDxfId="44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3" totalsRowShown="0" headerRowDxfId="443">
  <autoFilter ref="J1:K23"/>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lebanon.dotrust.org/theirworld-partnership/" TargetMode="External" /><Relationship Id="rId2" Type="http://schemas.openxmlformats.org/officeDocument/2006/relationships/hyperlink" Target="https://lebanon.dotrust.org/theirworld-partnership/" TargetMode="External" /><Relationship Id="rId3" Type="http://schemas.openxmlformats.org/officeDocument/2006/relationships/hyperlink" Target="https://www.subex.com/5-key-reasons-why-telcos-should-turn-to-digital-methods-to-combat-fraud/?utm_source=facebook&amp;utm_medium=social&amp;utm_campaign=DFP" TargetMode="External" /><Relationship Id="rId4" Type="http://schemas.openxmlformats.org/officeDocument/2006/relationships/hyperlink" Target="https://hamiltonmoss.co.uk/product/digital-social-media-sales/?platform=hootsuite" TargetMode="External" /><Relationship Id="rId5" Type="http://schemas.openxmlformats.org/officeDocument/2006/relationships/hyperlink" Target="https://twitter.com/cldh_trier/status/1081138400672051200" TargetMode="External" /><Relationship Id="rId6" Type="http://schemas.openxmlformats.org/officeDocument/2006/relationships/hyperlink" Target="https://twitter.com/kalanicraig/status/1081220230297411584" TargetMode="External" /><Relationship Id="rId7" Type="http://schemas.openxmlformats.org/officeDocument/2006/relationships/hyperlink" Target="https://virginmedia.response.lithium.com/portal/conversation/18648468" TargetMode="External" /><Relationship Id="rId8" Type="http://schemas.openxmlformats.org/officeDocument/2006/relationships/hyperlink" Target="http://methods.sagepub.com/case/triangulating-net-nography-and-digital-methods-study-peer2peer-economy" TargetMode="External" /><Relationship Id="rId9" Type="http://schemas.openxmlformats.org/officeDocument/2006/relationships/hyperlink" Target="https://www.historians.org/teaching-and-learning/digital-history-resources/aha19-digital-pedagogy-lightning-round" TargetMode="External" /><Relationship Id="rId10" Type="http://schemas.openxmlformats.org/officeDocument/2006/relationships/hyperlink" Target="https://www.historians.org/teaching-and-learning/digital-history-resources/aha19-digital-pedagogy-lightning-round" TargetMode="External" /><Relationship Id="rId11" Type="http://schemas.openxmlformats.org/officeDocument/2006/relationships/hyperlink" Target="https://www.fixingphotos.com/" TargetMode="External" /><Relationship Id="rId12" Type="http://schemas.openxmlformats.org/officeDocument/2006/relationships/hyperlink" Target="https://pbs.twimg.com/media/DuzlVtGUcAAhIs4.jpg" TargetMode="External" /><Relationship Id="rId13" Type="http://schemas.openxmlformats.org/officeDocument/2006/relationships/hyperlink" Target="https://pbs.twimg.com/media/DuzlVtGUcAAhIs4.jpg" TargetMode="External" /><Relationship Id="rId14" Type="http://schemas.openxmlformats.org/officeDocument/2006/relationships/hyperlink" Target="https://pbs.twimg.com/media/Du-ZEphW0AATDRg.jpg" TargetMode="External" /><Relationship Id="rId15" Type="http://schemas.openxmlformats.org/officeDocument/2006/relationships/hyperlink" Target="https://pbs.twimg.com/media/DwOtHdhX0AAmIF4.jpg" TargetMode="External" /><Relationship Id="rId16" Type="http://schemas.openxmlformats.org/officeDocument/2006/relationships/hyperlink" Target="http://pbs.twimg.com/profile_images/835765245259886592/hhSMSApC_normal.jpg" TargetMode="External" /><Relationship Id="rId17" Type="http://schemas.openxmlformats.org/officeDocument/2006/relationships/hyperlink" Target="http://pbs.twimg.com/profile_images/744894119084883969/PRP51XkO_normal.jpg" TargetMode="External" /><Relationship Id="rId18" Type="http://schemas.openxmlformats.org/officeDocument/2006/relationships/hyperlink" Target="http://pbs.twimg.com/profile_images/765764663305003008/oznc0SCM_normal.jpg" TargetMode="External" /><Relationship Id="rId19" Type="http://schemas.openxmlformats.org/officeDocument/2006/relationships/hyperlink" Target="http://pbs.twimg.com/profile_images/1049566444319469569/-A8nsDya_normal.jpg" TargetMode="External" /><Relationship Id="rId20" Type="http://schemas.openxmlformats.org/officeDocument/2006/relationships/hyperlink" Target="http://pbs.twimg.com/profile_images/1049566444319469569/-A8nsDya_normal.jpg" TargetMode="External" /><Relationship Id="rId21" Type="http://schemas.openxmlformats.org/officeDocument/2006/relationships/hyperlink" Target="http://pbs.twimg.com/profile_images/586139075737849857/Z92jKYtn_normal.png" TargetMode="External" /><Relationship Id="rId22" Type="http://schemas.openxmlformats.org/officeDocument/2006/relationships/hyperlink" Target="http://pbs.twimg.com/profile_images/1078657961067606016/mX22WqaV_normal.jpg" TargetMode="External" /><Relationship Id="rId23" Type="http://schemas.openxmlformats.org/officeDocument/2006/relationships/hyperlink" Target="http://pbs.twimg.com/profile_images/1078657961067606016/mX22WqaV_normal.jpg" TargetMode="External" /><Relationship Id="rId24" Type="http://schemas.openxmlformats.org/officeDocument/2006/relationships/hyperlink" Target="http://pbs.twimg.com/profile_images/847094375565877249/_v8d0s_v_normal.jpg" TargetMode="External" /><Relationship Id="rId25" Type="http://schemas.openxmlformats.org/officeDocument/2006/relationships/hyperlink" Target="http://pbs.twimg.com/profile_images/847094375565877249/_v8d0s_v_normal.jpg" TargetMode="External" /><Relationship Id="rId26" Type="http://schemas.openxmlformats.org/officeDocument/2006/relationships/hyperlink" Target="http://pbs.twimg.com/profile_images/781493370040573952/mkHwslVK_normal.png" TargetMode="External" /><Relationship Id="rId27" Type="http://schemas.openxmlformats.org/officeDocument/2006/relationships/hyperlink" Target="http://pbs.twimg.com/profile_images/781493370040573952/mkHwslVK_normal.png" TargetMode="External" /><Relationship Id="rId28" Type="http://schemas.openxmlformats.org/officeDocument/2006/relationships/hyperlink" Target="http://pbs.twimg.com/profile_images/781493370040573952/mkHwslVK_normal.png" TargetMode="External" /><Relationship Id="rId29" Type="http://schemas.openxmlformats.org/officeDocument/2006/relationships/hyperlink" Target="http://pbs.twimg.com/profile_images/781493370040573952/mkHwslVK_normal.png" TargetMode="External" /><Relationship Id="rId30" Type="http://schemas.openxmlformats.org/officeDocument/2006/relationships/hyperlink" Target="http://pbs.twimg.com/profile_images/781493370040573952/mkHwslVK_normal.png" TargetMode="External" /><Relationship Id="rId31" Type="http://schemas.openxmlformats.org/officeDocument/2006/relationships/hyperlink" Target="http://pbs.twimg.com/profile_images/781493370040573952/mkHwslVK_normal.png" TargetMode="External" /><Relationship Id="rId32" Type="http://schemas.openxmlformats.org/officeDocument/2006/relationships/hyperlink" Target="https://pbs.twimg.com/media/DuzlVtGUcAAhIs4.jpg" TargetMode="External" /><Relationship Id="rId33" Type="http://schemas.openxmlformats.org/officeDocument/2006/relationships/hyperlink" Target="https://pbs.twimg.com/media/DuzlVtGUcAAhIs4.jpg" TargetMode="External" /><Relationship Id="rId34" Type="http://schemas.openxmlformats.org/officeDocument/2006/relationships/hyperlink" Target="http://pbs.twimg.com/profile_images/846699014800232449/nib1ydzu_normal.jpg" TargetMode="External" /><Relationship Id="rId35" Type="http://schemas.openxmlformats.org/officeDocument/2006/relationships/hyperlink" Target="https://pbs.twimg.com/media/Du-ZEphW0AATDRg.jpg" TargetMode="External" /><Relationship Id="rId36" Type="http://schemas.openxmlformats.org/officeDocument/2006/relationships/hyperlink" Target="http://pbs.twimg.com/profile_images/1069245118648119300/YmHK2_MK_normal.jpg" TargetMode="External" /><Relationship Id="rId37" Type="http://schemas.openxmlformats.org/officeDocument/2006/relationships/hyperlink" Target="http://pbs.twimg.com/profile_images/868571825810284544/p0gOx1QV_normal.jpg" TargetMode="External" /><Relationship Id="rId38" Type="http://schemas.openxmlformats.org/officeDocument/2006/relationships/hyperlink" Target="http://pbs.twimg.com/profile_images/2792052732/d8e66d9a0c76a752e098725b879b9190_normal.png" TargetMode="External" /><Relationship Id="rId39" Type="http://schemas.openxmlformats.org/officeDocument/2006/relationships/hyperlink" Target="http://pbs.twimg.com/profile_images/728636297481355264/g4sMrWqG_normal.jpg" TargetMode="External" /><Relationship Id="rId40" Type="http://schemas.openxmlformats.org/officeDocument/2006/relationships/hyperlink" Target="http://pbs.twimg.com/profile_images/1061190220840865792/3pHAdd1u_normal.jpg" TargetMode="External" /><Relationship Id="rId41" Type="http://schemas.openxmlformats.org/officeDocument/2006/relationships/hyperlink" Target="http://pbs.twimg.com/profile_images/915296263796662273/6uTX2pr0_normal.jpg" TargetMode="External" /><Relationship Id="rId42" Type="http://schemas.openxmlformats.org/officeDocument/2006/relationships/hyperlink" Target="http://pbs.twimg.com/profile_images/1136828405/Logo-bluekipper-com_1__normal.gif" TargetMode="External" /><Relationship Id="rId43" Type="http://schemas.openxmlformats.org/officeDocument/2006/relationships/hyperlink" Target="http://pbs.twimg.com/profile_images/1077925707190288386/z3X-xMQy_normal.jpg" TargetMode="External" /><Relationship Id="rId44" Type="http://schemas.openxmlformats.org/officeDocument/2006/relationships/hyperlink" Target="http://pbs.twimg.com/profile_images/816971949381472257/R9C6SkIg_normal.jpg" TargetMode="External" /><Relationship Id="rId45" Type="http://schemas.openxmlformats.org/officeDocument/2006/relationships/hyperlink" Target="http://pbs.twimg.com/profile_images/1029837181165158400/MXuNXOKR_normal.jpg" TargetMode="External" /><Relationship Id="rId46" Type="http://schemas.openxmlformats.org/officeDocument/2006/relationships/hyperlink" Target="http://pbs.twimg.com/profile_images/1070044851079692288/kZTnkw01_normal.jpg" TargetMode="External" /><Relationship Id="rId47" Type="http://schemas.openxmlformats.org/officeDocument/2006/relationships/hyperlink" Target="http://pbs.twimg.com/profile_images/1038877820536074240/ythbXLPO_normal.jpg" TargetMode="External" /><Relationship Id="rId48" Type="http://schemas.openxmlformats.org/officeDocument/2006/relationships/hyperlink" Target="http://pbs.twimg.com/profile_images/994153974633848832/pc0-oCN6_normal.jpg" TargetMode="External" /><Relationship Id="rId49" Type="http://schemas.openxmlformats.org/officeDocument/2006/relationships/hyperlink" Target="http://abs.twimg.com/sticky/default_profile_images/default_profile_normal.png" TargetMode="External" /><Relationship Id="rId50" Type="http://schemas.openxmlformats.org/officeDocument/2006/relationships/hyperlink" Target="http://pbs.twimg.com/profile_images/1073633246318075905/ZAeifZEB_normal.jpg" TargetMode="External" /><Relationship Id="rId51" Type="http://schemas.openxmlformats.org/officeDocument/2006/relationships/hyperlink" Target="http://pbs.twimg.com/profile_images/872091581913976833/TGEq6cCW_normal.jpg" TargetMode="External" /><Relationship Id="rId52" Type="http://schemas.openxmlformats.org/officeDocument/2006/relationships/hyperlink" Target="http://pbs.twimg.com/profile_images/1080467250669371392/O6hVFsqM_normal.jpg" TargetMode="External" /><Relationship Id="rId53" Type="http://schemas.openxmlformats.org/officeDocument/2006/relationships/hyperlink" Target="http://pbs.twimg.com/profile_images/1081577926611611649/5nlCjeur_normal.jpg" TargetMode="External" /><Relationship Id="rId54" Type="http://schemas.openxmlformats.org/officeDocument/2006/relationships/hyperlink" Target="http://pbs.twimg.com/profile_images/450031450662789120/gn_GjUAk_normal.jpeg" TargetMode="External" /><Relationship Id="rId55" Type="http://schemas.openxmlformats.org/officeDocument/2006/relationships/hyperlink" Target="http://pbs.twimg.com/profile_images/870863871338217472/IUL4_7Xm_normal.jpg" TargetMode="External" /><Relationship Id="rId56" Type="http://schemas.openxmlformats.org/officeDocument/2006/relationships/hyperlink" Target="http://pbs.twimg.com/profile_images/1027943877066600449/ayLoNfhP_normal.jpg" TargetMode="External" /><Relationship Id="rId57" Type="http://schemas.openxmlformats.org/officeDocument/2006/relationships/hyperlink" Target="http://pbs.twimg.com/profile_images/717509473267499008/zYRpu0D4_normal.jpg" TargetMode="External" /><Relationship Id="rId58" Type="http://schemas.openxmlformats.org/officeDocument/2006/relationships/hyperlink" Target="http://pbs.twimg.com/profile_images/1021372092955136000/Bxm-n3oc_normal.jpg" TargetMode="External" /><Relationship Id="rId59" Type="http://schemas.openxmlformats.org/officeDocument/2006/relationships/hyperlink" Target="http://pbs.twimg.com/profile_images/875613262200553472/lQib1e65_normal.jpg" TargetMode="External" /><Relationship Id="rId60" Type="http://schemas.openxmlformats.org/officeDocument/2006/relationships/hyperlink" Target="http://pbs.twimg.com/profile_images/1002127255487897600/Bt99pYQc_normal.jpg" TargetMode="External" /><Relationship Id="rId61" Type="http://schemas.openxmlformats.org/officeDocument/2006/relationships/hyperlink" Target="http://abs.twimg.com/sticky/default_profile_images/default_profile_normal.png" TargetMode="External" /><Relationship Id="rId62" Type="http://schemas.openxmlformats.org/officeDocument/2006/relationships/hyperlink" Target="http://pbs.twimg.com/profile_images/967506429027418114/cIlK0Mf0_normal.jpg" TargetMode="External" /><Relationship Id="rId63" Type="http://schemas.openxmlformats.org/officeDocument/2006/relationships/hyperlink" Target="http://pbs.twimg.com/profile_images/789573175201959936/ObpfVcLa_normal.jpg" TargetMode="External" /><Relationship Id="rId64" Type="http://schemas.openxmlformats.org/officeDocument/2006/relationships/hyperlink" Target="http://pbs.twimg.com/profile_images/913589681241108480/fMQS4u-l_normal.jpg" TargetMode="External" /><Relationship Id="rId65" Type="http://schemas.openxmlformats.org/officeDocument/2006/relationships/hyperlink" Target="http://pbs.twimg.com/profile_images/913589681241108480/fMQS4u-l_normal.jpg" TargetMode="External" /><Relationship Id="rId66" Type="http://schemas.openxmlformats.org/officeDocument/2006/relationships/hyperlink" Target="http://pbs.twimg.com/profile_images/513465463594954752/ZNUfaKAN_normal.jpeg" TargetMode="External" /><Relationship Id="rId67" Type="http://schemas.openxmlformats.org/officeDocument/2006/relationships/hyperlink" Target="http://pbs.twimg.com/profile_images/513465463594954752/ZNUfaKAN_normal.jpeg" TargetMode="External" /><Relationship Id="rId68" Type="http://schemas.openxmlformats.org/officeDocument/2006/relationships/hyperlink" Target="http://pbs.twimg.com/profile_images/611220959962402818/uIKQtzSQ_normal.jpg" TargetMode="External" /><Relationship Id="rId69" Type="http://schemas.openxmlformats.org/officeDocument/2006/relationships/hyperlink" Target="http://pbs.twimg.com/profile_images/611220959962402818/uIKQtzSQ_normal.jpg" TargetMode="External" /><Relationship Id="rId70" Type="http://schemas.openxmlformats.org/officeDocument/2006/relationships/hyperlink" Target="http://pbs.twimg.com/profile_images/540176256/William_Hogarth_-_A_Rake_s_Progress_-_Plate_1_-_The_Young_Heir_Takes_Possession_Of_The_Miser_s_Effects_normal.jpg" TargetMode="External" /><Relationship Id="rId71" Type="http://schemas.openxmlformats.org/officeDocument/2006/relationships/hyperlink" Target="http://pbs.twimg.com/profile_images/540176256/William_Hogarth_-_A_Rake_s_Progress_-_Plate_1_-_The_Young_Heir_Takes_Possession_Of_The_Miser_s_Effects_normal.jpg" TargetMode="External" /><Relationship Id="rId72" Type="http://schemas.openxmlformats.org/officeDocument/2006/relationships/hyperlink" Target="http://pbs.twimg.com/profile_images/2473947433/image_normal.jpg" TargetMode="External" /><Relationship Id="rId73" Type="http://schemas.openxmlformats.org/officeDocument/2006/relationships/hyperlink" Target="http://pbs.twimg.com/profile_images/1078388454780780544/DPx2s9b1_normal.jpg" TargetMode="External" /><Relationship Id="rId74" Type="http://schemas.openxmlformats.org/officeDocument/2006/relationships/hyperlink" Target="http://pbs.twimg.com/profile_images/957982499266875394/2EM3RMHT_normal.jpg" TargetMode="External" /><Relationship Id="rId75" Type="http://schemas.openxmlformats.org/officeDocument/2006/relationships/hyperlink" Target="http://pbs.twimg.com/profile_images/1069880318151311361/l7AIuqkD_normal.jpg" TargetMode="External" /><Relationship Id="rId76" Type="http://schemas.openxmlformats.org/officeDocument/2006/relationships/hyperlink" Target="http://pbs.twimg.com/profile_images/826468608356265985/JlkBk2hv_normal.jpg" TargetMode="External" /><Relationship Id="rId77" Type="http://schemas.openxmlformats.org/officeDocument/2006/relationships/hyperlink" Target="http://pbs.twimg.com/profile_images/1022099231329476608/UsIEOvH4_normal.jpg" TargetMode="External" /><Relationship Id="rId78" Type="http://schemas.openxmlformats.org/officeDocument/2006/relationships/hyperlink" Target="http://pbs.twimg.com/profile_images/913406246669217793/my4y6T_7_normal.jpg" TargetMode="External" /><Relationship Id="rId79" Type="http://schemas.openxmlformats.org/officeDocument/2006/relationships/hyperlink" Target="http://pbs.twimg.com/profile_images/913406246669217793/my4y6T_7_normal.jpg" TargetMode="External" /><Relationship Id="rId80" Type="http://schemas.openxmlformats.org/officeDocument/2006/relationships/hyperlink" Target="http://pbs.twimg.com/profile_images/872239680414040064/mw2CsBUm_normal.jpg" TargetMode="External" /><Relationship Id="rId81" Type="http://schemas.openxmlformats.org/officeDocument/2006/relationships/hyperlink" Target="http://pbs.twimg.com/profile_images/872239680414040064/mw2CsBUm_normal.jpg" TargetMode="External" /><Relationship Id="rId82" Type="http://schemas.openxmlformats.org/officeDocument/2006/relationships/hyperlink" Target="http://pbs.twimg.com/profile_images/1055650636749041664/UcI87DiC_normal.jpg" TargetMode="External" /><Relationship Id="rId83" Type="http://schemas.openxmlformats.org/officeDocument/2006/relationships/hyperlink" Target="http://pbs.twimg.com/profile_images/1048789162340413441/F8sDEJRr_normal.jpg" TargetMode="External" /><Relationship Id="rId84" Type="http://schemas.openxmlformats.org/officeDocument/2006/relationships/hyperlink" Target="https://pbs.twimg.com/media/DwOtHdhX0AAmIF4.jpg" TargetMode="External" /><Relationship Id="rId85" Type="http://schemas.openxmlformats.org/officeDocument/2006/relationships/hyperlink" Target="http://pbs.twimg.com/profile_images/875670432850092032/LziBw-W-_normal.jpg" TargetMode="External" /><Relationship Id="rId86" Type="http://schemas.openxmlformats.org/officeDocument/2006/relationships/hyperlink" Target="http://pbs.twimg.com/profile_images/875670432850092032/LziBw-W-_normal.jpg" TargetMode="External" /><Relationship Id="rId87" Type="http://schemas.openxmlformats.org/officeDocument/2006/relationships/hyperlink" Target="http://pbs.twimg.com/profile_images/419543997741150208/9fCNI4dw_normal.jpeg" TargetMode="External" /><Relationship Id="rId88" Type="http://schemas.openxmlformats.org/officeDocument/2006/relationships/hyperlink" Target="https://twitter.com/mynaedu/status/1078306835906551813" TargetMode="External" /><Relationship Id="rId89" Type="http://schemas.openxmlformats.org/officeDocument/2006/relationships/hyperlink" Target="https://twitter.com/umdhistory/status/1078347208964100103" TargetMode="External" /><Relationship Id="rId90" Type="http://schemas.openxmlformats.org/officeDocument/2006/relationships/hyperlink" Target="https://twitter.com/zavoodie/status/1078379234869956609" TargetMode="External" /><Relationship Id="rId91" Type="http://schemas.openxmlformats.org/officeDocument/2006/relationships/hyperlink" Target="https://twitter.com/hemntad/status/1078643188494024704" TargetMode="External" /><Relationship Id="rId92" Type="http://schemas.openxmlformats.org/officeDocument/2006/relationships/hyperlink" Target="https://twitter.com/hemntad/status/1078643188494024704" TargetMode="External" /><Relationship Id="rId93" Type="http://schemas.openxmlformats.org/officeDocument/2006/relationships/hyperlink" Target="https://twitter.com/dpradhanbjp/status/1076506391907614720" TargetMode="External" /><Relationship Id="rId94" Type="http://schemas.openxmlformats.org/officeDocument/2006/relationships/hyperlink" Target="https://twitter.com/hemanatasahoo/status/1078662711637028864" TargetMode="External" /><Relationship Id="rId95" Type="http://schemas.openxmlformats.org/officeDocument/2006/relationships/hyperlink" Target="https://twitter.com/hemanatasahoo/status/1078662711637028864" TargetMode="External" /><Relationship Id="rId96" Type="http://schemas.openxmlformats.org/officeDocument/2006/relationships/hyperlink" Target="https://twitter.com/gh23/status/1079043820136816640" TargetMode="External" /><Relationship Id="rId97" Type="http://schemas.openxmlformats.org/officeDocument/2006/relationships/hyperlink" Target="https://twitter.com/gh23/status/1079043820136816640" TargetMode="External" /><Relationship Id="rId98" Type="http://schemas.openxmlformats.org/officeDocument/2006/relationships/hyperlink" Target="https://twitter.com/rodet/status/1079344168525357057" TargetMode="External" /><Relationship Id="rId99" Type="http://schemas.openxmlformats.org/officeDocument/2006/relationships/hyperlink" Target="https://twitter.com/rodet/status/1079344168525357057" TargetMode="External" /><Relationship Id="rId100" Type="http://schemas.openxmlformats.org/officeDocument/2006/relationships/hyperlink" Target="https://twitter.com/rodet/status/1079344168525357057" TargetMode="External" /><Relationship Id="rId101" Type="http://schemas.openxmlformats.org/officeDocument/2006/relationships/hyperlink" Target="https://twitter.com/rodet/status/1079344168525357057" TargetMode="External" /><Relationship Id="rId102" Type="http://schemas.openxmlformats.org/officeDocument/2006/relationships/hyperlink" Target="https://twitter.com/rodet/status/1079344168525357057" TargetMode="External" /><Relationship Id="rId103" Type="http://schemas.openxmlformats.org/officeDocument/2006/relationships/hyperlink" Target="https://twitter.com/rodet/status/1079344168525357057" TargetMode="External" /><Relationship Id="rId104" Type="http://schemas.openxmlformats.org/officeDocument/2006/relationships/hyperlink" Target="https://twitter.com/digitalopptrust/status/1079734669405446144" TargetMode="External" /><Relationship Id="rId105" Type="http://schemas.openxmlformats.org/officeDocument/2006/relationships/hyperlink" Target="https://twitter.com/digitalopptrust/status/1079734669405446144" TargetMode="External" /><Relationship Id="rId106" Type="http://schemas.openxmlformats.org/officeDocument/2006/relationships/hyperlink" Target="https://twitter.com/dhdefined/status/1079773389475192832" TargetMode="External" /><Relationship Id="rId107" Type="http://schemas.openxmlformats.org/officeDocument/2006/relationships/hyperlink" Target="https://twitter.com/thomasreydon/status/1076247657776103424" TargetMode="External" /><Relationship Id="rId108" Type="http://schemas.openxmlformats.org/officeDocument/2006/relationships/hyperlink" Target="https://twitter.com/qualityofdeath/status/1080148898361024514" TargetMode="External" /><Relationship Id="rId109" Type="http://schemas.openxmlformats.org/officeDocument/2006/relationships/hyperlink" Target="https://twitter.com/subex/status/1080424585999265792" TargetMode="External" /><Relationship Id="rId110" Type="http://schemas.openxmlformats.org/officeDocument/2006/relationships/hyperlink" Target="https://twitter.com/alt_buddha/status/1080427692866994176" TargetMode="External" /><Relationship Id="rId111" Type="http://schemas.openxmlformats.org/officeDocument/2006/relationships/hyperlink" Target="https://twitter.com/blainegreteman/status/1080822991368404992" TargetMode="External" /><Relationship Id="rId112" Type="http://schemas.openxmlformats.org/officeDocument/2006/relationships/hyperlink" Target="https://twitter.com/annensno22/status/1080863161492926464" TargetMode="External" /><Relationship Id="rId113" Type="http://schemas.openxmlformats.org/officeDocument/2006/relationships/hyperlink" Target="https://twitter.com/garymathieson2/status/1080865236402536448" TargetMode="External" /><Relationship Id="rId114" Type="http://schemas.openxmlformats.org/officeDocument/2006/relationships/hyperlink" Target="https://twitter.com/bluekippercom/status/1080866508446879744" TargetMode="External" /><Relationship Id="rId115" Type="http://schemas.openxmlformats.org/officeDocument/2006/relationships/hyperlink" Target="https://twitter.com/joshogrady/status/1080866973569945601" TargetMode="External" /><Relationship Id="rId116" Type="http://schemas.openxmlformats.org/officeDocument/2006/relationships/hyperlink" Target="https://twitter.com/blueliquorice/status/1080873916288196609" TargetMode="External" /><Relationship Id="rId117" Type="http://schemas.openxmlformats.org/officeDocument/2006/relationships/hyperlink" Target="https://twitter.com/efc_denbighbsc/status/1080896875773988864" TargetMode="External" /><Relationship Id="rId118" Type="http://schemas.openxmlformats.org/officeDocument/2006/relationships/hyperlink" Target="https://twitter.com/francis84726090/status/1080947062789865472" TargetMode="External" /><Relationship Id="rId119" Type="http://schemas.openxmlformats.org/officeDocument/2006/relationships/hyperlink" Target="https://twitter.com/crissakentavr/status/1081065512065392640" TargetMode="External" /><Relationship Id="rId120" Type="http://schemas.openxmlformats.org/officeDocument/2006/relationships/hyperlink" Target="https://twitter.com/hamiltonmossltd/status/1081090420677988352" TargetMode="External" /><Relationship Id="rId121" Type="http://schemas.openxmlformats.org/officeDocument/2006/relationships/hyperlink" Target="https://twitter.com/andycramp3/status/1081106804136763393" TargetMode="External" /><Relationship Id="rId122" Type="http://schemas.openxmlformats.org/officeDocument/2006/relationships/hyperlink" Target="https://twitter.com/everton/status/1081107323442118663" TargetMode="External" /><Relationship Id="rId123" Type="http://schemas.openxmlformats.org/officeDocument/2006/relationships/hyperlink" Target="https://twitter.com/johno1608/status/1081107498655014912" TargetMode="External" /><Relationship Id="rId124" Type="http://schemas.openxmlformats.org/officeDocument/2006/relationships/hyperlink" Target="https://twitter.com/dennisw94602282/status/1081107643148787712" TargetMode="External" /><Relationship Id="rId125" Type="http://schemas.openxmlformats.org/officeDocument/2006/relationships/hyperlink" Target="https://twitter.com/takeoff191/status/1081127796326498305" TargetMode="External" /><Relationship Id="rId126" Type="http://schemas.openxmlformats.org/officeDocument/2006/relationships/hyperlink" Target="https://twitter.com/richardwiddows/status/1081128468404936704" TargetMode="External" /><Relationship Id="rId127" Type="http://schemas.openxmlformats.org/officeDocument/2006/relationships/hyperlink" Target="https://twitter.com/tomhughes1892/status/1081142014320742400" TargetMode="External" /><Relationship Id="rId128" Type="http://schemas.openxmlformats.org/officeDocument/2006/relationships/hyperlink" Target="https://twitter.com/evertonitalia/status/1081146184419459072" TargetMode="External" /><Relationship Id="rId129" Type="http://schemas.openxmlformats.org/officeDocument/2006/relationships/hyperlink" Target="https://twitter.com/hanstours/status/1081149655113781250" TargetMode="External" /><Relationship Id="rId130" Type="http://schemas.openxmlformats.org/officeDocument/2006/relationships/hyperlink" Target="https://twitter.com/ak4insurance/status/1081150355239505923" TargetMode="External" /><Relationship Id="rId131" Type="http://schemas.openxmlformats.org/officeDocument/2006/relationships/hyperlink" Target="https://twitter.com/uni_wue/status/1081167132401041413" TargetMode="External" /><Relationship Id="rId132" Type="http://schemas.openxmlformats.org/officeDocument/2006/relationships/hyperlink" Target="https://twitter.com/johnbennetto/status/1081197569370402816" TargetMode="External" /><Relationship Id="rId133" Type="http://schemas.openxmlformats.org/officeDocument/2006/relationships/hyperlink" Target="https://twitter.com/ruminant_theory/status/1081208123807936512" TargetMode="External" /><Relationship Id="rId134" Type="http://schemas.openxmlformats.org/officeDocument/2006/relationships/hyperlink" Target="https://twitter.com/real_person_dh/status/1081222815343435777" TargetMode="External" /><Relationship Id="rId135" Type="http://schemas.openxmlformats.org/officeDocument/2006/relationships/hyperlink" Target="https://twitter.com/ryanmhorne/status/1081234128995966977" TargetMode="External" /><Relationship Id="rId136" Type="http://schemas.openxmlformats.org/officeDocument/2006/relationships/hyperlink" Target="https://twitter.com/kalanicraig/status/1081257847864901632" TargetMode="External" /><Relationship Id="rId137" Type="http://schemas.openxmlformats.org/officeDocument/2006/relationships/hyperlink" Target="https://twitter.com/kalanicraig/status/1081257847864901632" TargetMode="External" /><Relationship Id="rId138" Type="http://schemas.openxmlformats.org/officeDocument/2006/relationships/hyperlink" Target="https://twitter.com/linkedlibrary/status/1081258918775582720" TargetMode="External" /><Relationship Id="rId139" Type="http://schemas.openxmlformats.org/officeDocument/2006/relationships/hyperlink" Target="https://twitter.com/linkedlibrary/status/1081258918775582720" TargetMode="External" /><Relationship Id="rId140" Type="http://schemas.openxmlformats.org/officeDocument/2006/relationships/hyperlink" Target="https://twitter.com/medhieval/status/1081259868697309184" TargetMode="External" /><Relationship Id="rId141" Type="http://schemas.openxmlformats.org/officeDocument/2006/relationships/hyperlink" Target="https://twitter.com/medhieval/status/1081259868697309184" TargetMode="External" /><Relationship Id="rId142" Type="http://schemas.openxmlformats.org/officeDocument/2006/relationships/hyperlink" Target="https://twitter.com/seth_denbo/status/1081261845430894598" TargetMode="External" /><Relationship Id="rId143" Type="http://schemas.openxmlformats.org/officeDocument/2006/relationships/hyperlink" Target="https://twitter.com/seth_denbo/status/1081261845430894598" TargetMode="External" /><Relationship Id="rId144" Type="http://schemas.openxmlformats.org/officeDocument/2006/relationships/hyperlink" Target="https://twitter.com/foll_7/status/1081272434169389056" TargetMode="External" /><Relationship Id="rId145" Type="http://schemas.openxmlformats.org/officeDocument/2006/relationships/hyperlink" Target="https://twitter.com/heatherlynnsg/status/1081257721905758208" TargetMode="External" /><Relationship Id="rId146" Type="http://schemas.openxmlformats.org/officeDocument/2006/relationships/hyperlink" Target="https://twitter.com/paigecmorgan/status/1081309503528882178" TargetMode="External" /><Relationship Id="rId147" Type="http://schemas.openxmlformats.org/officeDocument/2006/relationships/hyperlink" Target="https://twitter.com/virginmedia/status/1081487692947431424" TargetMode="External" /><Relationship Id="rId148" Type="http://schemas.openxmlformats.org/officeDocument/2006/relationships/hyperlink" Target="https://twitter.com/davidarcid/status/1081246530647048192" TargetMode="External" /><Relationship Id="rId149" Type="http://schemas.openxmlformats.org/officeDocument/2006/relationships/hyperlink" Target="https://twitter.com/gius_reale/status/1081543689917341697" TargetMode="External" /><Relationship Id="rId150" Type="http://schemas.openxmlformats.org/officeDocument/2006/relationships/hyperlink" Target="https://twitter.com/ahahistorians/status/1078304637424463873" TargetMode="External" /><Relationship Id="rId151" Type="http://schemas.openxmlformats.org/officeDocument/2006/relationships/hyperlink" Target="https://twitter.com/ahahistorians/status/1081581088382898176" TargetMode="External" /><Relationship Id="rId152" Type="http://schemas.openxmlformats.org/officeDocument/2006/relationships/hyperlink" Target="https://twitter.com/mikesjwebster/status/1081611754809913344" TargetMode="External" /><Relationship Id="rId153" Type="http://schemas.openxmlformats.org/officeDocument/2006/relationships/hyperlink" Target="https://twitter.com/mikesjwebster/status/1081611754809913344" TargetMode="External" /><Relationship Id="rId154" Type="http://schemas.openxmlformats.org/officeDocument/2006/relationships/hyperlink" Target="https://twitter.com/dlibatique10/status/1081674394680778752" TargetMode="External" /><Relationship Id="rId155" Type="http://schemas.openxmlformats.org/officeDocument/2006/relationships/hyperlink" Target="https://twitter.com/gaurav2110061/status/1081834595958415360" TargetMode="External" /><Relationship Id="rId156" Type="http://schemas.openxmlformats.org/officeDocument/2006/relationships/hyperlink" Target="https://twitter.com/photorepairwiz/status/1081898821746077696" TargetMode="External" /><Relationship Id="rId157" Type="http://schemas.openxmlformats.org/officeDocument/2006/relationships/hyperlink" Target="https://twitter.com/efc_fanservices/status/1080860210837753862" TargetMode="External" /><Relationship Id="rId158" Type="http://schemas.openxmlformats.org/officeDocument/2006/relationships/hyperlink" Target="https://twitter.com/efc_fanservices/status/1081136446642315265" TargetMode="External" /><Relationship Id="rId159" Type="http://schemas.openxmlformats.org/officeDocument/2006/relationships/hyperlink" Target="https://twitter.com/evertonreu/status/1081989440166379523" TargetMode="External" /><Relationship Id="rId160" Type="http://schemas.openxmlformats.org/officeDocument/2006/relationships/comments" Target="../comments1.xml" /><Relationship Id="rId161" Type="http://schemas.openxmlformats.org/officeDocument/2006/relationships/vmlDrawing" Target="../drawings/vmlDrawing1.vml" /><Relationship Id="rId162" Type="http://schemas.openxmlformats.org/officeDocument/2006/relationships/table" Target="../tables/table1.xml" /><Relationship Id="rId16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lebanon.dotrust.org/theirworld-partnership/" TargetMode="External" /><Relationship Id="rId2" Type="http://schemas.openxmlformats.org/officeDocument/2006/relationships/hyperlink" Target="https://www.subex.com/5-key-reasons-why-telcos-should-turn-to-digital-methods-to-combat-fraud/?utm_source=facebook&amp;utm_medium=social&amp;utm_campaign=DFP" TargetMode="External" /><Relationship Id="rId3" Type="http://schemas.openxmlformats.org/officeDocument/2006/relationships/hyperlink" Target="https://hamiltonmoss.co.uk/product/digital-social-media-sales/?platform=hootsuite" TargetMode="External" /><Relationship Id="rId4" Type="http://schemas.openxmlformats.org/officeDocument/2006/relationships/hyperlink" Target="https://twitter.com/cldh_trier/status/1081138400672051200" TargetMode="External" /><Relationship Id="rId5" Type="http://schemas.openxmlformats.org/officeDocument/2006/relationships/hyperlink" Target="https://twitter.com/kalanicraig/status/1081220230297411584" TargetMode="External" /><Relationship Id="rId6" Type="http://schemas.openxmlformats.org/officeDocument/2006/relationships/hyperlink" Target="https://virginmedia.response.lithium.com/portal/conversation/18648468" TargetMode="External" /><Relationship Id="rId7" Type="http://schemas.openxmlformats.org/officeDocument/2006/relationships/hyperlink" Target="http://methods.sagepub.com/case/triangulating-net-nography-and-digital-methods-study-peer2peer-economy" TargetMode="External" /><Relationship Id="rId8" Type="http://schemas.openxmlformats.org/officeDocument/2006/relationships/hyperlink" Target="https://www.historians.org/teaching-and-learning/digital-history-resources/aha19-digital-pedagogy-lightning-round" TargetMode="External" /><Relationship Id="rId9" Type="http://schemas.openxmlformats.org/officeDocument/2006/relationships/hyperlink" Target="https://www.historians.org/teaching-and-learning/digital-history-resources/aha19-digital-pedagogy-lightning-round" TargetMode="External" /><Relationship Id="rId10" Type="http://schemas.openxmlformats.org/officeDocument/2006/relationships/hyperlink" Target="https://www.fixingphotos.com/" TargetMode="External" /><Relationship Id="rId11" Type="http://schemas.openxmlformats.org/officeDocument/2006/relationships/hyperlink" Target="https://pbs.twimg.com/media/DuzlVtGUcAAhIs4.jpg" TargetMode="External" /><Relationship Id="rId12" Type="http://schemas.openxmlformats.org/officeDocument/2006/relationships/hyperlink" Target="https://pbs.twimg.com/media/Du-ZEphW0AATDRg.jpg" TargetMode="External" /><Relationship Id="rId13" Type="http://schemas.openxmlformats.org/officeDocument/2006/relationships/hyperlink" Target="https://pbs.twimg.com/media/DwOtHdhX0AAmIF4.jpg" TargetMode="External" /><Relationship Id="rId14" Type="http://schemas.openxmlformats.org/officeDocument/2006/relationships/hyperlink" Target="http://pbs.twimg.com/profile_images/835765245259886592/hhSMSApC_normal.jpg" TargetMode="External" /><Relationship Id="rId15" Type="http://schemas.openxmlformats.org/officeDocument/2006/relationships/hyperlink" Target="http://pbs.twimg.com/profile_images/744894119084883969/PRP51XkO_normal.jpg" TargetMode="External" /><Relationship Id="rId16" Type="http://schemas.openxmlformats.org/officeDocument/2006/relationships/hyperlink" Target="http://pbs.twimg.com/profile_images/765764663305003008/oznc0SCM_normal.jpg" TargetMode="External" /><Relationship Id="rId17" Type="http://schemas.openxmlformats.org/officeDocument/2006/relationships/hyperlink" Target="http://pbs.twimg.com/profile_images/1049566444319469569/-A8nsDya_normal.jpg" TargetMode="External" /><Relationship Id="rId18" Type="http://schemas.openxmlformats.org/officeDocument/2006/relationships/hyperlink" Target="http://pbs.twimg.com/profile_images/586139075737849857/Z92jKYtn_normal.png" TargetMode="External" /><Relationship Id="rId19" Type="http://schemas.openxmlformats.org/officeDocument/2006/relationships/hyperlink" Target="http://pbs.twimg.com/profile_images/1078657961067606016/mX22WqaV_normal.jpg" TargetMode="External" /><Relationship Id="rId20" Type="http://schemas.openxmlformats.org/officeDocument/2006/relationships/hyperlink" Target="http://pbs.twimg.com/profile_images/847094375565877249/_v8d0s_v_normal.jpg" TargetMode="External" /><Relationship Id="rId21" Type="http://schemas.openxmlformats.org/officeDocument/2006/relationships/hyperlink" Target="http://pbs.twimg.com/profile_images/781493370040573952/mkHwslVK_normal.png" TargetMode="External" /><Relationship Id="rId22" Type="http://schemas.openxmlformats.org/officeDocument/2006/relationships/hyperlink" Target="https://pbs.twimg.com/media/DuzlVtGUcAAhIs4.jpg" TargetMode="External" /><Relationship Id="rId23" Type="http://schemas.openxmlformats.org/officeDocument/2006/relationships/hyperlink" Target="http://pbs.twimg.com/profile_images/846699014800232449/nib1ydzu_normal.jpg" TargetMode="External" /><Relationship Id="rId24" Type="http://schemas.openxmlformats.org/officeDocument/2006/relationships/hyperlink" Target="https://pbs.twimg.com/media/Du-ZEphW0AATDRg.jpg" TargetMode="External" /><Relationship Id="rId25" Type="http://schemas.openxmlformats.org/officeDocument/2006/relationships/hyperlink" Target="http://pbs.twimg.com/profile_images/1069245118648119300/YmHK2_MK_normal.jpg" TargetMode="External" /><Relationship Id="rId26" Type="http://schemas.openxmlformats.org/officeDocument/2006/relationships/hyperlink" Target="http://pbs.twimg.com/profile_images/868571825810284544/p0gOx1QV_normal.jpg" TargetMode="External" /><Relationship Id="rId27" Type="http://schemas.openxmlformats.org/officeDocument/2006/relationships/hyperlink" Target="http://pbs.twimg.com/profile_images/2792052732/d8e66d9a0c76a752e098725b879b9190_normal.png" TargetMode="External" /><Relationship Id="rId28" Type="http://schemas.openxmlformats.org/officeDocument/2006/relationships/hyperlink" Target="http://pbs.twimg.com/profile_images/728636297481355264/g4sMrWqG_normal.jpg" TargetMode="External" /><Relationship Id="rId29" Type="http://schemas.openxmlformats.org/officeDocument/2006/relationships/hyperlink" Target="http://pbs.twimg.com/profile_images/1061190220840865792/3pHAdd1u_normal.jpg" TargetMode="External" /><Relationship Id="rId30" Type="http://schemas.openxmlformats.org/officeDocument/2006/relationships/hyperlink" Target="http://pbs.twimg.com/profile_images/915296263796662273/6uTX2pr0_normal.jpg" TargetMode="External" /><Relationship Id="rId31" Type="http://schemas.openxmlformats.org/officeDocument/2006/relationships/hyperlink" Target="http://pbs.twimg.com/profile_images/1136828405/Logo-bluekipper-com_1__normal.gif" TargetMode="External" /><Relationship Id="rId32" Type="http://schemas.openxmlformats.org/officeDocument/2006/relationships/hyperlink" Target="http://pbs.twimg.com/profile_images/1077925707190288386/z3X-xMQy_normal.jpg" TargetMode="External" /><Relationship Id="rId33" Type="http://schemas.openxmlformats.org/officeDocument/2006/relationships/hyperlink" Target="http://pbs.twimg.com/profile_images/816971949381472257/R9C6SkIg_normal.jpg" TargetMode="External" /><Relationship Id="rId34" Type="http://schemas.openxmlformats.org/officeDocument/2006/relationships/hyperlink" Target="http://pbs.twimg.com/profile_images/1029837181165158400/MXuNXOKR_normal.jpg" TargetMode="External" /><Relationship Id="rId35" Type="http://schemas.openxmlformats.org/officeDocument/2006/relationships/hyperlink" Target="http://pbs.twimg.com/profile_images/1070044851079692288/kZTnkw01_normal.jpg" TargetMode="External" /><Relationship Id="rId36" Type="http://schemas.openxmlformats.org/officeDocument/2006/relationships/hyperlink" Target="http://pbs.twimg.com/profile_images/1038877820536074240/ythbXLPO_normal.jpg" TargetMode="External" /><Relationship Id="rId37" Type="http://schemas.openxmlformats.org/officeDocument/2006/relationships/hyperlink" Target="http://pbs.twimg.com/profile_images/994153974633848832/pc0-oCN6_normal.jpg" TargetMode="External" /><Relationship Id="rId38" Type="http://schemas.openxmlformats.org/officeDocument/2006/relationships/hyperlink" Target="http://abs.twimg.com/sticky/default_profile_images/default_profile_normal.png" TargetMode="External" /><Relationship Id="rId39" Type="http://schemas.openxmlformats.org/officeDocument/2006/relationships/hyperlink" Target="http://pbs.twimg.com/profile_images/1073633246318075905/ZAeifZEB_normal.jpg" TargetMode="External" /><Relationship Id="rId40" Type="http://schemas.openxmlformats.org/officeDocument/2006/relationships/hyperlink" Target="http://pbs.twimg.com/profile_images/872091581913976833/TGEq6cCW_normal.jpg" TargetMode="External" /><Relationship Id="rId41" Type="http://schemas.openxmlformats.org/officeDocument/2006/relationships/hyperlink" Target="http://pbs.twimg.com/profile_images/1080467250669371392/O6hVFsqM_normal.jpg" TargetMode="External" /><Relationship Id="rId42" Type="http://schemas.openxmlformats.org/officeDocument/2006/relationships/hyperlink" Target="http://pbs.twimg.com/profile_images/1081577926611611649/5nlCjeur_normal.jpg" TargetMode="External" /><Relationship Id="rId43" Type="http://schemas.openxmlformats.org/officeDocument/2006/relationships/hyperlink" Target="http://pbs.twimg.com/profile_images/450031450662789120/gn_GjUAk_normal.jpeg" TargetMode="External" /><Relationship Id="rId44" Type="http://schemas.openxmlformats.org/officeDocument/2006/relationships/hyperlink" Target="http://pbs.twimg.com/profile_images/870863871338217472/IUL4_7Xm_normal.jpg" TargetMode="External" /><Relationship Id="rId45" Type="http://schemas.openxmlformats.org/officeDocument/2006/relationships/hyperlink" Target="http://pbs.twimg.com/profile_images/1027943877066600449/ayLoNfhP_normal.jpg" TargetMode="External" /><Relationship Id="rId46" Type="http://schemas.openxmlformats.org/officeDocument/2006/relationships/hyperlink" Target="http://pbs.twimg.com/profile_images/717509473267499008/zYRpu0D4_normal.jpg" TargetMode="External" /><Relationship Id="rId47" Type="http://schemas.openxmlformats.org/officeDocument/2006/relationships/hyperlink" Target="http://pbs.twimg.com/profile_images/1021372092955136000/Bxm-n3oc_normal.jpg" TargetMode="External" /><Relationship Id="rId48" Type="http://schemas.openxmlformats.org/officeDocument/2006/relationships/hyperlink" Target="http://pbs.twimg.com/profile_images/875613262200553472/lQib1e65_normal.jpg" TargetMode="External" /><Relationship Id="rId49" Type="http://schemas.openxmlformats.org/officeDocument/2006/relationships/hyperlink" Target="http://pbs.twimg.com/profile_images/1002127255487897600/Bt99pYQc_normal.jpg" TargetMode="External" /><Relationship Id="rId50" Type="http://schemas.openxmlformats.org/officeDocument/2006/relationships/hyperlink" Target="http://abs.twimg.com/sticky/default_profile_images/default_profile_normal.png" TargetMode="External" /><Relationship Id="rId51" Type="http://schemas.openxmlformats.org/officeDocument/2006/relationships/hyperlink" Target="http://pbs.twimg.com/profile_images/967506429027418114/cIlK0Mf0_normal.jpg" TargetMode="External" /><Relationship Id="rId52" Type="http://schemas.openxmlformats.org/officeDocument/2006/relationships/hyperlink" Target="http://pbs.twimg.com/profile_images/789573175201959936/ObpfVcLa_normal.jpg" TargetMode="External" /><Relationship Id="rId53" Type="http://schemas.openxmlformats.org/officeDocument/2006/relationships/hyperlink" Target="http://pbs.twimg.com/profile_images/913589681241108480/fMQS4u-l_normal.jpg" TargetMode="External" /><Relationship Id="rId54" Type="http://schemas.openxmlformats.org/officeDocument/2006/relationships/hyperlink" Target="http://pbs.twimg.com/profile_images/513465463594954752/ZNUfaKAN_normal.jpeg" TargetMode="External" /><Relationship Id="rId55" Type="http://schemas.openxmlformats.org/officeDocument/2006/relationships/hyperlink" Target="http://pbs.twimg.com/profile_images/611220959962402818/uIKQtzSQ_normal.jpg" TargetMode="External" /><Relationship Id="rId56" Type="http://schemas.openxmlformats.org/officeDocument/2006/relationships/hyperlink" Target="http://pbs.twimg.com/profile_images/540176256/William_Hogarth_-_A_Rake_s_Progress_-_Plate_1_-_The_Young_Heir_Takes_Possession_Of_The_Miser_s_Effects_normal.jpg" TargetMode="External" /><Relationship Id="rId57" Type="http://schemas.openxmlformats.org/officeDocument/2006/relationships/hyperlink" Target="http://pbs.twimg.com/profile_images/2473947433/image_normal.jpg" TargetMode="External" /><Relationship Id="rId58" Type="http://schemas.openxmlformats.org/officeDocument/2006/relationships/hyperlink" Target="http://pbs.twimg.com/profile_images/1078388454780780544/DPx2s9b1_normal.jpg" TargetMode="External" /><Relationship Id="rId59" Type="http://schemas.openxmlformats.org/officeDocument/2006/relationships/hyperlink" Target="http://pbs.twimg.com/profile_images/957982499266875394/2EM3RMHT_normal.jpg" TargetMode="External" /><Relationship Id="rId60" Type="http://schemas.openxmlformats.org/officeDocument/2006/relationships/hyperlink" Target="http://pbs.twimg.com/profile_images/1069880318151311361/l7AIuqkD_normal.jpg" TargetMode="External" /><Relationship Id="rId61" Type="http://schemas.openxmlformats.org/officeDocument/2006/relationships/hyperlink" Target="http://pbs.twimg.com/profile_images/826468608356265985/JlkBk2hv_normal.jpg" TargetMode="External" /><Relationship Id="rId62" Type="http://schemas.openxmlformats.org/officeDocument/2006/relationships/hyperlink" Target="http://pbs.twimg.com/profile_images/1022099231329476608/UsIEOvH4_normal.jpg" TargetMode="External" /><Relationship Id="rId63" Type="http://schemas.openxmlformats.org/officeDocument/2006/relationships/hyperlink" Target="http://pbs.twimg.com/profile_images/913406246669217793/my4y6T_7_normal.jpg" TargetMode="External" /><Relationship Id="rId64" Type="http://schemas.openxmlformats.org/officeDocument/2006/relationships/hyperlink" Target="http://pbs.twimg.com/profile_images/913406246669217793/my4y6T_7_normal.jpg" TargetMode="External" /><Relationship Id="rId65" Type="http://schemas.openxmlformats.org/officeDocument/2006/relationships/hyperlink" Target="http://pbs.twimg.com/profile_images/872239680414040064/mw2CsBUm_normal.jpg" TargetMode="External" /><Relationship Id="rId66" Type="http://schemas.openxmlformats.org/officeDocument/2006/relationships/hyperlink" Target="http://pbs.twimg.com/profile_images/1055650636749041664/UcI87DiC_normal.jpg" TargetMode="External" /><Relationship Id="rId67" Type="http://schemas.openxmlformats.org/officeDocument/2006/relationships/hyperlink" Target="http://pbs.twimg.com/profile_images/1048789162340413441/F8sDEJRr_normal.jpg" TargetMode="External" /><Relationship Id="rId68" Type="http://schemas.openxmlformats.org/officeDocument/2006/relationships/hyperlink" Target="https://pbs.twimg.com/media/DwOtHdhX0AAmIF4.jpg" TargetMode="External" /><Relationship Id="rId69" Type="http://schemas.openxmlformats.org/officeDocument/2006/relationships/hyperlink" Target="http://pbs.twimg.com/profile_images/875670432850092032/LziBw-W-_normal.jpg" TargetMode="External" /><Relationship Id="rId70" Type="http://schemas.openxmlformats.org/officeDocument/2006/relationships/hyperlink" Target="http://pbs.twimg.com/profile_images/875670432850092032/LziBw-W-_normal.jpg" TargetMode="External" /><Relationship Id="rId71" Type="http://schemas.openxmlformats.org/officeDocument/2006/relationships/hyperlink" Target="http://pbs.twimg.com/profile_images/419543997741150208/9fCNI4dw_normal.jpeg" TargetMode="External" /><Relationship Id="rId72" Type="http://schemas.openxmlformats.org/officeDocument/2006/relationships/hyperlink" Target="https://twitter.com/mynaedu/status/1078306835906551813" TargetMode="External" /><Relationship Id="rId73" Type="http://schemas.openxmlformats.org/officeDocument/2006/relationships/hyperlink" Target="https://twitter.com/umdhistory/status/1078347208964100103" TargetMode="External" /><Relationship Id="rId74" Type="http://schemas.openxmlformats.org/officeDocument/2006/relationships/hyperlink" Target="https://twitter.com/zavoodie/status/1078379234869956609" TargetMode="External" /><Relationship Id="rId75" Type="http://schemas.openxmlformats.org/officeDocument/2006/relationships/hyperlink" Target="https://twitter.com/hemntad/status/1078643188494024704" TargetMode="External" /><Relationship Id="rId76" Type="http://schemas.openxmlformats.org/officeDocument/2006/relationships/hyperlink" Target="https://twitter.com/dpradhanbjp/status/1076506391907614720" TargetMode="External" /><Relationship Id="rId77" Type="http://schemas.openxmlformats.org/officeDocument/2006/relationships/hyperlink" Target="https://twitter.com/hemanatasahoo/status/1078662711637028864" TargetMode="External" /><Relationship Id="rId78" Type="http://schemas.openxmlformats.org/officeDocument/2006/relationships/hyperlink" Target="https://twitter.com/gh23/status/1079043820136816640" TargetMode="External" /><Relationship Id="rId79" Type="http://schemas.openxmlformats.org/officeDocument/2006/relationships/hyperlink" Target="https://twitter.com/rodet/status/1079344168525357057" TargetMode="External" /><Relationship Id="rId80" Type="http://schemas.openxmlformats.org/officeDocument/2006/relationships/hyperlink" Target="https://twitter.com/digitalopptrust/status/1079734669405446144" TargetMode="External" /><Relationship Id="rId81" Type="http://schemas.openxmlformats.org/officeDocument/2006/relationships/hyperlink" Target="https://twitter.com/dhdefined/status/1079773389475192832" TargetMode="External" /><Relationship Id="rId82" Type="http://schemas.openxmlformats.org/officeDocument/2006/relationships/hyperlink" Target="https://twitter.com/thomasreydon/status/1076247657776103424" TargetMode="External" /><Relationship Id="rId83" Type="http://schemas.openxmlformats.org/officeDocument/2006/relationships/hyperlink" Target="https://twitter.com/qualityofdeath/status/1080148898361024514" TargetMode="External" /><Relationship Id="rId84" Type="http://schemas.openxmlformats.org/officeDocument/2006/relationships/hyperlink" Target="https://twitter.com/subex/status/1080424585999265792" TargetMode="External" /><Relationship Id="rId85" Type="http://schemas.openxmlformats.org/officeDocument/2006/relationships/hyperlink" Target="https://twitter.com/alt_buddha/status/1080427692866994176" TargetMode="External" /><Relationship Id="rId86" Type="http://schemas.openxmlformats.org/officeDocument/2006/relationships/hyperlink" Target="https://twitter.com/blainegreteman/status/1080822991368404992" TargetMode="External" /><Relationship Id="rId87" Type="http://schemas.openxmlformats.org/officeDocument/2006/relationships/hyperlink" Target="https://twitter.com/annensno22/status/1080863161492926464" TargetMode="External" /><Relationship Id="rId88" Type="http://schemas.openxmlformats.org/officeDocument/2006/relationships/hyperlink" Target="https://twitter.com/garymathieson2/status/1080865236402536448" TargetMode="External" /><Relationship Id="rId89" Type="http://schemas.openxmlformats.org/officeDocument/2006/relationships/hyperlink" Target="https://twitter.com/bluekippercom/status/1080866508446879744" TargetMode="External" /><Relationship Id="rId90" Type="http://schemas.openxmlformats.org/officeDocument/2006/relationships/hyperlink" Target="https://twitter.com/joshogrady/status/1080866973569945601" TargetMode="External" /><Relationship Id="rId91" Type="http://schemas.openxmlformats.org/officeDocument/2006/relationships/hyperlink" Target="https://twitter.com/blueliquorice/status/1080873916288196609" TargetMode="External" /><Relationship Id="rId92" Type="http://schemas.openxmlformats.org/officeDocument/2006/relationships/hyperlink" Target="https://twitter.com/efc_denbighbsc/status/1080896875773988864" TargetMode="External" /><Relationship Id="rId93" Type="http://schemas.openxmlformats.org/officeDocument/2006/relationships/hyperlink" Target="https://twitter.com/francis84726090/status/1080947062789865472" TargetMode="External" /><Relationship Id="rId94" Type="http://schemas.openxmlformats.org/officeDocument/2006/relationships/hyperlink" Target="https://twitter.com/crissakentavr/status/1081065512065392640" TargetMode="External" /><Relationship Id="rId95" Type="http://schemas.openxmlformats.org/officeDocument/2006/relationships/hyperlink" Target="https://twitter.com/hamiltonmossltd/status/1081090420677988352" TargetMode="External" /><Relationship Id="rId96" Type="http://schemas.openxmlformats.org/officeDocument/2006/relationships/hyperlink" Target="https://twitter.com/andycramp3/status/1081106804136763393" TargetMode="External" /><Relationship Id="rId97" Type="http://schemas.openxmlformats.org/officeDocument/2006/relationships/hyperlink" Target="https://twitter.com/everton/status/1081107323442118663" TargetMode="External" /><Relationship Id="rId98" Type="http://schemas.openxmlformats.org/officeDocument/2006/relationships/hyperlink" Target="https://twitter.com/johno1608/status/1081107498655014912" TargetMode="External" /><Relationship Id="rId99" Type="http://schemas.openxmlformats.org/officeDocument/2006/relationships/hyperlink" Target="https://twitter.com/dennisw94602282/status/1081107643148787712" TargetMode="External" /><Relationship Id="rId100" Type="http://schemas.openxmlformats.org/officeDocument/2006/relationships/hyperlink" Target="https://twitter.com/takeoff191/status/1081127796326498305" TargetMode="External" /><Relationship Id="rId101" Type="http://schemas.openxmlformats.org/officeDocument/2006/relationships/hyperlink" Target="https://twitter.com/richardwiddows/status/1081128468404936704" TargetMode="External" /><Relationship Id="rId102" Type="http://schemas.openxmlformats.org/officeDocument/2006/relationships/hyperlink" Target="https://twitter.com/tomhughes1892/status/1081142014320742400" TargetMode="External" /><Relationship Id="rId103" Type="http://schemas.openxmlformats.org/officeDocument/2006/relationships/hyperlink" Target="https://twitter.com/evertonitalia/status/1081146184419459072" TargetMode="External" /><Relationship Id="rId104" Type="http://schemas.openxmlformats.org/officeDocument/2006/relationships/hyperlink" Target="https://twitter.com/hanstours/status/1081149655113781250" TargetMode="External" /><Relationship Id="rId105" Type="http://schemas.openxmlformats.org/officeDocument/2006/relationships/hyperlink" Target="https://twitter.com/ak4insurance/status/1081150355239505923" TargetMode="External" /><Relationship Id="rId106" Type="http://schemas.openxmlformats.org/officeDocument/2006/relationships/hyperlink" Target="https://twitter.com/uni_wue/status/1081167132401041413" TargetMode="External" /><Relationship Id="rId107" Type="http://schemas.openxmlformats.org/officeDocument/2006/relationships/hyperlink" Target="https://twitter.com/johnbennetto/status/1081197569370402816" TargetMode="External" /><Relationship Id="rId108" Type="http://schemas.openxmlformats.org/officeDocument/2006/relationships/hyperlink" Target="https://twitter.com/ruminant_theory/status/1081208123807936512" TargetMode="External" /><Relationship Id="rId109" Type="http://schemas.openxmlformats.org/officeDocument/2006/relationships/hyperlink" Target="https://twitter.com/real_person_dh/status/1081222815343435777" TargetMode="External" /><Relationship Id="rId110" Type="http://schemas.openxmlformats.org/officeDocument/2006/relationships/hyperlink" Target="https://twitter.com/ryanmhorne/status/1081234128995966977" TargetMode="External" /><Relationship Id="rId111" Type="http://schemas.openxmlformats.org/officeDocument/2006/relationships/hyperlink" Target="https://twitter.com/kalanicraig/status/1081257847864901632" TargetMode="External" /><Relationship Id="rId112" Type="http://schemas.openxmlformats.org/officeDocument/2006/relationships/hyperlink" Target="https://twitter.com/linkedlibrary/status/1081258918775582720" TargetMode="External" /><Relationship Id="rId113" Type="http://schemas.openxmlformats.org/officeDocument/2006/relationships/hyperlink" Target="https://twitter.com/medhieval/status/1081259868697309184" TargetMode="External" /><Relationship Id="rId114" Type="http://schemas.openxmlformats.org/officeDocument/2006/relationships/hyperlink" Target="https://twitter.com/seth_denbo/status/1081261845430894598" TargetMode="External" /><Relationship Id="rId115" Type="http://schemas.openxmlformats.org/officeDocument/2006/relationships/hyperlink" Target="https://twitter.com/foll_7/status/1081272434169389056" TargetMode="External" /><Relationship Id="rId116" Type="http://schemas.openxmlformats.org/officeDocument/2006/relationships/hyperlink" Target="https://twitter.com/heatherlynnsg/status/1081257721905758208" TargetMode="External" /><Relationship Id="rId117" Type="http://schemas.openxmlformats.org/officeDocument/2006/relationships/hyperlink" Target="https://twitter.com/paigecmorgan/status/1081309503528882178" TargetMode="External" /><Relationship Id="rId118" Type="http://schemas.openxmlformats.org/officeDocument/2006/relationships/hyperlink" Target="https://twitter.com/virginmedia/status/1081487692947431424" TargetMode="External" /><Relationship Id="rId119" Type="http://schemas.openxmlformats.org/officeDocument/2006/relationships/hyperlink" Target="https://twitter.com/davidarcid/status/1081246530647048192" TargetMode="External" /><Relationship Id="rId120" Type="http://schemas.openxmlformats.org/officeDocument/2006/relationships/hyperlink" Target="https://twitter.com/gius_reale/status/1081543689917341697" TargetMode="External" /><Relationship Id="rId121" Type="http://schemas.openxmlformats.org/officeDocument/2006/relationships/hyperlink" Target="https://twitter.com/ahahistorians/status/1078304637424463873" TargetMode="External" /><Relationship Id="rId122" Type="http://schemas.openxmlformats.org/officeDocument/2006/relationships/hyperlink" Target="https://twitter.com/ahahistorians/status/1081581088382898176" TargetMode="External" /><Relationship Id="rId123" Type="http://schemas.openxmlformats.org/officeDocument/2006/relationships/hyperlink" Target="https://twitter.com/mikesjwebster/status/1081611754809913344" TargetMode="External" /><Relationship Id="rId124" Type="http://schemas.openxmlformats.org/officeDocument/2006/relationships/hyperlink" Target="https://twitter.com/dlibatique10/status/1081674394680778752" TargetMode="External" /><Relationship Id="rId125" Type="http://schemas.openxmlformats.org/officeDocument/2006/relationships/hyperlink" Target="https://twitter.com/gaurav2110061/status/1081834595958415360" TargetMode="External" /><Relationship Id="rId126" Type="http://schemas.openxmlformats.org/officeDocument/2006/relationships/hyperlink" Target="https://twitter.com/photorepairwiz/status/1081898821746077696" TargetMode="External" /><Relationship Id="rId127" Type="http://schemas.openxmlformats.org/officeDocument/2006/relationships/hyperlink" Target="https://twitter.com/efc_fanservices/status/1080860210837753862" TargetMode="External" /><Relationship Id="rId128" Type="http://schemas.openxmlformats.org/officeDocument/2006/relationships/hyperlink" Target="https://twitter.com/efc_fanservices/status/1081136446642315265" TargetMode="External" /><Relationship Id="rId129" Type="http://schemas.openxmlformats.org/officeDocument/2006/relationships/hyperlink" Target="https://twitter.com/evertonreu/status/1081989440166379523" TargetMode="External" /><Relationship Id="rId130" Type="http://schemas.openxmlformats.org/officeDocument/2006/relationships/comments" Target="../comments12.xml" /><Relationship Id="rId131" Type="http://schemas.openxmlformats.org/officeDocument/2006/relationships/vmlDrawing" Target="../drawings/vmlDrawing6.vml" /><Relationship Id="rId132" Type="http://schemas.openxmlformats.org/officeDocument/2006/relationships/table" Target="../tables/table22.xml" /><Relationship Id="rId133"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M61sgCI3N1" TargetMode="External" /><Relationship Id="rId2" Type="http://schemas.openxmlformats.org/officeDocument/2006/relationships/hyperlink" Target="http://t.co/TOznS8EzJG" TargetMode="External" /><Relationship Id="rId3" Type="http://schemas.openxmlformats.org/officeDocument/2006/relationships/hyperlink" Target="https://t.co/Qb4cK8O6Zt" TargetMode="External" /><Relationship Id="rId4" Type="http://schemas.openxmlformats.org/officeDocument/2006/relationships/hyperlink" Target="https://t.co/NyV78RbSAo" TargetMode="External" /><Relationship Id="rId5" Type="http://schemas.openxmlformats.org/officeDocument/2006/relationships/hyperlink" Target="http://t.co/i7NW4Bof2G" TargetMode="External" /><Relationship Id="rId6" Type="http://schemas.openxmlformats.org/officeDocument/2006/relationships/hyperlink" Target="https://t.co/6W6eIpZgN5" TargetMode="External" /><Relationship Id="rId7" Type="http://schemas.openxmlformats.org/officeDocument/2006/relationships/hyperlink" Target="https://t.co/STDyuB2kTt" TargetMode="External" /><Relationship Id="rId8" Type="http://schemas.openxmlformats.org/officeDocument/2006/relationships/hyperlink" Target="http://t.co/OJWVBf00D8" TargetMode="External" /><Relationship Id="rId9" Type="http://schemas.openxmlformats.org/officeDocument/2006/relationships/hyperlink" Target="https://t.co/oFud3JRuFW" TargetMode="External" /><Relationship Id="rId10" Type="http://schemas.openxmlformats.org/officeDocument/2006/relationships/hyperlink" Target="https://t.co/MWzNRDizBo" TargetMode="External" /><Relationship Id="rId11" Type="http://schemas.openxmlformats.org/officeDocument/2006/relationships/hyperlink" Target="https://t.co/MWzNRDizBo" TargetMode="External" /><Relationship Id="rId12" Type="http://schemas.openxmlformats.org/officeDocument/2006/relationships/hyperlink" Target="https://t.co/rQkAVGLxKh" TargetMode="External" /><Relationship Id="rId13" Type="http://schemas.openxmlformats.org/officeDocument/2006/relationships/hyperlink" Target="http://t.co/1zjGn26bP4" TargetMode="External" /><Relationship Id="rId14" Type="http://schemas.openxmlformats.org/officeDocument/2006/relationships/hyperlink" Target="https://t.co/g6Fa4HxSfA" TargetMode="External" /><Relationship Id="rId15" Type="http://schemas.openxmlformats.org/officeDocument/2006/relationships/hyperlink" Target="https://t.co/UcrlqL1fuB" TargetMode="External" /><Relationship Id="rId16" Type="http://schemas.openxmlformats.org/officeDocument/2006/relationships/hyperlink" Target="https://t.co/GALRqovFw6" TargetMode="External" /><Relationship Id="rId17" Type="http://schemas.openxmlformats.org/officeDocument/2006/relationships/hyperlink" Target="https://t.co/3B6VSmkaY4" TargetMode="External" /><Relationship Id="rId18" Type="http://schemas.openxmlformats.org/officeDocument/2006/relationships/hyperlink" Target="http://t.co/7U7m7CZyoY" TargetMode="External" /><Relationship Id="rId19" Type="http://schemas.openxmlformats.org/officeDocument/2006/relationships/hyperlink" Target="https://t.co/seov8BQzgf" TargetMode="External" /><Relationship Id="rId20" Type="http://schemas.openxmlformats.org/officeDocument/2006/relationships/hyperlink" Target="https://t.co/HlEl5aXWlv" TargetMode="External" /><Relationship Id="rId21" Type="http://schemas.openxmlformats.org/officeDocument/2006/relationships/hyperlink" Target="http://t.co/e7WuF2cqRN" TargetMode="External" /><Relationship Id="rId22" Type="http://schemas.openxmlformats.org/officeDocument/2006/relationships/hyperlink" Target="http://t.co/pXHptuzR63" TargetMode="External" /><Relationship Id="rId23" Type="http://schemas.openxmlformats.org/officeDocument/2006/relationships/hyperlink" Target="https://t.co/XqSCiai2wS" TargetMode="External" /><Relationship Id="rId24" Type="http://schemas.openxmlformats.org/officeDocument/2006/relationships/hyperlink" Target="https://t.co/QsWN6imW7k" TargetMode="External" /><Relationship Id="rId25" Type="http://schemas.openxmlformats.org/officeDocument/2006/relationships/hyperlink" Target="https://t.co/JhAuyPKq3G" TargetMode="External" /><Relationship Id="rId26" Type="http://schemas.openxmlformats.org/officeDocument/2006/relationships/hyperlink" Target="https://t.co/UFj89nt1Dd" TargetMode="External" /><Relationship Id="rId27" Type="http://schemas.openxmlformats.org/officeDocument/2006/relationships/hyperlink" Target="https://t.co/dPgzqMFoKN" TargetMode="External" /><Relationship Id="rId28" Type="http://schemas.openxmlformats.org/officeDocument/2006/relationships/hyperlink" Target="http://t.co/vYJOSwL4OR" TargetMode="External" /><Relationship Id="rId29" Type="http://schemas.openxmlformats.org/officeDocument/2006/relationships/hyperlink" Target="https://t.co/89nJyXkjeJ" TargetMode="External" /><Relationship Id="rId30" Type="http://schemas.openxmlformats.org/officeDocument/2006/relationships/hyperlink" Target="http://t.co/3lDbdxmJgH" TargetMode="External" /><Relationship Id="rId31" Type="http://schemas.openxmlformats.org/officeDocument/2006/relationships/hyperlink" Target="https://t.co/ztcaz6v7VF" TargetMode="External" /><Relationship Id="rId32" Type="http://schemas.openxmlformats.org/officeDocument/2006/relationships/hyperlink" Target="https://t.co/11FBqQBdtZ" TargetMode="External" /><Relationship Id="rId33" Type="http://schemas.openxmlformats.org/officeDocument/2006/relationships/hyperlink" Target="https://t.co/tzV0axOHpY" TargetMode="External" /><Relationship Id="rId34" Type="http://schemas.openxmlformats.org/officeDocument/2006/relationships/hyperlink" Target="http://t.co/k4cybsHZkO" TargetMode="External" /><Relationship Id="rId35" Type="http://schemas.openxmlformats.org/officeDocument/2006/relationships/hyperlink" Target="https://t.co/g1WY5VWmPK" TargetMode="External" /><Relationship Id="rId36" Type="http://schemas.openxmlformats.org/officeDocument/2006/relationships/hyperlink" Target="https://t.co/8vNIrtNN6x" TargetMode="External" /><Relationship Id="rId37" Type="http://schemas.openxmlformats.org/officeDocument/2006/relationships/hyperlink" Target="https://t.co/XHcpLEKiIN" TargetMode="External" /><Relationship Id="rId38" Type="http://schemas.openxmlformats.org/officeDocument/2006/relationships/hyperlink" Target="http://t.co/SM6v0toWHt" TargetMode="External" /><Relationship Id="rId39" Type="http://schemas.openxmlformats.org/officeDocument/2006/relationships/hyperlink" Target="https://t.co/w0dKxVktVQ" TargetMode="External" /><Relationship Id="rId40" Type="http://schemas.openxmlformats.org/officeDocument/2006/relationships/hyperlink" Target="https://t.co/rMMsJ2L1Fu" TargetMode="External" /><Relationship Id="rId41" Type="http://schemas.openxmlformats.org/officeDocument/2006/relationships/hyperlink" Target="https://t.co/EvAsc59ICt" TargetMode="External" /><Relationship Id="rId42" Type="http://schemas.openxmlformats.org/officeDocument/2006/relationships/hyperlink" Target="https://t.co/4zzfgTfKQd" TargetMode="External" /><Relationship Id="rId43" Type="http://schemas.openxmlformats.org/officeDocument/2006/relationships/hyperlink" Target="http://t.co/hiVlr6r9bC" TargetMode="External" /><Relationship Id="rId44" Type="http://schemas.openxmlformats.org/officeDocument/2006/relationships/hyperlink" Target="https://t.co/IgJXpOIWxE" TargetMode="External" /><Relationship Id="rId45" Type="http://schemas.openxmlformats.org/officeDocument/2006/relationships/hyperlink" Target="https://t.co/sUEiOAZ61Y" TargetMode="External" /><Relationship Id="rId46" Type="http://schemas.openxmlformats.org/officeDocument/2006/relationships/hyperlink" Target="http://t.co/U76mYflKQC" TargetMode="External" /><Relationship Id="rId47" Type="http://schemas.openxmlformats.org/officeDocument/2006/relationships/hyperlink" Target="https://t.co/vLRZpkxDoe" TargetMode="External" /><Relationship Id="rId48" Type="http://schemas.openxmlformats.org/officeDocument/2006/relationships/hyperlink" Target="http://t.co/OZpHh1NWA8" TargetMode="External" /><Relationship Id="rId49" Type="http://schemas.openxmlformats.org/officeDocument/2006/relationships/hyperlink" Target="https://pbs.twimg.com/profile_banners/76944176/1515611481" TargetMode="External" /><Relationship Id="rId50" Type="http://schemas.openxmlformats.org/officeDocument/2006/relationships/hyperlink" Target="https://pbs.twimg.com/profile_banners/744893601428213760/1466433880" TargetMode="External" /><Relationship Id="rId51" Type="http://schemas.openxmlformats.org/officeDocument/2006/relationships/hyperlink" Target="https://pbs.twimg.com/profile_banners/765759503140790275/1471407496" TargetMode="External" /><Relationship Id="rId52" Type="http://schemas.openxmlformats.org/officeDocument/2006/relationships/hyperlink" Target="https://pbs.twimg.com/profile_banners/1049564670955122689/1539071113" TargetMode="External" /><Relationship Id="rId53" Type="http://schemas.openxmlformats.org/officeDocument/2006/relationships/hyperlink" Target="https://pbs.twimg.com/profile_banners/1897514666/1539765227" TargetMode="External" /><Relationship Id="rId54" Type="http://schemas.openxmlformats.org/officeDocument/2006/relationships/hyperlink" Target="https://pbs.twimg.com/profile_banners/18839785/1502777627" TargetMode="External" /><Relationship Id="rId55" Type="http://schemas.openxmlformats.org/officeDocument/2006/relationships/hyperlink" Target="https://pbs.twimg.com/profile_banners/18724373/1526240920" TargetMode="External" /><Relationship Id="rId56" Type="http://schemas.openxmlformats.org/officeDocument/2006/relationships/hyperlink" Target="https://pbs.twimg.com/profile_banners/2872177583/1425731035" TargetMode="External" /><Relationship Id="rId57" Type="http://schemas.openxmlformats.org/officeDocument/2006/relationships/hyperlink" Target="https://pbs.twimg.com/profile_banners/3060489838/1540696689" TargetMode="External" /><Relationship Id="rId58" Type="http://schemas.openxmlformats.org/officeDocument/2006/relationships/hyperlink" Target="https://pbs.twimg.com/profile_banners/15375789/1432318163" TargetMode="External" /><Relationship Id="rId59" Type="http://schemas.openxmlformats.org/officeDocument/2006/relationships/hyperlink" Target="https://pbs.twimg.com/profile_banners/221838349/1408222178" TargetMode="External" /><Relationship Id="rId60" Type="http://schemas.openxmlformats.org/officeDocument/2006/relationships/hyperlink" Target="https://pbs.twimg.com/profile_banners/733318062754004992/1520474329" TargetMode="External" /><Relationship Id="rId61" Type="http://schemas.openxmlformats.org/officeDocument/2006/relationships/hyperlink" Target="https://pbs.twimg.com/profile_banners/326912209/1546447370" TargetMode="External" /><Relationship Id="rId62" Type="http://schemas.openxmlformats.org/officeDocument/2006/relationships/hyperlink" Target="https://pbs.twimg.com/profile_banners/352053266/1426888859" TargetMode="External" /><Relationship Id="rId63" Type="http://schemas.openxmlformats.org/officeDocument/2006/relationships/hyperlink" Target="https://pbs.twimg.com/profile_banners/61233/1456099621" TargetMode="External" /><Relationship Id="rId64" Type="http://schemas.openxmlformats.org/officeDocument/2006/relationships/hyperlink" Target="https://pbs.twimg.com/profile_banners/36153601/1443671480" TargetMode="External" /><Relationship Id="rId65" Type="http://schemas.openxmlformats.org/officeDocument/2006/relationships/hyperlink" Target="https://pbs.twimg.com/profile_banners/208623122/1520129582" TargetMode="External" /><Relationship Id="rId66" Type="http://schemas.openxmlformats.org/officeDocument/2006/relationships/hyperlink" Target="https://pbs.twimg.com/profile_banners/29953962/1537293839" TargetMode="External" /><Relationship Id="rId67" Type="http://schemas.openxmlformats.org/officeDocument/2006/relationships/hyperlink" Target="https://pbs.twimg.com/profile_banners/552097298/1497863945" TargetMode="External" /><Relationship Id="rId68" Type="http://schemas.openxmlformats.org/officeDocument/2006/relationships/hyperlink" Target="https://pbs.twimg.com/profile_banners/846488595263373312/1490653969" TargetMode="External" /><Relationship Id="rId69" Type="http://schemas.openxmlformats.org/officeDocument/2006/relationships/hyperlink" Target="https://pbs.twimg.com/profile_banners/751317165576491008/1467964866" TargetMode="External" /><Relationship Id="rId70" Type="http://schemas.openxmlformats.org/officeDocument/2006/relationships/hyperlink" Target="https://pbs.twimg.com/profile_banners/3092277813/1426496832" TargetMode="External" /><Relationship Id="rId71" Type="http://schemas.openxmlformats.org/officeDocument/2006/relationships/hyperlink" Target="https://pbs.twimg.com/profile_banners/107364486/1496039013" TargetMode="External" /><Relationship Id="rId72" Type="http://schemas.openxmlformats.org/officeDocument/2006/relationships/hyperlink" Target="https://pbs.twimg.com/profile_banners/57258653/1432566708" TargetMode="External" /><Relationship Id="rId73" Type="http://schemas.openxmlformats.org/officeDocument/2006/relationships/hyperlink" Target="https://pbs.twimg.com/profile_banners/540334905/1517209340" TargetMode="External" /><Relationship Id="rId74" Type="http://schemas.openxmlformats.org/officeDocument/2006/relationships/hyperlink" Target="https://pbs.twimg.com/profile_banners/233243463/1543578204" TargetMode="External" /><Relationship Id="rId75" Type="http://schemas.openxmlformats.org/officeDocument/2006/relationships/hyperlink" Target="https://pbs.twimg.com/profile_banners/767713786119786497/1471873017" TargetMode="External" /><Relationship Id="rId76" Type="http://schemas.openxmlformats.org/officeDocument/2006/relationships/hyperlink" Target="https://pbs.twimg.com/profile_banners/600304778/1507058957" TargetMode="External" /><Relationship Id="rId77" Type="http://schemas.openxmlformats.org/officeDocument/2006/relationships/hyperlink" Target="https://pbs.twimg.com/profile_banners/81328940/1544180674" TargetMode="External" /><Relationship Id="rId78" Type="http://schemas.openxmlformats.org/officeDocument/2006/relationships/hyperlink" Target="https://pbs.twimg.com/profile_banners/516579064/1543764428" TargetMode="External" /><Relationship Id="rId79" Type="http://schemas.openxmlformats.org/officeDocument/2006/relationships/hyperlink" Target="https://pbs.twimg.com/profile_banners/19652689/1389017424" TargetMode="External" /><Relationship Id="rId80" Type="http://schemas.openxmlformats.org/officeDocument/2006/relationships/hyperlink" Target="https://pbs.twimg.com/profile_banners/1029831261903380510/1534367321" TargetMode="External" /><Relationship Id="rId81" Type="http://schemas.openxmlformats.org/officeDocument/2006/relationships/hyperlink" Target="https://pbs.twimg.com/profile_banners/1070025958822948865/1543953585" TargetMode="External" /><Relationship Id="rId82" Type="http://schemas.openxmlformats.org/officeDocument/2006/relationships/hyperlink" Target="https://pbs.twimg.com/profile_banners/907496833/1508390474" TargetMode="External" /><Relationship Id="rId83" Type="http://schemas.openxmlformats.org/officeDocument/2006/relationships/hyperlink" Target="https://pbs.twimg.com/profile_banners/987262072600842240/1542638370" TargetMode="External" /><Relationship Id="rId84" Type="http://schemas.openxmlformats.org/officeDocument/2006/relationships/hyperlink" Target="https://pbs.twimg.com/profile_banners/15891449/1539432243" TargetMode="External" /><Relationship Id="rId85" Type="http://schemas.openxmlformats.org/officeDocument/2006/relationships/hyperlink" Target="https://pbs.twimg.com/profile_banners/1080464010552717312/1546785060" TargetMode="External" /><Relationship Id="rId86" Type="http://schemas.openxmlformats.org/officeDocument/2006/relationships/hyperlink" Target="https://pbs.twimg.com/profile_banners/307231855/1422803546" TargetMode="External" /><Relationship Id="rId87" Type="http://schemas.openxmlformats.org/officeDocument/2006/relationships/hyperlink" Target="https://pbs.twimg.com/profile_banners/946770524/1438526368" TargetMode="External" /><Relationship Id="rId88" Type="http://schemas.openxmlformats.org/officeDocument/2006/relationships/hyperlink" Target="https://pbs.twimg.com/profile_banners/160156913/1510355684" TargetMode="External" /><Relationship Id="rId89" Type="http://schemas.openxmlformats.org/officeDocument/2006/relationships/hyperlink" Target="https://pbs.twimg.com/profile_banners/61213972/1420838260" TargetMode="External" /><Relationship Id="rId90" Type="http://schemas.openxmlformats.org/officeDocument/2006/relationships/hyperlink" Target="https://pbs.twimg.com/profile_banners/593618061/1534760902" TargetMode="External" /><Relationship Id="rId91" Type="http://schemas.openxmlformats.org/officeDocument/2006/relationships/hyperlink" Target="https://pbs.twimg.com/profile_banners/453310247/1527760733" TargetMode="External" /><Relationship Id="rId92" Type="http://schemas.openxmlformats.org/officeDocument/2006/relationships/hyperlink" Target="https://pbs.twimg.com/profile_banners/967503330066010112/1519506907" TargetMode="External" /><Relationship Id="rId93" Type="http://schemas.openxmlformats.org/officeDocument/2006/relationships/hyperlink" Target="https://pbs.twimg.com/profile_banners/1469938638/1477083913" TargetMode="External" /><Relationship Id="rId94" Type="http://schemas.openxmlformats.org/officeDocument/2006/relationships/hyperlink" Target="https://pbs.twimg.com/profile_banners/15395246/1428610956" TargetMode="External" /><Relationship Id="rId95" Type="http://schemas.openxmlformats.org/officeDocument/2006/relationships/hyperlink" Target="https://pbs.twimg.com/profile_banners/22995545/1414775322" TargetMode="External" /><Relationship Id="rId96" Type="http://schemas.openxmlformats.org/officeDocument/2006/relationships/hyperlink" Target="https://pbs.twimg.com/profile_banners/2993998704/1545943073" TargetMode="External" /><Relationship Id="rId97" Type="http://schemas.openxmlformats.org/officeDocument/2006/relationships/hyperlink" Target="https://pbs.twimg.com/profile_banners/160346651/1403503126" TargetMode="External" /><Relationship Id="rId98" Type="http://schemas.openxmlformats.org/officeDocument/2006/relationships/hyperlink" Target="https://pbs.twimg.com/profile_banners/90915705/1355439259" TargetMode="External" /><Relationship Id="rId99" Type="http://schemas.openxmlformats.org/officeDocument/2006/relationships/hyperlink" Target="https://pbs.twimg.com/profile_banners/3248078941/1434561916" TargetMode="External" /><Relationship Id="rId100" Type="http://schemas.openxmlformats.org/officeDocument/2006/relationships/hyperlink" Target="https://pbs.twimg.com/profile_banners/15598627/1431971859" TargetMode="External" /><Relationship Id="rId101" Type="http://schemas.openxmlformats.org/officeDocument/2006/relationships/hyperlink" Target="https://pbs.twimg.com/profile_banners/17872077/1546361604" TargetMode="External" /><Relationship Id="rId102" Type="http://schemas.openxmlformats.org/officeDocument/2006/relationships/hyperlink" Target="https://pbs.twimg.com/profile_banners/826462425067175937/1485879749" TargetMode="External" /><Relationship Id="rId103" Type="http://schemas.openxmlformats.org/officeDocument/2006/relationships/hyperlink" Target="https://pbs.twimg.com/profile_banners/153430364/1433517985" TargetMode="External" /><Relationship Id="rId104" Type="http://schemas.openxmlformats.org/officeDocument/2006/relationships/hyperlink" Target="https://pbs.twimg.com/profile_banners/39179496/1496792741" TargetMode="External" /><Relationship Id="rId105" Type="http://schemas.openxmlformats.org/officeDocument/2006/relationships/hyperlink" Target="https://pbs.twimg.com/profile_banners/112610515/1540492445" TargetMode="External" /><Relationship Id="rId106" Type="http://schemas.openxmlformats.org/officeDocument/2006/relationships/hyperlink" Target="https://pbs.twimg.com/profile_banners/24985150/1428621177" TargetMode="External" /><Relationship Id="rId107" Type="http://schemas.openxmlformats.org/officeDocument/2006/relationships/hyperlink" Target="https://pbs.twimg.com/profile_banners/850061556234817536/1546455574" TargetMode="External" /><Relationship Id="rId108" Type="http://schemas.openxmlformats.org/officeDocument/2006/relationships/hyperlink" Target="https://pbs.twimg.com/profile_banners/2782661820/1471526557" TargetMode="External" /><Relationship Id="rId109" Type="http://schemas.openxmlformats.org/officeDocument/2006/relationships/hyperlink" Target="https://pbs.twimg.com/profile_banners/2251588934/1534429467" TargetMode="External" /><Relationship Id="rId110" Type="http://schemas.openxmlformats.org/officeDocument/2006/relationships/hyperlink" Target="https://pbs.twimg.com/profile_banners/44367335/1511358731" TargetMode="External" /><Relationship Id="rId111" Type="http://schemas.openxmlformats.org/officeDocument/2006/relationships/hyperlink" Target="https://pbs.twimg.com/profile_banners/2276505115/1531366060"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15/bg.png" TargetMode="External" /><Relationship Id="rId120" Type="http://schemas.openxmlformats.org/officeDocument/2006/relationships/hyperlink" Target="http://abs.twimg.com/images/themes/theme9/bg.gif"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4/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9/bg.gif" TargetMode="External" /><Relationship Id="rId131" Type="http://schemas.openxmlformats.org/officeDocument/2006/relationships/hyperlink" Target="http://abs.twimg.com/images/themes/theme14/bg.gif" TargetMode="External" /><Relationship Id="rId132" Type="http://schemas.openxmlformats.org/officeDocument/2006/relationships/hyperlink" Target="http://abs.twimg.com/images/themes/theme9/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0/bg.gif"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9/bg.gif"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6/bg.gif"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2/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abs.twimg.com/images/themes/theme18/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1/bg.png" TargetMode="External" /><Relationship Id="rId164" Type="http://schemas.openxmlformats.org/officeDocument/2006/relationships/hyperlink" Target="http://abs.twimg.com/images/themes/theme2/bg.gif"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8/bg.gif"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pbs.twimg.com/profile_images/835765245259886592/hhSMSApC_normal.jpg" TargetMode="External" /><Relationship Id="rId173" Type="http://schemas.openxmlformats.org/officeDocument/2006/relationships/hyperlink" Target="http://pbs.twimg.com/profile_images/913406246669217793/my4y6T_7_normal.jpg" TargetMode="External" /><Relationship Id="rId174" Type="http://schemas.openxmlformats.org/officeDocument/2006/relationships/hyperlink" Target="http://pbs.twimg.com/profile_images/744894119084883969/PRP51XkO_normal.jpg" TargetMode="External" /><Relationship Id="rId175" Type="http://schemas.openxmlformats.org/officeDocument/2006/relationships/hyperlink" Target="http://pbs.twimg.com/profile_images/765764663305003008/oznc0SCM_normal.jpg" TargetMode="External" /><Relationship Id="rId176" Type="http://schemas.openxmlformats.org/officeDocument/2006/relationships/hyperlink" Target="http://pbs.twimg.com/profile_images/1049566444319469569/-A8nsDya_normal.jpg" TargetMode="External" /><Relationship Id="rId177" Type="http://schemas.openxmlformats.org/officeDocument/2006/relationships/hyperlink" Target="http://pbs.twimg.com/profile_images/586139075737849857/Z92jKYtn_normal.png" TargetMode="External" /><Relationship Id="rId178" Type="http://schemas.openxmlformats.org/officeDocument/2006/relationships/hyperlink" Target="http://pbs.twimg.com/profile_images/718314968102367232/ypY1GPCQ_normal.jpg" TargetMode="External" /><Relationship Id="rId179" Type="http://schemas.openxmlformats.org/officeDocument/2006/relationships/hyperlink" Target="http://pbs.twimg.com/profile_images/1078657961067606016/mX22WqaV_normal.jpg" TargetMode="External" /><Relationship Id="rId180" Type="http://schemas.openxmlformats.org/officeDocument/2006/relationships/hyperlink" Target="http://pbs.twimg.com/profile_images/847094375565877249/_v8d0s_v_normal.jpg" TargetMode="External" /><Relationship Id="rId181" Type="http://schemas.openxmlformats.org/officeDocument/2006/relationships/hyperlink" Target="http://pbs.twimg.com/profile_images/573906187755876352/XnxUzNCc_normal.jpeg" TargetMode="External" /><Relationship Id="rId182" Type="http://schemas.openxmlformats.org/officeDocument/2006/relationships/hyperlink" Target="http://pbs.twimg.com/profile_images/702198093974863873/MOM1zrQx_normal.png" TargetMode="External" /><Relationship Id="rId183" Type="http://schemas.openxmlformats.org/officeDocument/2006/relationships/hyperlink" Target="http://pbs.twimg.com/profile_images/781493370040573952/mkHwslVK_normal.png" TargetMode="External" /><Relationship Id="rId184" Type="http://schemas.openxmlformats.org/officeDocument/2006/relationships/hyperlink" Target="http://pbs.twimg.com/profile_images/505117931332583425/y7xFUr-l_normal.png" TargetMode="External" /><Relationship Id="rId185" Type="http://schemas.openxmlformats.org/officeDocument/2006/relationships/hyperlink" Target="http://pbs.twimg.com/profile_images/973277209644249089/0Te2jtBH_normal.jpg" TargetMode="External" /><Relationship Id="rId186" Type="http://schemas.openxmlformats.org/officeDocument/2006/relationships/hyperlink" Target="http://pbs.twimg.com/profile_images/917232737227964416/NudWD1d5_normal.jpg" TargetMode="External" /><Relationship Id="rId187" Type="http://schemas.openxmlformats.org/officeDocument/2006/relationships/hyperlink" Target="http://pbs.twimg.com/profile_images/579039906804023296/RWDlntRx_normal.jpeg" TargetMode="External" /><Relationship Id="rId188" Type="http://schemas.openxmlformats.org/officeDocument/2006/relationships/hyperlink" Target="http://pbs.twimg.com/profile_images/854631664571604993/Gls-Mkth_normal.jpg" TargetMode="External" /><Relationship Id="rId189" Type="http://schemas.openxmlformats.org/officeDocument/2006/relationships/hyperlink" Target="http://pbs.twimg.com/profile_images/711267766636908544/dR3wP6YF_normal.jpg" TargetMode="External" /><Relationship Id="rId190" Type="http://schemas.openxmlformats.org/officeDocument/2006/relationships/hyperlink" Target="http://pbs.twimg.com/profile_images/863855407235829761/H1Du3Sil_normal.jpg" TargetMode="External" /><Relationship Id="rId191" Type="http://schemas.openxmlformats.org/officeDocument/2006/relationships/hyperlink" Target="http://pbs.twimg.com/profile_images/378800000833479836/bc7776bfb324b4558732055cf66affed_normal.jpeg" TargetMode="External" /><Relationship Id="rId192" Type="http://schemas.openxmlformats.org/officeDocument/2006/relationships/hyperlink" Target="http://pbs.twimg.com/profile_images/863854862668361728/LDvSsLQo_normal.jpg" TargetMode="External" /><Relationship Id="rId193" Type="http://schemas.openxmlformats.org/officeDocument/2006/relationships/hyperlink" Target="http://pbs.twimg.com/profile_images/846699014800232449/nib1ydzu_normal.jpg" TargetMode="External" /><Relationship Id="rId194" Type="http://schemas.openxmlformats.org/officeDocument/2006/relationships/hyperlink" Target="http://pbs.twimg.com/profile_images/1078827073827815424/Eq10tFsr_normal.jpg" TargetMode="External" /><Relationship Id="rId195" Type="http://schemas.openxmlformats.org/officeDocument/2006/relationships/hyperlink" Target="http://pbs.twimg.com/profile_images/1069245118648119300/YmHK2_MK_normal.jpg" TargetMode="External" /><Relationship Id="rId196" Type="http://schemas.openxmlformats.org/officeDocument/2006/relationships/hyperlink" Target="http://pbs.twimg.com/profile_images/868571825810284544/p0gOx1QV_normal.jpg" TargetMode="External" /><Relationship Id="rId197" Type="http://schemas.openxmlformats.org/officeDocument/2006/relationships/hyperlink" Target="http://pbs.twimg.com/profile_images/2792052732/d8e66d9a0c76a752e098725b879b9190_normal.png" TargetMode="External" /><Relationship Id="rId198" Type="http://schemas.openxmlformats.org/officeDocument/2006/relationships/hyperlink" Target="http://pbs.twimg.com/profile_images/728636297481355264/g4sMrWqG_normal.jpg" TargetMode="External" /><Relationship Id="rId199" Type="http://schemas.openxmlformats.org/officeDocument/2006/relationships/hyperlink" Target="http://pbs.twimg.com/profile_images/1061190220840865792/3pHAdd1u_normal.jpg" TargetMode="External" /><Relationship Id="rId200" Type="http://schemas.openxmlformats.org/officeDocument/2006/relationships/hyperlink" Target="http://pbs.twimg.com/profile_images/875670432850092032/LziBw-W-_normal.jpg" TargetMode="External" /><Relationship Id="rId201" Type="http://schemas.openxmlformats.org/officeDocument/2006/relationships/hyperlink" Target="http://pbs.twimg.com/profile_images/915296263796662273/6uTX2pr0_normal.jpg" TargetMode="External" /><Relationship Id="rId202" Type="http://schemas.openxmlformats.org/officeDocument/2006/relationships/hyperlink" Target="http://pbs.twimg.com/profile_images/1136828405/Logo-bluekipper-com_1__normal.gif" TargetMode="External" /><Relationship Id="rId203" Type="http://schemas.openxmlformats.org/officeDocument/2006/relationships/hyperlink" Target="http://pbs.twimg.com/profile_images/1077925707190288386/z3X-xMQy_normal.jpg" TargetMode="External" /><Relationship Id="rId204" Type="http://schemas.openxmlformats.org/officeDocument/2006/relationships/hyperlink" Target="http://pbs.twimg.com/profile_images/816971949381472257/R9C6SkIg_normal.jpg" TargetMode="External" /><Relationship Id="rId205" Type="http://schemas.openxmlformats.org/officeDocument/2006/relationships/hyperlink" Target="http://pbs.twimg.com/profile_images/1029837181165158400/MXuNXOKR_normal.jpg" TargetMode="External" /><Relationship Id="rId206" Type="http://schemas.openxmlformats.org/officeDocument/2006/relationships/hyperlink" Target="http://pbs.twimg.com/profile_images/1070044851079692288/kZTnkw01_normal.jpg" TargetMode="External" /><Relationship Id="rId207" Type="http://schemas.openxmlformats.org/officeDocument/2006/relationships/hyperlink" Target="http://pbs.twimg.com/profile_images/1038877820536074240/ythbXLPO_normal.jpg" TargetMode="External" /><Relationship Id="rId208" Type="http://schemas.openxmlformats.org/officeDocument/2006/relationships/hyperlink" Target="http://pbs.twimg.com/profile_images/2698938506/2bd133c56c42fbd6d994b2b48057cca6_normal.jpeg" TargetMode="External" /><Relationship Id="rId209" Type="http://schemas.openxmlformats.org/officeDocument/2006/relationships/hyperlink" Target="http://pbs.twimg.com/profile_images/994153974633848832/pc0-oCN6_normal.jpg" TargetMode="External" /><Relationship Id="rId210" Type="http://schemas.openxmlformats.org/officeDocument/2006/relationships/hyperlink" Target="http://abs.twimg.com/sticky/default_profile_images/default_profile_normal.png" TargetMode="External" /><Relationship Id="rId211" Type="http://schemas.openxmlformats.org/officeDocument/2006/relationships/hyperlink" Target="http://pbs.twimg.com/profile_images/1073633246318075905/ZAeifZEB_normal.jpg" TargetMode="External" /><Relationship Id="rId212" Type="http://schemas.openxmlformats.org/officeDocument/2006/relationships/hyperlink" Target="http://pbs.twimg.com/profile_images/872091581913976833/TGEq6cCW_normal.jpg" TargetMode="External" /><Relationship Id="rId213" Type="http://schemas.openxmlformats.org/officeDocument/2006/relationships/hyperlink" Target="http://pbs.twimg.com/profile_images/1080467250669371392/O6hVFsqM_normal.jpg" TargetMode="External" /><Relationship Id="rId214" Type="http://schemas.openxmlformats.org/officeDocument/2006/relationships/hyperlink" Target="http://pbs.twimg.com/profile_images/1081577926611611649/5nlCjeur_normal.jpg" TargetMode="External" /><Relationship Id="rId215" Type="http://schemas.openxmlformats.org/officeDocument/2006/relationships/hyperlink" Target="http://pbs.twimg.com/profile_images/450031450662789120/gn_GjUAk_normal.jpeg" TargetMode="External" /><Relationship Id="rId216" Type="http://schemas.openxmlformats.org/officeDocument/2006/relationships/hyperlink" Target="http://pbs.twimg.com/profile_images/870863871338217472/IUL4_7Xm_normal.jpg" TargetMode="External" /><Relationship Id="rId217" Type="http://schemas.openxmlformats.org/officeDocument/2006/relationships/hyperlink" Target="http://pbs.twimg.com/profile_images/1027943877066600449/ayLoNfhP_normal.jpg" TargetMode="External" /><Relationship Id="rId218" Type="http://schemas.openxmlformats.org/officeDocument/2006/relationships/hyperlink" Target="http://pbs.twimg.com/profile_images/717509473267499008/zYRpu0D4_normal.jpg" TargetMode="External" /><Relationship Id="rId219" Type="http://schemas.openxmlformats.org/officeDocument/2006/relationships/hyperlink" Target="http://pbs.twimg.com/profile_images/1021372092955136000/Bxm-n3oc_normal.jpg" TargetMode="External" /><Relationship Id="rId220" Type="http://schemas.openxmlformats.org/officeDocument/2006/relationships/hyperlink" Target="http://pbs.twimg.com/profile_images/875613262200553472/lQib1e65_normal.jpg" TargetMode="External" /><Relationship Id="rId221" Type="http://schemas.openxmlformats.org/officeDocument/2006/relationships/hyperlink" Target="http://pbs.twimg.com/profile_images/1002127255487897600/Bt99pYQc_normal.jpg" TargetMode="External" /><Relationship Id="rId222" Type="http://schemas.openxmlformats.org/officeDocument/2006/relationships/hyperlink" Target="http://abs.twimg.com/sticky/default_profile_images/default_profile_normal.png" TargetMode="External" /><Relationship Id="rId223" Type="http://schemas.openxmlformats.org/officeDocument/2006/relationships/hyperlink" Target="http://pbs.twimg.com/profile_images/967506429027418114/cIlK0Mf0_normal.jpg" TargetMode="External" /><Relationship Id="rId224" Type="http://schemas.openxmlformats.org/officeDocument/2006/relationships/hyperlink" Target="http://pbs.twimg.com/profile_images/789573175201959936/ObpfVcLa_normal.jpg" TargetMode="External" /><Relationship Id="rId225" Type="http://schemas.openxmlformats.org/officeDocument/2006/relationships/hyperlink" Target="http://pbs.twimg.com/profile_images/1009002051064324096/OI9_3-s7_normal.jpg" TargetMode="External" /><Relationship Id="rId226" Type="http://schemas.openxmlformats.org/officeDocument/2006/relationships/hyperlink" Target="http://pbs.twimg.com/profile_images/913589681241108480/fMQS4u-l_normal.jpg" TargetMode="External" /><Relationship Id="rId227" Type="http://schemas.openxmlformats.org/officeDocument/2006/relationships/hyperlink" Target="http://pbs.twimg.com/profile_images/1078388454780780544/DPx2s9b1_normal.jpg" TargetMode="External" /><Relationship Id="rId228" Type="http://schemas.openxmlformats.org/officeDocument/2006/relationships/hyperlink" Target="http://pbs.twimg.com/profile_images/957982499266875394/2EM3RMHT_normal.jpg" TargetMode="External" /><Relationship Id="rId229" Type="http://schemas.openxmlformats.org/officeDocument/2006/relationships/hyperlink" Target="http://pbs.twimg.com/profile_images/513465463594954752/ZNUfaKAN_normal.jpeg" TargetMode="External" /><Relationship Id="rId230" Type="http://schemas.openxmlformats.org/officeDocument/2006/relationships/hyperlink" Target="http://pbs.twimg.com/profile_images/611220959962402818/uIKQtzSQ_normal.jpg" TargetMode="External" /><Relationship Id="rId231" Type="http://schemas.openxmlformats.org/officeDocument/2006/relationships/hyperlink" Target="http://pbs.twimg.com/profile_images/540176256/William_Hogarth_-_A_Rake_s_Progress_-_Plate_1_-_The_Young_Heir_Takes_Possession_Of_The_Miser_s_Effects_normal.jpg" TargetMode="External" /><Relationship Id="rId232" Type="http://schemas.openxmlformats.org/officeDocument/2006/relationships/hyperlink" Target="http://pbs.twimg.com/profile_images/2473947433/image_normal.jpg" TargetMode="External" /><Relationship Id="rId233" Type="http://schemas.openxmlformats.org/officeDocument/2006/relationships/hyperlink" Target="http://pbs.twimg.com/profile_images/1069880318151311361/l7AIuqkD_normal.jpg" TargetMode="External" /><Relationship Id="rId234" Type="http://schemas.openxmlformats.org/officeDocument/2006/relationships/hyperlink" Target="http://abs.twimg.com/sticky/default_profile_images/default_profile_normal.png" TargetMode="External" /><Relationship Id="rId235" Type="http://schemas.openxmlformats.org/officeDocument/2006/relationships/hyperlink" Target="http://pbs.twimg.com/profile_images/826468608356265985/JlkBk2hv_normal.jpg" TargetMode="External" /><Relationship Id="rId236" Type="http://schemas.openxmlformats.org/officeDocument/2006/relationships/hyperlink" Target="http://pbs.twimg.com/profile_images/1022099231329476608/UsIEOvH4_normal.jpg" TargetMode="External" /><Relationship Id="rId237" Type="http://schemas.openxmlformats.org/officeDocument/2006/relationships/hyperlink" Target="http://pbs.twimg.com/profile_images/872239680414040064/mw2CsBUm_normal.jpg" TargetMode="External" /><Relationship Id="rId238" Type="http://schemas.openxmlformats.org/officeDocument/2006/relationships/hyperlink" Target="http://pbs.twimg.com/profile_images/640608943610445828/C1qHkA-2_normal.jpg" TargetMode="External" /><Relationship Id="rId239" Type="http://schemas.openxmlformats.org/officeDocument/2006/relationships/hyperlink" Target="http://pbs.twimg.com/profile_images/763756137569193986/EtP9jeuz_normal.jpg" TargetMode="External" /><Relationship Id="rId240" Type="http://schemas.openxmlformats.org/officeDocument/2006/relationships/hyperlink" Target="http://pbs.twimg.com/profile_images/1055650636749041664/UcI87DiC_normal.jpg" TargetMode="External" /><Relationship Id="rId241" Type="http://schemas.openxmlformats.org/officeDocument/2006/relationships/hyperlink" Target="http://pbs.twimg.com/profile_images/3477473310/e17b43ad5790c312b2f05c16698b9fee_normal.jpeg" TargetMode="External" /><Relationship Id="rId242" Type="http://schemas.openxmlformats.org/officeDocument/2006/relationships/hyperlink" Target="http://pbs.twimg.com/profile_images/1048789162340413441/F8sDEJRr_normal.jpg" TargetMode="External" /><Relationship Id="rId243" Type="http://schemas.openxmlformats.org/officeDocument/2006/relationships/hyperlink" Target="http://pbs.twimg.com/profile_images/874974596931371008/R5OJdnqW_normal.jpg" TargetMode="External" /><Relationship Id="rId244" Type="http://schemas.openxmlformats.org/officeDocument/2006/relationships/hyperlink" Target="http://pbs.twimg.com/profile_images/933332071489130496/7uJwn96F_normal.jpg" TargetMode="External" /><Relationship Id="rId245" Type="http://schemas.openxmlformats.org/officeDocument/2006/relationships/hyperlink" Target="http://pbs.twimg.com/profile_images/419543997741150208/9fCNI4dw_normal.jpeg" TargetMode="External" /><Relationship Id="rId246" Type="http://schemas.openxmlformats.org/officeDocument/2006/relationships/hyperlink" Target="https://twitter.com/mynaedu" TargetMode="External" /><Relationship Id="rId247" Type="http://schemas.openxmlformats.org/officeDocument/2006/relationships/hyperlink" Target="https://twitter.com/ahahistorians" TargetMode="External" /><Relationship Id="rId248" Type="http://schemas.openxmlformats.org/officeDocument/2006/relationships/hyperlink" Target="https://twitter.com/umdhistory" TargetMode="External" /><Relationship Id="rId249" Type="http://schemas.openxmlformats.org/officeDocument/2006/relationships/hyperlink" Target="https://twitter.com/zavoodie" TargetMode="External" /><Relationship Id="rId250" Type="http://schemas.openxmlformats.org/officeDocument/2006/relationships/hyperlink" Target="https://twitter.com/hemntad" TargetMode="External" /><Relationship Id="rId251" Type="http://schemas.openxmlformats.org/officeDocument/2006/relationships/hyperlink" Target="https://twitter.com/dpradhanbjp" TargetMode="External" /><Relationship Id="rId252" Type="http://schemas.openxmlformats.org/officeDocument/2006/relationships/hyperlink" Target="https://twitter.com/narendramodi" TargetMode="External" /><Relationship Id="rId253" Type="http://schemas.openxmlformats.org/officeDocument/2006/relationships/hyperlink" Target="https://twitter.com/hemanatasahoo" TargetMode="External" /><Relationship Id="rId254" Type="http://schemas.openxmlformats.org/officeDocument/2006/relationships/hyperlink" Target="https://twitter.com/gh23" TargetMode="External" /><Relationship Id="rId255" Type="http://schemas.openxmlformats.org/officeDocument/2006/relationships/hyperlink" Target="https://twitter.com/rrjohnr" TargetMode="External" /><Relationship Id="rId256" Type="http://schemas.openxmlformats.org/officeDocument/2006/relationships/hyperlink" Target="https://twitter.com/kevinmkruse" TargetMode="External" /><Relationship Id="rId257" Type="http://schemas.openxmlformats.org/officeDocument/2006/relationships/hyperlink" Target="https://twitter.com/rodet" TargetMode="External" /><Relationship Id="rId258" Type="http://schemas.openxmlformats.org/officeDocument/2006/relationships/hyperlink" Target="https://twitter.com/austenallred" TargetMode="External" /><Relationship Id="rId259" Type="http://schemas.openxmlformats.org/officeDocument/2006/relationships/hyperlink" Target="https://twitter.com/lambdaschool" TargetMode="External" /><Relationship Id="rId260" Type="http://schemas.openxmlformats.org/officeDocument/2006/relationships/hyperlink" Target="https://twitter.com/udacity" TargetMode="External" /><Relationship Id="rId261" Type="http://schemas.openxmlformats.org/officeDocument/2006/relationships/hyperlink" Target="https://twitter.com/coursera" TargetMode="External" /><Relationship Id="rId262" Type="http://schemas.openxmlformats.org/officeDocument/2006/relationships/hyperlink" Target="https://twitter.com/monkchips" TargetMode="External" /><Relationship Id="rId263" Type="http://schemas.openxmlformats.org/officeDocument/2006/relationships/hyperlink" Target="https://twitter.com/bradfordcross" TargetMode="External" /><Relationship Id="rId264" Type="http://schemas.openxmlformats.org/officeDocument/2006/relationships/hyperlink" Target="https://twitter.com/digitalopptrust" TargetMode="External" /><Relationship Id="rId265" Type="http://schemas.openxmlformats.org/officeDocument/2006/relationships/hyperlink" Target="https://twitter.com/theirworld" TargetMode="External" /><Relationship Id="rId266" Type="http://schemas.openxmlformats.org/officeDocument/2006/relationships/hyperlink" Target="https://twitter.com/dotlebanon" TargetMode="External" /><Relationship Id="rId267" Type="http://schemas.openxmlformats.org/officeDocument/2006/relationships/hyperlink" Target="https://twitter.com/dhdefined" TargetMode="External" /><Relationship Id="rId268" Type="http://schemas.openxmlformats.org/officeDocument/2006/relationships/hyperlink" Target="https://twitter.com/thomasreydon" TargetMode="External" /><Relationship Id="rId269" Type="http://schemas.openxmlformats.org/officeDocument/2006/relationships/hyperlink" Target="https://twitter.com/qualityofdeath" TargetMode="External" /><Relationship Id="rId270" Type="http://schemas.openxmlformats.org/officeDocument/2006/relationships/hyperlink" Target="https://twitter.com/subex" TargetMode="External" /><Relationship Id="rId271" Type="http://schemas.openxmlformats.org/officeDocument/2006/relationships/hyperlink" Target="https://twitter.com/alt_buddha" TargetMode="External" /><Relationship Id="rId272" Type="http://schemas.openxmlformats.org/officeDocument/2006/relationships/hyperlink" Target="https://twitter.com/blainegreteman" TargetMode="External" /><Relationship Id="rId273" Type="http://schemas.openxmlformats.org/officeDocument/2006/relationships/hyperlink" Target="https://twitter.com/annensno22" TargetMode="External" /><Relationship Id="rId274" Type="http://schemas.openxmlformats.org/officeDocument/2006/relationships/hyperlink" Target="https://twitter.com/efc_fanservices" TargetMode="External" /><Relationship Id="rId275" Type="http://schemas.openxmlformats.org/officeDocument/2006/relationships/hyperlink" Target="https://twitter.com/garymathieson2" TargetMode="External" /><Relationship Id="rId276" Type="http://schemas.openxmlformats.org/officeDocument/2006/relationships/hyperlink" Target="https://twitter.com/bluekippercom" TargetMode="External" /><Relationship Id="rId277" Type="http://schemas.openxmlformats.org/officeDocument/2006/relationships/hyperlink" Target="https://twitter.com/joshogrady" TargetMode="External" /><Relationship Id="rId278" Type="http://schemas.openxmlformats.org/officeDocument/2006/relationships/hyperlink" Target="https://twitter.com/blueliquorice" TargetMode="External" /><Relationship Id="rId279" Type="http://schemas.openxmlformats.org/officeDocument/2006/relationships/hyperlink" Target="https://twitter.com/efc_denbighbsc" TargetMode="External" /><Relationship Id="rId280" Type="http://schemas.openxmlformats.org/officeDocument/2006/relationships/hyperlink" Target="https://twitter.com/francis84726090" TargetMode="External" /><Relationship Id="rId281" Type="http://schemas.openxmlformats.org/officeDocument/2006/relationships/hyperlink" Target="https://twitter.com/crissakentavr" TargetMode="External" /><Relationship Id="rId282" Type="http://schemas.openxmlformats.org/officeDocument/2006/relationships/hyperlink" Target="https://twitter.com/bergovoy" TargetMode="External" /><Relationship Id="rId283" Type="http://schemas.openxmlformats.org/officeDocument/2006/relationships/hyperlink" Target="https://twitter.com/hamiltonmossltd" TargetMode="External" /><Relationship Id="rId284" Type="http://schemas.openxmlformats.org/officeDocument/2006/relationships/hyperlink" Target="https://twitter.com/andycramp3" TargetMode="External" /><Relationship Id="rId285" Type="http://schemas.openxmlformats.org/officeDocument/2006/relationships/hyperlink" Target="https://twitter.com/everton" TargetMode="External" /><Relationship Id="rId286" Type="http://schemas.openxmlformats.org/officeDocument/2006/relationships/hyperlink" Target="https://twitter.com/johno1608" TargetMode="External" /><Relationship Id="rId287" Type="http://schemas.openxmlformats.org/officeDocument/2006/relationships/hyperlink" Target="https://twitter.com/dennisw94602282" TargetMode="External" /><Relationship Id="rId288" Type="http://schemas.openxmlformats.org/officeDocument/2006/relationships/hyperlink" Target="https://twitter.com/takeoff191" TargetMode="External" /><Relationship Id="rId289" Type="http://schemas.openxmlformats.org/officeDocument/2006/relationships/hyperlink" Target="https://twitter.com/richardwiddows" TargetMode="External" /><Relationship Id="rId290" Type="http://schemas.openxmlformats.org/officeDocument/2006/relationships/hyperlink" Target="https://twitter.com/tomhughes1892" TargetMode="External" /><Relationship Id="rId291" Type="http://schemas.openxmlformats.org/officeDocument/2006/relationships/hyperlink" Target="https://twitter.com/evertonitalia" TargetMode="External" /><Relationship Id="rId292" Type="http://schemas.openxmlformats.org/officeDocument/2006/relationships/hyperlink" Target="https://twitter.com/hanstours" TargetMode="External" /><Relationship Id="rId293" Type="http://schemas.openxmlformats.org/officeDocument/2006/relationships/hyperlink" Target="https://twitter.com/ak4insurance" TargetMode="External" /><Relationship Id="rId294" Type="http://schemas.openxmlformats.org/officeDocument/2006/relationships/hyperlink" Target="https://twitter.com/uni_wue" TargetMode="External" /><Relationship Id="rId295" Type="http://schemas.openxmlformats.org/officeDocument/2006/relationships/hyperlink" Target="https://twitter.com/johnbennetto" TargetMode="External" /><Relationship Id="rId296" Type="http://schemas.openxmlformats.org/officeDocument/2006/relationships/hyperlink" Target="https://twitter.com/ruminant_theory" TargetMode="External" /><Relationship Id="rId297" Type="http://schemas.openxmlformats.org/officeDocument/2006/relationships/hyperlink" Target="https://twitter.com/real_person_dh" TargetMode="External" /><Relationship Id="rId298" Type="http://schemas.openxmlformats.org/officeDocument/2006/relationships/hyperlink" Target="https://twitter.com/ryanmhorne" TargetMode="External" /><Relationship Id="rId299" Type="http://schemas.openxmlformats.org/officeDocument/2006/relationships/hyperlink" Target="https://twitter.com/paregorios" TargetMode="External" /><Relationship Id="rId300" Type="http://schemas.openxmlformats.org/officeDocument/2006/relationships/hyperlink" Target="https://twitter.com/kalanicraig" TargetMode="External" /><Relationship Id="rId301" Type="http://schemas.openxmlformats.org/officeDocument/2006/relationships/hyperlink" Target="https://twitter.com/heatherlynnsg" TargetMode="External" /><Relationship Id="rId302" Type="http://schemas.openxmlformats.org/officeDocument/2006/relationships/hyperlink" Target="https://twitter.com/paigecmorgan" TargetMode="External" /><Relationship Id="rId303" Type="http://schemas.openxmlformats.org/officeDocument/2006/relationships/hyperlink" Target="https://twitter.com/linkedlibrary" TargetMode="External" /><Relationship Id="rId304" Type="http://schemas.openxmlformats.org/officeDocument/2006/relationships/hyperlink" Target="https://twitter.com/medhieval" TargetMode="External" /><Relationship Id="rId305" Type="http://schemas.openxmlformats.org/officeDocument/2006/relationships/hyperlink" Target="https://twitter.com/seth_denbo" TargetMode="External" /><Relationship Id="rId306" Type="http://schemas.openxmlformats.org/officeDocument/2006/relationships/hyperlink" Target="https://twitter.com/foll_7" TargetMode="External" /><Relationship Id="rId307" Type="http://schemas.openxmlformats.org/officeDocument/2006/relationships/hyperlink" Target="https://twitter.com/virginmedia" TargetMode="External" /><Relationship Id="rId308" Type="http://schemas.openxmlformats.org/officeDocument/2006/relationships/hyperlink" Target="https://twitter.com/theshrewdcookie" TargetMode="External" /><Relationship Id="rId309" Type="http://schemas.openxmlformats.org/officeDocument/2006/relationships/hyperlink" Target="https://twitter.com/davidarcid" TargetMode="External" /><Relationship Id="rId310" Type="http://schemas.openxmlformats.org/officeDocument/2006/relationships/hyperlink" Target="https://twitter.com/gius_reale" TargetMode="External" /><Relationship Id="rId311" Type="http://schemas.openxmlformats.org/officeDocument/2006/relationships/hyperlink" Target="https://twitter.com/mikesjwebster" TargetMode="External" /><Relationship Id="rId312" Type="http://schemas.openxmlformats.org/officeDocument/2006/relationships/hyperlink" Target="https://twitter.com/ted_underwood" TargetMode="External" /><Relationship Id="rId313" Type="http://schemas.openxmlformats.org/officeDocument/2006/relationships/hyperlink" Target="https://twitter.com/dr_heil" TargetMode="External" /><Relationship Id="rId314" Type="http://schemas.openxmlformats.org/officeDocument/2006/relationships/hyperlink" Target="https://twitter.com/dlibatique10" TargetMode="External" /><Relationship Id="rId315" Type="http://schemas.openxmlformats.org/officeDocument/2006/relationships/hyperlink" Target="https://twitter.com/neilcoffee" TargetMode="External" /><Relationship Id="rId316" Type="http://schemas.openxmlformats.org/officeDocument/2006/relationships/hyperlink" Target="https://twitter.com/gaurav2110061" TargetMode="External" /><Relationship Id="rId317" Type="http://schemas.openxmlformats.org/officeDocument/2006/relationships/hyperlink" Target="https://twitter.com/theofficialsbi" TargetMode="External" /><Relationship Id="rId318" Type="http://schemas.openxmlformats.org/officeDocument/2006/relationships/hyperlink" Target="https://twitter.com/photorepairwiz" TargetMode="External" /><Relationship Id="rId319" Type="http://schemas.openxmlformats.org/officeDocument/2006/relationships/hyperlink" Target="https://twitter.com/evertonreu" TargetMode="External" /><Relationship Id="rId320" Type="http://schemas.openxmlformats.org/officeDocument/2006/relationships/comments" Target="../comments2.xml" /><Relationship Id="rId321" Type="http://schemas.openxmlformats.org/officeDocument/2006/relationships/vmlDrawing" Target="../drawings/vmlDrawing2.vml" /><Relationship Id="rId322" Type="http://schemas.openxmlformats.org/officeDocument/2006/relationships/table" Target="../tables/table2.xml" /><Relationship Id="rId32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historians.org/teaching-and-learning/digital-history-resources/aha19-digital-pedagogy-lightning-round" TargetMode="External" /><Relationship Id="rId2" Type="http://schemas.openxmlformats.org/officeDocument/2006/relationships/hyperlink" Target="https://www.fixingphotos.com/" TargetMode="External" /><Relationship Id="rId3" Type="http://schemas.openxmlformats.org/officeDocument/2006/relationships/hyperlink" Target="http://methods.sagepub.com/case/triangulating-net-nography-and-digital-methods-study-peer2peer-economy" TargetMode="External" /><Relationship Id="rId4" Type="http://schemas.openxmlformats.org/officeDocument/2006/relationships/hyperlink" Target="https://virginmedia.response.lithium.com/portal/conversation/18648468" TargetMode="External" /><Relationship Id="rId5" Type="http://schemas.openxmlformats.org/officeDocument/2006/relationships/hyperlink" Target="https://twitter.com/kalanicraig/status/1081220230297411584" TargetMode="External" /><Relationship Id="rId6" Type="http://schemas.openxmlformats.org/officeDocument/2006/relationships/hyperlink" Target="https://twitter.com/cldh_trier/status/1081138400672051200" TargetMode="External" /><Relationship Id="rId7" Type="http://schemas.openxmlformats.org/officeDocument/2006/relationships/hyperlink" Target="https://hamiltonmoss.co.uk/product/digital-social-media-sales/?platform=hootsuite" TargetMode="External" /><Relationship Id="rId8" Type="http://schemas.openxmlformats.org/officeDocument/2006/relationships/hyperlink" Target="https://aha.confex.com/aha/2019/webprogram/Session18625.html" TargetMode="External" /><Relationship Id="rId9" Type="http://schemas.openxmlformats.org/officeDocument/2006/relationships/hyperlink" Target="http://culturalanalytics.org/2018/01/linked-reading-digital-historicism-and-early-modern-discourses-of-race-around-shakespeares-othello/" TargetMode="External" /><Relationship Id="rId10" Type="http://schemas.openxmlformats.org/officeDocument/2006/relationships/hyperlink" Target="https://www.subex.com/5-key-reasons-why-telcos-should-turn-to-digital-methods-to-combat-fraud/?utm_source=facebook&amp;utm_medium=social&amp;utm_campaign=DFP" TargetMode="External" /><Relationship Id="rId11" Type="http://schemas.openxmlformats.org/officeDocument/2006/relationships/hyperlink" Target="https://twitter.com/kalanicraig/status/1081220230297411584" TargetMode="External" /><Relationship Id="rId12" Type="http://schemas.openxmlformats.org/officeDocument/2006/relationships/hyperlink" Target="https://aha.confex.com/aha/2019/webprogram/Session18625.html" TargetMode="External" /><Relationship Id="rId13" Type="http://schemas.openxmlformats.org/officeDocument/2006/relationships/hyperlink" Target="http://culturalanalytics.org/2018/01/linked-reading-digital-historicism-and-early-modern-discourses-of-race-around-shakespeares-othello/" TargetMode="External" /><Relationship Id="rId14" Type="http://schemas.openxmlformats.org/officeDocument/2006/relationships/hyperlink" Target="https://hamiltonmoss.co.uk/product/digital-social-media-sales/?platform=hootsuite" TargetMode="External" /><Relationship Id="rId15" Type="http://schemas.openxmlformats.org/officeDocument/2006/relationships/hyperlink" Target="https://twitter.com/cldh_trier/status/1081138400672051200" TargetMode="External" /><Relationship Id="rId16" Type="http://schemas.openxmlformats.org/officeDocument/2006/relationships/hyperlink" Target="https://www.fixingphotos.com/" TargetMode="External" /><Relationship Id="rId17" Type="http://schemas.openxmlformats.org/officeDocument/2006/relationships/hyperlink" Target="https://www.historians.org/teaching-and-learning/digital-history-resources/aha19-digital-pedagogy-lightning-round" TargetMode="External" /><Relationship Id="rId18" Type="http://schemas.openxmlformats.org/officeDocument/2006/relationships/hyperlink" Target="https://lebanon.dotrust.org/theirworld-partnership/" TargetMode="External" /><Relationship Id="rId19" Type="http://schemas.openxmlformats.org/officeDocument/2006/relationships/table" Target="../tables/table12.xml" /><Relationship Id="rId20" Type="http://schemas.openxmlformats.org/officeDocument/2006/relationships/table" Target="../tables/table13.xml" /><Relationship Id="rId21" Type="http://schemas.openxmlformats.org/officeDocument/2006/relationships/table" Target="../tables/table14.xml" /><Relationship Id="rId22" Type="http://schemas.openxmlformats.org/officeDocument/2006/relationships/table" Target="../tables/table15.xml" /><Relationship Id="rId23" Type="http://schemas.openxmlformats.org/officeDocument/2006/relationships/table" Target="../tables/table16.xml" /><Relationship Id="rId24" Type="http://schemas.openxmlformats.org/officeDocument/2006/relationships/table" Target="../tables/table17.xml" /><Relationship Id="rId25" Type="http://schemas.openxmlformats.org/officeDocument/2006/relationships/table" Target="../tables/table18.xml" /><Relationship Id="rId26"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74"/>
  <sheetViews>
    <sheetView tabSelected="1" workbookViewId="0" topLeftCell="A1">
      <pane xSplit="2" ySplit="2" topLeftCell="P3" activePane="bottomRight" state="frozen"/>
      <selection pane="topRight" activeCell="C1" sqref="C1"/>
      <selection pane="bottomLeft" activeCell="A3" sqref="A3"/>
      <selection pane="bottomRight" activeCell="A2" sqref="A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7.28125" style="0"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421875" style="0" bestFit="1" customWidth="1"/>
    <col min="61" max="61" width="31.5742187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206</v>
      </c>
      <c r="P2" s="13" t="s">
        <v>207</v>
      </c>
      <c r="Q2" s="13" t="s">
        <v>208</v>
      </c>
      <c r="R2" s="13" t="s">
        <v>209</v>
      </c>
      <c r="S2" s="13" t="s">
        <v>210</v>
      </c>
      <c r="T2" s="13" t="s">
        <v>211</v>
      </c>
      <c r="U2" s="13" t="s">
        <v>212</v>
      </c>
      <c r="V2" s="13" t="s">
        <v>213</v>
      </c>
      <c r="W2" s="13" t="s">
        <v>214</v>
      </c>
      <c r="X2" s="13" t="s">
        <v>215</v>
      </c>
      <c r="Y2" s="13" t="s">
        <v>216</v>
      </c>
      <c r="Z2" s="13" t="s">
        <v>217</v>
      </c>
      <c r="AA2" s="13" t="s">
        <v>218</v>
      </c>
      <c r="AB2" s="13" t="s">
        <v>219</v>
      </c>
      <c r="AC2" s="13" t="s">
        <v>220</v>
      </c>
      <c r="AD2" s="13" t="s">
        <v>221</v>
      </c>
      <c r="AE2" s="13" t="s">
        <v>222</v>
      </c>
      <c r="AF2" s="13" t="s">
        <v>223</v>
      </c>
      <c r="AG2" s="13" t="s">
        <v>224</v>
      </c>
      <c r="AH2" s="13" t="s">
        <v>225</v>
      </c>
      <c r="AI2" s="13" t="s">
        <v>226</v>
      </c>
      <c r="AJ2" s="13" t="s">
        <v>227</v>
      </c>
      <c r="AK2" s="13" t="s">
        <v>228</v>
      </c>
      <c r="AL2" s="13" t="s">
        <v>229</v>
      </c>
      <c r="AM2" s="13" t="s">
        <v>230</v>
      </c>
      <c r="AN2" s="13" t="s">
        <v>231</v>
      </c>
      <c r="AO2" s="13" t="s">
        <v>232</v>
      </c>
      <c r="AP2" s="13" t="s">
        <v>233</v>
      </c>
      <c r="AQ2" s="13" t="s">
        <v>234</v>
      </c>
      <c r="AR2" s="13" t="s">
        <v>235</v>
      </c>
      <c r="AS2" s="13" t="s">
        <v>236</v>
      </c>
      <c r="AT2" s="13" t="s">
        <v>237</v>
      </c>
      <c r="AU2" s="13" t="s">
        <v>238</v>
      </c>
      <c r="AV2" s="13" t="s">
        <v>239</v>
      </c>
      <c r="AW2" s="13" t="s">
        <v>240</v>
      </c>
      <c r="AX2" s="13" t="s">
        <v>241</v>
      </c>
      <c r="AY2" s="13" t="s">
        <v>242</v>
      </c>
      <c r="AZ2" s="13" t="s">
        <v>243</v>
      </c>
      <c r="BA2" t="s">
        <v>1081</v>
      </c>
      <c r="BB2" s="13" t="s">
        <v>1113</v>
      </c>
      <c r="BC2" s="13" t="s">
        <v>1114</v>
      </c>
      <c r="BD2" s="67" t="s">
        <v>1548</v>
      </c>
      <c r="BE2" s="67" t="s">
        <v>1549</v>
      </c>
      <c r="BF2" s="67" t="s">
        <v>1550</v>
      </c>
      <c r="BG2" s="67" t="s">
        <v>1551</v>
      </c>
      <c r="BH2" s="67" t="s">
        <v>1552</v>
      </c>
      <c r="BI2" s="67" t="s">
        <v>1553</v>
      </c>
      <c r="BJ2" s="67" t="s">
        <v>1554</v>
      </c>
      <c r="BK2" s="67" t="s">
        <v>1555</v>
      </c>
      <c r="BL2" s="67" t="s">
        <v>1556</v>
      </c>
    </row>
    <row r="3" spans="1:64" ht="16.5" customHeight="1">
      <c r="A3" s="84" t="s">
        <v>244</v>
      </c>
      <c r="B3" s="84" t="s">
        <v>293</v>
      </c>
      <c r="C3" s="53" t="s">
        <v>1581</v>
      </c>
      <c r="D3" s="54">
        <v>3</v>
      </c>
      <c r="E3" s="65" t="s">
        <v>132</v>
      </c>
      <c r="F3" s="55">
        <v>40</v>
      </c>
      <c r="G3" s="53"/>
      <c r="H3" s="57"/>
      <c r="I3" s="56"/>
      <c r="J3" s="56"/>
      <c r="K3" s="36" t="s">
        <v>65</v>
      </c>
      <c r="L3" s="62">
        <v>3</v>
      </c>
      <c r="M3" s="62"/>
      <c r="N3" s="63"/>
      <c r="O3" s="85" t="s">
        <v>318</v>
      </c>
      <c r="P3" s="87">
        <v>43461.63145833334</v>
      </c>
      <c r="Q3" s="85" t="s">
        <v>321</v>
      </c>
      <c r="R3" s="85"/>
      <c r="S3" s="85"/>
      <c r="T3" s="85"/>
      <c r="U3" s="85"/>
      <c r="V3" s="90" t="s">
        <v>375</v>
      </c>
      <c r="W3" s="87">
        <v>43461.63145833334</v>
      </c>
      <c r="X3" s="90" t="s">
        <v>427</v>
      </c>
      <c r="Y3" s="85"/>
      <c r="Z3" s="85"/>
      <c r="AA3" s="91" t="s">
        <v>485</v>
      </c>
      <c r="AB3" s="85"/>
      <c r="AC3" s="85" t="b">
        <v>0</v>
      </c>
      <c r="AD3" s="85">
        <v>0</v>
      </c>
      <c r="AE3" s="91" t="s">
        <v>550</v>
      </c>
      <c r="AF3" s="85" t="b">
        <v>0</v>
      </c>
      <c r="AG3" s="85" t="s">
        <v>559</v>
      </c>
      <c r="AH3" s="85"/>
      <c r="AI3" s="91" t="s">
        <v>550</v>
      </c>
      <c r="AJ3" s="85" t="b">
        <v>0</v>
      </c>
      <c r="AK3" s="85">
        <v>5</v>
      </c>
      <c r="AL3" s="91" t="s">
        <v>534</v>
      </c>
      <c r="AM3" s="85" t="s">
        <v>563</v>
      </c>
      <c r="AN3" s="85" t="b">
        <v>0</v>
      </c>
      <c r="AO3" s="91" t="s">
        <v>534</v>
      </c>
      <c r="AP3" s="85" t="s">
        <v>208</v>
      </c>
      <c r="AQ3" s="85">
        <v>0</v>
      </c>
      <c r="AR3" s="85">
        <v>0</v>
      </c>
      <c r="AS3" s="85"/>
      <c r="AT3" s="85"/>
      <c r="AU3" s="85"/>
      <c r="AV3" s="85"/>
      <c r="AW3" s="85"/>
      <c r="AX3" s="85"/>
      <c r="AY3" s="85"/>
      <c r="AZ3" s="85"/>
      <c r="BA3">
        <v>1</v>
      </c>
      <c r="BB3" s="85" t="str">
        <f>REPLACE(INDEX(GroupVertices[Group],MATCH(Edges[[#This Row],[Vertex 1]],GroupVertices[Vertex],0)),1,1,"")</f>
        <v>6</v>
      </c>
      <c r="BC3" s="85" t="str">
        <f>REPLACE(INDEX(GroupVertices[Group],MATCH(Edges[[#This Row],[Vertex 2]],GroupVertices[Vertex],0)),1,1,"")</f>
        <v>6</v>
      </c>
      <c r="BD3" s="51">
        <v>1</v>
      </c>
      <c r="BE3" s="52">
        <v>3.0303030303030303</v>
      </c>
      <c r="BF3" s="51">
        <v>0</v>
      </c>
      <c r="BG3" s="52">
        <v>0</v>
      </c>
      <c r="BH3" s="51">
        <v>0</v>
      </c>
      <c r="BI3" s="52">
        <v>0</v>
      </c>
      <c r="BJ3" s="51">
        <v>32</v>
      </c>
      <c r="BK3" s="52">
        <v>96.96969696969697</v>
      </c>
      <c r="BL3" s="51">
        <v>33</v>
      </c>
    </row>
    <row r="4" spans="1:64" ht="16.5" customHeight="1">
      <c r="A4" s="84" t="s">
        <v>245</v>
      </c>
      <c r="B4" s="84" t="s">
        <v>293</v>
      </c>
      <c r="C4" s="53" t="s">
        <v>1581</v>
      </c>
      <c r="D4" s="54">
        <v>3</v>
      </c>
      <c r="E4" s="65" t="s">
        <v>132</v>
      </c>
      <c r="F4" s="55">
        <v>40</v>
      </c>
      <c r="G4" s="53"/>
      <c r="H4" s="57"/>
      <c r="I4" s="56"/>
      <c r="J4" s="56"/>
      <c r="K4" s="36" t="s">
        <v>65</v>
      </c>
      <c r="L4" s="83">
        <v>4</v>
      </c>
      <c r="M4" s="83"/>
      <c r="N4" s="63"/>
      <c r="O4" s="86" t="s">
        <v>318</v>
      </c>
      <c r="P4" s="88">
        <v>43461.74285879629</v>
      </c>
      <c r="Q4" s="86" t="s">
        <v>321</v>
      </c>
      <c r="R4" s="86"/>
      <c r="S4" s="86"/>
      <c r="T4" s="86"/>
      <c r="U4" s="86"/>
      <c r="V4" s="89" t="s">
        <v>376</v>
      </c>
      <c r="W4" s="88">
        <v>43461.74285879629</v>
      </c>
      <c r="X4" s="89" t="s">
        <v>428</v>
      </c>
      <c r="Y4" s="86"/>
      <c r="Z4" s="86"/>
      <c r="AA4" s="92" t="s">
        <v>486</v>
      </c>
      <c r="AB4" s="86"/>
      <c r="AC4" s="86" t="b">
        <v>0</v>
      </c>
      <c r="AD4" s="86">
        <v>0</v>
      </c>
      <c r="AE4" s="92" t="s">
        <v>550</v>
      </c>
      <c r="AF4" s="86" t="b">
        <v>0</v>
      </c>
      <c r="AG4" s="86" t="s">
        <v>559</v>
      </c>
      <c r="AH4" s="86"/>
      <c r="AI4" s="92" t="s">
        <v>550</v>
      </c>
      <c r="AJ4" s="86" t="b">
        <v>0</v>
      </c>
      <c r="AK4" s="86">
        <v>5</v>
      </c>
      <c r="AL4" s="92" t="s">
        <v>534</v>
      </c>
      <c r="AM4" s="86" t="s">
        <v>564</v>
      </c>
      <c r="AN4" s="86" t="b">
        <v>0</v>
      </c>
      <c r="AO4" s="92" t="s">
        <v>534</v>
      </c>
      <c r="AP4" s="86" t="s">
        <v>208</v>
      </c>
      <c r="AQ4" s="86">
        <v>0</v>
      </c>
      <c r="AR4" s="86">
        <v>0</v>
      </c>
      <c r="AS4" s="86"/>
      <c r="AT4" s="86"/>
      <c r="AU4" s="86"/>
      <c r="AV4" s="86"/>
      <c r="AW4" s="86"/>
      <c r="AX4" s="86"/>
      <c r="AY4" s="86"/>
      <c r="AZ4" s="86"/>
      <c r="BA4">
        <v>1</v>
      </c>
      <c r="BB4" s="85" t="str">
        <f>REPLACE(INDEX(GroupVertices[Group],MATCH(Edges[[#This Row],[Vertex 1]],GroupVertices[Vertex],0)),1,1,"")</f>
        <v>6</v>
      </c>
      <c r="BC4" s="85" t="str">
        <f>REPLACE(INDEX(GroupVertices[Group],MATCH(Edges[[#This Row],[Vertex 2]],GroupVertices[Vertex],0)),1,1,"")</f>
        <v>6</v>
      </c>
      <c r="BD4" s="51">
        <v>1</v>
      </c>
      <c r="BE4" s="52">
        <v>3.0303030303030303</v>
      </c>
      <c r="BF4" s="51">
        <v>0</v>
      </c>
      <c r="BG4" s="52">
        <v>0</v>
      </c>
      <c r="BH4" s="51">
        <v>0</v>
      </c>
      <c r="BI4" s="52">
        <v>0</v>
      </c>
      <c r="BJ4" s="51">
        <v>32</v>
      </c>
      <c r="BK4" s="52">
        <v>96.96969696969697</v>
      </c>
      <c r="BL4" s="51">
        <v>33</v>
      </c>
    </row>
    <row r="5" spans="1:64" ht="16.5" customHeight="1">
      <c r="A5" s="84" t="s">
        <v>246</v>
      </c>
      <c r="B5" s="84" t="s">
        <v>293</v>
      </c>
      <c r="C5" s="53" t="s">
        <v>1581</v>
      </c>
      <c r="D5" s="54">
        <v>3</v>
      </c>
      <c r="E5" s="65" t="s">
        <v>132</v>
      </c>
      <c r="F5" s="55">
        <v>40</v>
      </c>
      <c r="G5" s="53"/>
      <c r="H5" s="57"/>
      <c r="I5" s="56"/>
      <c r="J5" s="56"/>
      <c r="K5" s="36" t="s">
        <v>65</v>
      </c>
      <c r="L5" s="83">
        <v>5</v>
      </c>
      <c r="M5" s="83"/>
      <c r="N5" s="63"/>
      <c r="O5" s="86" t="s">
        <v>318</v>
      </c>
      <c r="P5" s="88">
        <v>43461.831238425926</v>
      </c>
      <c r="Q5" s="86" t="s">
        <v>321</v>
      </c>
      <c r="R5" s="86"/>
      <c r="S5" s="86"/>
      <c r="T5" s="86"/>
      <c r="U5" s="86"/>
      <c r="V5" s="89" t="s">
        <v>377</v>
      </c>
      <c r="W5" s="88">
        <v>43461.831238425926</v>
      </c>
      <c r="X5" s="89" t="s">
        <v>429</v>
      </c>
      <c r="Y5" s="86"/>
      <c r="Z5" s="86"/>
      <c r="AA5" s="92" t="s">
        <v>487</v>
      </c>
      <c r="AB5" s="86"/>
      <c r="AC5" s="86" t="b">
        <v>0</v>
      </c>
      <c r="AD5" s="86">
        <v>0</v>
      </c>
      <c r="AE5" s="92" t="s">
        <v>550</v>
      </c>
      <c r="AF5" s="86" t="b">
        <v>0</v>
      </c>
      <c r="AG5" s="86" t="s">
        <v>559</v>
      </c>
      <c r="AH5" s="86"/>
      <c r="AI5" s="92" t="s">
        <v>550</v>
      </c>
      <c r="AJ5" s="86" t="b">
        <v>0</v>
      </c>
      <c r="AK5" s="86">
        <v>5</v>
      </c>
      <c r="AL5" s="92" t="s">
        <v>534</v>
      </c>
      <c r="AM5" s="86" t="s">
        <v>564</v>
      </c>
      <c r="AN5" s="86" t="b">
        <v>0</v>
      </c>
      <c r="AO5" s="92" t="s">
        <v>534</v>
      </c>
      <c r="AP5" s="86" t="s">
        <v>208</v>
      </c>
      <c r="AQ5" s="86">
        <v>0</v>
      </c>
      <c r="AR5" s="86">
        <v>0</v>
      </c>
      <c r="AS5" s="86"/>
      <c r="AT5" s="86"/>
      <c r="AU5" s="86"/>
      <c r="AV5" s="86"/>
      <c r="AW5" s="86"/>
      <c r="AX5" s="86"/>
      <c r="AY5" s="86"/>
      <c r="AZ5" s="86"/>
      <c r="BA5">
        <v>1</v>
      </c>
      <c r="BB5" s="85" t="str">
        <f>REPLACE(INDEX(GroupVertices[Group],MATCH(Edges[[#This Row],[Vertex 1]],GroupVertices[Vertex],0)),1,1,"")</f>
        <v>6</v>
      </c>
      <c r="BC5" s="85" t="str">
        <f>REPLACE(INDEX(GroupVertices[Group],MATCH(Edges[[#This Row],[Vertex 2]],GroupVertices[Vertex],0)),1,1,"")</f>
        <v>6</v>
      </c>
      <c r="BD5" s="51">
        <v>1</v>
      </c>
      <c r="BE5" s="52">
        <v>3.0303030303030303</v>
      </c>
      <c r="BF5" s="51">
        <v>0</v>
      </c>
      <c r="BG5" s="52">
        <v>0</v>
      </c>
      <c r="BH5" s="51">
        <v>0</v>
      </c>
      <c r="BI5" s="52">
        <v>0</v>
      </c>
      <c r="BJ5" s="51">
        <v>32</v>
      </c>
      <c r="BK5" s="52">
        <v>96.96969696969697</v>
      </c>
      <c r="BL5" s="51">
        <v>33</v>
      </c>
    </row>
    <row r="6" spans="1:64" ht="16.5" customHeight="1">
      <c r="A6" s="84" t="s">
        <v>247</v>
      </c>
      <c r="B6" s="84" t="s">
        <v>248</v>
      </c>
      <c r="C6" s="53" t="s">
        <v>1581</v>
      </c>
      <c r="D6" s="54">
        <v>3</v>
      </c>
      <c r="E6" s="65" t="s">
        <v>132</v>
      </c>
      <c r="F6" s="55">
        <v>40</v>
      </c>
      <c r="G6" s="53"/>
      <c r="H6" s="57"/>
      <c r="I6" s="56"/>
      <c r="J6" s="56"/>
      <c r="K6" s="36" t="s">
        <v>65</v>
      </c>
      <c r="L6" s="83">
        <v>6</v>
      </c>
      <c r="M6" s="83"/>
      <c r="N6" s="63"/>
      <c r="O6" s="86" t="s">
        <v>318</v>
      </c>
      <c r="P6" s="88">
        <v>43462.55961805556</v>
      </c>
      <c r="Q6" s="86" t="s">
        <v>322</v>
      </c>
      <c r="R6" s="86"/>
      <c r="S6" s="86"/>
      <c r="T6" s="86"/>
      <c r="U6" s="86"/>
      <c r="V6" s="89" t="s">
        <v>378</v>
      </c>
      <c r="W6" s="88">
        <v>43462.55961805556</v>
      </c>
      <c r="X6" s="89" t="s">
        <v>430</v>
      </c>
      <c r="Y6" s="86"/>
      <c r="Z6" s="86"/>
      <c r="AA6" s="92" t="s">
        <v>488</v>
      </c>
      <c r="AB6" s="86"/>
      <c r="AC6" s="86" t="b">
        <v>0</v>
      </c>
      <c r="AD6" s="86">
        <v>0</v>
      </c>
      <c r="AE6" s="92" t="s">
        <v>550</v>
      </c>
      <c r="AF6" s="86" t="b">
        <v>0</v>
      </c>
      <c r="AG6" s="86" t="s">
        <v>559</v>
      </c>
      <c r="AH6" s="86"/>
      <c r="AI6" s="92" t="s">
        <v>550</v>
      </c>
      <c r="AJ6" s="86" t="b">
        <v>0</v>
      </c>
      <c r="AK6" s="86">
        <v>100</v>
      </c>
      <c r="AL6" s="92" t="s">
        <v>489</v>
      </c>
      <c r="AM6" s="86" t="s">
        <v>565</v>
      </c>
      <c r="AN6" s="86" t="b">
        <v>0</v>
      </c>
      <c r="AO6" s="92" t="s">
        <v>489</v>
      </c>
      <c r="AP6" s="86" t="s">
        <v>208</v>
      </c>
      <c r="AQ6" s="86">
        <v>0</v>
      </c>
      <c r="AR6" s="86">
        <v>0</v>
      </c>
      <c r="AS6" s="86"/>
      <c r="AT6" s="86"/>
      <c r="AU6" s="86"/>
      <c r="AV6" s="86"/>
      <c r="AW6" s="86"/>
      <c r="AX6" s="86"/>
      <c r="AY6" s="86"/>
      <c r="AZ6" s="86"/>
      <c r="BA6">
        <v>1</v>
      </c>
      <c r="BB6" s="85" t="str">
        <f>REPLACE(INDEX(GroupVertices[Group],MATCH(Edges[[#This Row],[Vertex 1]],GroupVertices[Vertex],0)),1,1,"")</f>
        <v>5</v>
      </c>
      <c r="BC6" s="85" t="str">
        <f>REPLACE(INDEX(GroupVertices[Group],MATCH(Edges[[#This Row],[Vertex 2]],GroupVertices[Vertex],0)),1,1,"")</f>
        <v>5</v>
      </c>
      <c r="BD6" s="51"/>
      <c r="BE6" s="52"/>
      <c r="BF6" s="51"/>
      <c r="BG6" s="52"/>
      <c r="BH6" s="51"/>
      <c r="BI6" s="52"/>
      <c r="BJ6" s="51"/>
      <c r="BK6" s="52"/>
      <c r="BL6" s="51"/>
    </row>
    <row r="7" spans="1:64" ht="16.5" customHeight="1">
      <c r="A7" s="84" t="s">
        <v>247</v>
      </c>
      <c r="B7" s="84" t="s">
        <v>300</v>
      </c>
      <c r="C7" s="53" t="s">
        <v>1581</v>
      </c>
      <c r="D7" s="54">
        <v>3</v>
      </c>
      <c r="E7" s="65" t="s">
        <v>132</v>
      </c>
      <c r="F7" s="55">
        <v>40</v>
      </c>
      <c r="G7" s="53"/>
      <c r="H7" s="57"/>
      <c r="I7" s="56"/>
      <c r="J7" s="56"/>
      <c r="K7" s="36" t="s">
        <v>65</v>
      </c>
      <c r="L7" s="83">
        <v>7</v>
      </c>
      <c r="M7" s="83"/>
      <c r="N7" s="63"/>
      <c r="O7" s="86" t="s">
        <v>319</v>
      </c>
      <c r="P7" s="88">
        <v>43462.55961805556</v>
      </c>
      <c r="Q7" s="86" t="s">
        <v>322</v>
      </c>
      <c r="R7" s="86"/>
      <c r="S7" s="86"/>
      <c r="T7" s="86"/>
      <c r="U7" s="86"/>
      <c r="V7" s="89" t="s">
        <v>378</v>
      </c>
      <c r="W7" s="88">
        <v>43462.55961805556</v>
      </c>
      <c r="X7" s="89" t="s">
        <v>430</v>
      </c>
      <c r="Y7" s="86"/>
      <c r="Z7" s="86"/>
      <c r="AA7" s="92" t="s">
        <v>488</v>
      </c>
      <c r="AB7" s="86"/>
      <c r="AC7" s="86" t="b">
        <v>0</v>
      </c>
      <c r="AD7" s="86">
        <v>0</v>
      </c>
      <c r="AE7" s="92" t="s">
        <v>550</v>
      </c>
      <c r="AF7" s="86" t="b">
        <v>0</v>
      </c>
      <c r="AG7" s="86" t="s">
        <v>559</v>
      </c>
      <c r="AH7" s="86"/>
      <c r="AI7" s="92" t="s">
        <v>550</v>
      </c>
      <c r="AJ7" s="86" t="b">
        <v>0</v>
      </c>
      <c r="AK7" s="86">
        <v>100</v>
      </c>
      <c r="AL7" s="92" t="s">
        <v>489</v>
      </c>
      <c r="AM7" s="86" t="s">
        <v>565</v>
      </c>
      <c r="AN7" s="86" t="b">
        <v>0</v>
      </c>
      <c r="AO7" s="92" t="s">
        <v>489</v>
      </c>
      <c r="AP7" s="86" t="s">
        <v>208</v>
      </c>
      <c r="AQ7" s="86">
        <v>0</v>
      </c>
      <c r="AR7" s="86">
        <v>0</v>
      </c>
      <c r="AS7" s="86"/>
      <c r="AT7" s="86"/>
      <c r="AU7" s="86"/>
      <c r="AV7" s="86"/>
      <c r="AW7" s="86"/>
      <c r="AX7" s="86"/>
      <c r="AY7" s="86"/>
      <c r="AZ7" s="86"/>
      <c r="BA7">
        <v>1</v>
      </c>
      <c r="BB7" s="85" t="str">
        <f>REPLACE(INDEX(GroupVertices[Group],MATCH(Edges[[#This Row],[Vertex 1]],GroupVertices[Vertex],0)),1,1,"")</f>
        <v>5</v>
      </c>
      <c r="BC7" s="85" t="str">
        <f>REPLACE(INDEX(GroupVertices[Group],MATCH(Edges[[#This Row],[Vertex 2]],GroupVertices[Vertex],0)),1,1,"")</f>
        <v>5</v>
      </c>
      <c r="BD7" s="51">
        <v>3</v>
      </c>
      <c r="BE7" s="52">
        <v>7.142857142857143</v>
      </c>
      <c r="BF7" s="51">
        <v>0</v>
      </c>
      <c r="BG7" s="52">
        <v>0</v>
      </c>
      <c r="BH7" s="51">
        <v>0</v>
      </c>
      <c r="BI7" s="52">
        <v>0</v>
      </c>
      <c r="BJ7" s="51">
        <v>39</v>
      </c>
      <c r="BK7" s="52">
        <v>92.85714285714286</v>
      </c>
      <c r="BL7" s="51">
        <v>42</v>
      </c>
    </row>
    <row r="8" spans="1:64" ht="16.5" customHeight="1">
      <c r="A8" s="84" t="s">
        <v>248</v>
      </c>
      <c r="B8" s="84" t="s">
        <v>300</v>
      </c>
      <c r="C8" s="53" t="s">
        <v>1581</v>
      </c>
      <c r="D8" s="54">
        <v>3</v>
      </c>
      <c r="E8" s="65" t="s">
        <v>132</v>
      </c>
      <c r="F8" s="55">
        <v>40</v>
      </c>
      <c r="G8" s="53"/>
      <c r="H8" s="57"/>
      <c r="I8" s="56"/>
      <c r="J8" s="56"/>
      <c r="K8" s="36" t="s">
        <v>65</v>
      </c>
      <c r="L8" s="83">
        <v>8</v>
      </c>
      <c r="M8" s="83"/>
      <c r="N8" s="63"/>
      <c r="O8" s="86" t="s">
        <v>319</v>
      </c>
      <c r="P8" s="88">
        <v>43456.66318287037</v>
      </c>
      <c r="Q8" s="86" t="s">
        <v>322</v>
      </c>
      <c r="R8" s="86"/>
      <c r="S8" s="86"/>
      <c r="T8" s="86"/>
      <c r="U8" s="86"/>
      <c r="V8" s="89" t="s">
        <v>379</v>
      </c>
      <c r="W8" s="88">
        <v>43456.66318287037</v>
      </c>
      <c r="X8" s="89" t="s">
        <v>431</v>
      </c>
      <c r="Y8" s="86"/>
      <c r="Z8" s="86"/>
      <c r="AA8" s="92" t="s">
        <v>489</v>
      </c>
      <c r="AB8" s="86"/>
      <c r="AC8" s="86" t="b">
        <v>0</v>
      </c>
      <c r="AD8" s="86">
        <v>241</v>
      </c>
      <c r="AE8" s="92" t="s">
        <v>550</v>
      </c>
      <c r="AF8" s="86" t="b">
        <v>0</v>
      </c>
      <c r="AG8" s="86" t="s">
        <v>559</v>
      </c>
      <c r="AH8" s="86"/>
      <c r="AI8" s="92" t="s">
        <v>550</v>
      </c>
      <c r="AJ8" s="86" t="b">
        <v>0</v>
      </c>
      <c r="AK8" s="86">
        <v>100</v>
      </c>
      <c r="AL8" s="92" t="s">
        <v>550</v>
      </c>
      <c r="AM8" s="86" t="s">
        <v>564</v>
      </c>
      <c r="AN8" s="86" t="b">
        <v>0</v>
      </c>
      <c r="AO8" s="92" t="s">
        <v>489</v>
      </c>
      <c r="AP8" s="86" t="s">
        <v>318</v>
      </c>
      <c r="AQ8" s="86">
        <v>0</v>
      </c>
      <c r="AR8" s="86">
        <v>0</v>
      </c>
      <c r="AS8" s="86"/>
      <c r="AT8" s="86"/>
      <c r="AU8" s="86"/>
      <c r="AV8" s="86"/>
      <c r="AW8" s="86"/>
      <c r="AX8" s="86"/>
      <c r="AY8" s="86"/>
      <c r="AZ8" s="86"/>
      <c r="BA8">
        <v>1</v>
      </c>
      <c r="BB8" s="85" t="str">
        <f>REPLACE(INDEX(GroupVertices[Group],MATCH(Edges[[#This Row],[Vertex 1]],GroupVertices[Vertex],0)),1,1,"")</f>
        <v>5</v>
      </c>
      <c r="BC8" s="85" t="str">
        <f>REPLACE(INDEX(GroupVertices[Group],MATCH(Edges[[#This Row],[Vertex 2]],GroupVertices[Vertex],0)),1,1,"")</f>
        <v>5</v>
      </c>
      <c r="BD8" s="51">
        <v>3</v>
      </c>
      <c r="BE8" s="52">
        <v>7.142857142857143</v>
      </c>
      <c r="BF8" s="51">
        <v>0</v>
      </c>
      <c r="BG8" s="52">
        <v>0</v>
      </c>
      <c r="BH8" s="51">
        <v>0</v>
      </c>
      <c r="BI8" s="52">
        <v>0</v>
      </c>
      <c r="BJ8" s="51">
        <v>39</v>
      </c>
      <c r="BK8" s="52">
        <v>92.85714285714286</v>
      </c>
      <c r="BL8" s="51">
        <v>42</v>
      </c>
    </row>
    <row r="9" spans="1:64" ht="16.5" customHeight="1">
      <c r="A9" s="84" t="s">
        <v>249</v>
      </c>
      <c r="B9" s="84" t="s">
        <v>248</v>
      </c>
      <c r="C9" s="53" t="s">
        <v>1581</v>
      </c>
      <c r="D9" s="54">
        <v>3</v>
      </c>
      <c r="E9" s="65" t="s">
        <v>132</v>
      </c>
      <c r="F9" s="55">
        <v>40</v>
      </c>
      <c r="G9" s="53"/>
      <c r="H9" s="57"/>
      <c r="I9" s="56"/>
      <c r="J9" s="56"/>
      <c r="K9" s="36" t="s">
        <v>65</v>
      </c>
      <c r="L9" s="83">
        <v>9</v>
      </c>
      <c r="M9" s="83"/>
      <c r="N9" s="63"/>
      <c r="O9" s="86" t="s">
        <v>318</v>
      </c>
      <c r="P9" s="88">
        <v>43462.613483796296</v>
      </c>
      <c r="Q9" s="86" t="s">
        <v>322</v>
      </c>
      <c r="R9" s="86"/>
      <c r="S9" s="86"/>
      <c r="T9" s="86"/>
      <c r="U9" s="86"/>
      <c r="V9" s="89" t="s">
        <v>380</v>
      </c>
      <c r="W9" s="88">
        <v>43462.613483796296</v>
      </c>
      <c r="X9" s="89" t="s">
        <v>432</v>
      </c>
      <c r="Y9" s="86"/>
      <c r="Z9" s="86"/>
      <c r="AA9" s="92" t="s">
        <v>490</v>
      </c>
      <c r="AB9" s="86"/>
      <c r="AC9" s="86" t="b">
        <v>0</v>
      </c>
      <c r="AD9" s="86">
        <v>0</v>
      </c>
      <c r="AE9" s="92" t="s">
        <v>550</v>
      </c>
      <c r="AF9" s="86" t="b">
        <v>0</v>
      </c>
      <c r="AG9" s="86" t="s">
        <v>559</v>
      </c>
      <c r="AH9" s="86"/>
      <c r="AI9" s="92" t="s">
        <v>550</v>
      </c>
      <c r="AJ9" s="86" t="b">
        <v>0</v>
      </c>
      <c r="AK9" s="86">
        <v>100</v>
      </c>
      <c r="AL9" s="92" t="s">
        <v>489</v>
      </c>
      <c r="AM9" s="86" t="s">
        <v>565</v>
      </c>
      <c r="AN9" s="86" t="b">
        <v>0</v>
      </c>
      <c r="AO9" s="92" t="s">
        <v>489</v>
      </c>
      <c r="AP9" s="86" t="s">
        <v>208</v>
      </c>
      <c r="AQ9" s="86">
        <v>0</v>
      </c>
      <c r="AR9" s="86">
        <v>0</v>
      </c>
      <c r="AS9" s="86"/>
      <c r="AT9" s="86"/>
      <c r="AU9" s="86"/>
      <c r="AV9" s="86"/>
      <c r="AW9" s="86"/>
      <c r="AX9" s="86"/>
      <c r="AY9" s="86"/>
      <c r="AZ9" s="86"/>
      <c r="BA9">
        <v>1</v>
      </c>
      <c r="BB9" s="85" t="str">
        <f>REPLACE(INDEX(GroupVertices[Group],MATCH(Edges[[#This Row],[Vertex 1]],GroupVertices[Vertex],0)),1,1,"")</f>
        <v>5</v>
      </c>
      <c r="BC9" s="85" t="str">
        <f>REPLACE(INDEX(GroupVertices[Group],MATCH(Edges[[#This Row],[Vertex 2]],GroupVertices[Vertex],0)),1,1,"")</f>
        <v>5</v>
      </c>
      <c r="BD9" s="51"/>
      <c r="BE9" s="52"/>
      <c r="BF9" s="51"/>
      <c r="BG9" s="52"/>
      <c r="BH9" s="51"/>
      <c r="BI9" s="52"/>
      <c r="BJ9" s="51"/>
      <c r="BK9" s="52"/>
      <c r="BL9" s="51"/>
    </row>
    <row r="10" spans="1:64" ht="16.5" customHeight="1">
      <c r="A10" s="84" t="s">
        <v>249</v>
      </c>
      <c r="B10" s="84" t="s">
        <v>300</v>
      </c>
      <c r="C10" s="53" t="s">
        <v>1581</v>
      </c>
      <c r="D10" s="54">
        <v>3</v>
      </c>
      <c r="E10" s="65" t="s">
        <v>132</v>
      </c>
      <c r="F10" s="55">
        <v>40</v>
      </c>
      <c r="G10" s="53"/>
      <c r="H10" s="57"/>
      <c r="I10" s="56"/>
      <c r="J10" s="56"/>
      <c r="K10" s="36" t="s">
        <v>65</v>
      </c>
      <c r="L10" s="83">
        <v>10</v>
      </c>
      <c r="M10" s="83"/>
      <c r="N10" s="63"/>
      <c r="O10" s="86" t="s">
        <v>319</v>
      </c>
      <c r="P10" s="88">
        <v>43462.613483796296</v>
      </c>
      <c r="Q10" s="86" t="s">
        <v>322</v>
      </c>
      <c r="R10" s="86"/>
      <c r="S10" s="86"/>
      <c r="T10" s="86"/>
      <c r="U10" s="86"/>
      <c r="V10" s="89" t="s">
        <v>380</v>
      </c>
      <c r="W10" s="88">
        <v>43462.613483796296</v>
      </c>
      <c r="X10" s="89" t="s">
        <v>432</v>
      </c>
      <c r="Y10" s="86"/>
      <c r="Z10" s="86"/>
      <c r="AA10" s="92" t="s">
        <v>490</v>
      </c>
      <c r="AB10" s="86"/>
      <c r="AC10" s="86" t="b">
        <v>0</v>
      </c>
      <c r="AD10" s="86">
        <v>0</v>
      </c>
      <c r="AE10" s="92" t="s">
        <v>550</v>
      </c>
      <c r="AF10" s="86" t="b">
        <v>0</v>
      </c>
      <c r="AG10" s="86" t="s">
        <v>559</v>
      </c>
      <c r="AH10" s="86"/>
      <c r="AI10" s="92" t="s">
        <v>550</v>
      </c>
      <c r="AJ10" s="86" t="b">
        <v>0</v>
      </c>
      <c r="AK10" s="86">
        <v>100</v>
      </c>
      <c r="AL10" s="92" t="s">
        <v>489</v>
      </c>
      <c r="AM10" s="86" t="s">
        <v>565</v>
      </c>
      <c r="AN10" s="86" t="b">
        <v>0</v>
      </c>
      <c r="AO10" s="92" t="s">
        <v>489</v>
      </c>
      <c r="AP10" s="86" t="s">
        <v>208</v>
      </c>
      <c r="AQ10" s="86">
        <v>0</v>
      </c>
      <c r="AR10" s="86">
        <v>0</v>
      </c>
      <c r="AS10" s="86"/>
      <c r="AT10" s="86"/>
      <c r="AU10" s="86"/>
      <c r="AV10" s="86"/>
      <c r="AW10" s="86"/>
      <c r="AX10" s="86"/>
      <c r="AY10" s="86"/>
      <c r="AZ10" s="86"/>
      <c r="BA10">
        <v>1</v>
      </c>
      <c r="BB10" s="85" t="str">
        <f>REPLACE(INDEX(GroupVertices[Group],MATCH(Edges[[#This Row],[Vertex 1]],GroupVertices[Vertex],0)),1,1,"")</f>
        <v>5</v>
      </c>
      <c r="BC10" s="85" t="str">
        <f>REPLACE(INDEX(GroupVertices[Group],MATCH(Edges[[#This Row],[Vertex 2]],GroupVertices[Vertex],0)),1,1,"")</f>
        <v>5</v>
      </c>
      <c r="BD10" s="51">
        <v>3</v>
      </c>
      <c r="BE10" s="52">
        <v>7.142857142857143</v>
      </c>
      <c r="BF10" s="51">
        <v>0</v>
      </c>
      <c r="BG10" s="52">
        <v>0</v>
      </c>
      <c r="BH10" s="51">
        <v>0</v>
      </c>
      <c r="BI10" s="52">
        <v>0</v>
      </c>
      <c r="BJ10" s="51">
        <v>39</v>
      </c>
      <c r="BK10" s="52">
        <v>92.85714285714286</v>
      </c>
      <c r="BL10" s="51">
        <v>42</v>
      </c>
    </row>
    <row r="11" spans="1:64" ht="16.5" customHeight="1">
      <c r="A11" s="84" t="s">
        <v>250</v>
      </c>
      <c r="B11" s="84" t="s">
        <v>301</v>
      </c>
      <c r="C11" s="53" t="s">
        <v>1581</v>
      </c>
      <c r="D11" s="54">
        <v>3</v>
      </c>
      <c r="E11" s="65" t="s">
        <v>132</v>
      </c>
      <c r="F11" s="55">
        <v>40</v>
      </c>
      <c r="G11" s="53"/>
      <c r="H11" s="57"/>
      <c r="I11" s="56"/>
      <c r="J11" s="56"/>
      <c r="K11" s="36" t="s">
        <v>65</v>
      </c>
      <c r="L11" s="83">
        <v>11</v>
      </c>
      <c r="M11" s="83"/>
      <c r="N11" s="63"/>
      <c r="O11" s="86" t="s">
        <v>319</v>
      </c>
      <c r="P11" s="88">
        <v>43463.66515046296</v>
      </c>
      <c r="Q11" s="86" t="s">
        <v>323</v>
      </c>
      <c r="R11" s="86"/>
      <c r="S11" s="86"/>
      <c r="T11" s="86"/>
      <c r="U11" s="86"/>
      <c r="V11" s="89" t="s">
        <v>381</v>
      </c>
      <c r="W11" s="88">
        <v>43463.66515046296</v>
      </c>
      <c r="X11" s="89" t="s">
        <v>433</v>
      </c>
      <c r="Y11" s="86"/>
      <c r="Z11" s="86"/>
      <c r="AA11" s="92" t="s">
        <v>491</v>
      </c>
      <c r="AB11" s="92" t="s">
        <v>543</v>
      </c>
      <c r="AC11" s="86" t="b">
        <v>0</v>
      </c>
      <c r="AD11" s="86">
        <v>1</v>
      </c>
      <c r="AE11" s="92" t="s">
        <v>551</v>
      </c>
      <c r="AF11" s="86" t="b">
        <v>0</v>
      </c>
      <c r="AG11" s="86" t="s">
        <v>559</v>
      </c>
      <c r="AH11" s="86"/>
      <c r="AI11" s="92" t="s">
        <v>550</v>
      </c>
      <c r="AJ11" s="86" t="b">
        <v>0</v>
      </c>
      <c r="AK11" s="86">
        <v>0</v>
      </c>
      <c r="AL11" s="92" t="s">
        <v>550</v>
      </c>
      <c r="AM11" s="86" t="s">
        <v>563</v>
      </c>
      <c r="AN11" s="86" t="b">
        <v>0</v>
      </c>
      <c r="AO11" s="92" t="s">
        <v>543</v>
      </c>
      <c r="AP11" s="86" t="s">
        <v>208</v>
      </c>
      <c r="AQ11" s="86">
        <v>0</v>
      </c>
      <c r="AR11" s="86">
        <v>0</v>
      </c>
      <c r="AS11" s="86"/>
      <c r="AT11" s="86"/>
      <c r="AU11" s="86"/>
      <c r="AV11" s="86"/>
      <c r="AW11" s="86"/>
      <c r="AX11" s="86"/>
      <c r="AY11" s="86"/>
      <c r="AZ11" s="86"/>
      <c r="BA11">
        <v>1</v>
      </c>
      <c r="BB11" s="85" t="str">
        <f>REPLACE(INDEX(GroupVertices[Group],MATCH(Edges[[#This Row],[Vertex 1]],GroupVertices[Vertex],0)),1,1,"")</f>
        <v>9</v>
      </c>
      <c r="BC11" s="85" t="str">
        <f>REPLACE(INDEX(GroupVertices[Group],MATCH(Edges[[#This Row],[Vertex 2]],GroupVertices[Vertex],0)),1,1,"")</f>
        <v>9</v>
      </c>
      <c r="BD11" s="51"/>
      <c r="BE11" s="52"/>
      <c r="BF11" s="51"/>
      <c r="BG11" s="52"/>
      <c r="BH11" s="51"/>
      <c r="BI11" s="52"/>
      <c r="BJ11" s="51"/>
      <c r="BK11" s="52"/>
      <c r="BL11" s="51"/>
    </row>
    <row r="12" spans="1:64" ht="16.5" customHeight="1">
      <c r="A12" s="84" t="s">
        <v>250</v>
      </c>
      <c r="B12" s="84" t="s">
        <v>302</v>
      </c>
      <c r="C12" s="53" t="s">
        <v>1581</v>
      </c>
      <c r="D12" s="54">
        <v>3</v>
      </c>
      <c r="E12" s="65" t="s">
        <v>132</v>
      </c>
      <c r="F12" s="55">
        <v>40</v>
      </c>
      <c r="G12" s="53"/>
      <c r="H12" s="57"/>
      <c r="I12" s="56"/>
      <c r="J12" s="56"/>
      <c r="K12" s="36" t="s">
        <v>65</v>
      </c>
      <c r="L12" s="83">
        <v>12</v>
      </c>
      <c r="M12" s="83"/>
      <c r="N12" s="63"/>
      <c r="O12" s="86" t="s">
        <v>320</v>
      </c>
      <c r="P12" s="88">
        <v>43463.66515046296</v>
      </c>
      <c r="Q12" s="86" t="s">
        <v>323</v>
      </c>
      <c r="R12" s="86"/>
      <c r="S12" s="86"/>
      <c r="T12" s="86"/>
      <c r="U12" s="86"/>
      <c r="V12" s="89" t="s">
        <v>381</v>
      </c>
      <c r="W12" s="88">
        <v>43463.66515046296</v>
      </c>
      <c r="X12" s="89" t="s">
        <v>433</v>
      </c>
      <c r="Y12" s="86"/>
      <c r="Z12" s="86"/>
      <c r="AA12" s="92" t="s">
        <v>491</v>
      </c>
      <c r="AB12" s="92" t="s">
        <v>543</v>
      </c>
      <c r="AC12" s="86" t="b">
        <v>0</v>
      </c>
      <c r="AD12" s="86">
        <v>1</v>
      </c>
      <c r="AE12" s="92" t="s">
        <v>551</v>
      </c>
      <c r="AF12" s="86" t="b">
        <v>0</v>
      </c>
      <c r="AG12" s="86" t="s">
        <v>559</v>
      </c>
      <c r="AH12" s="86"/>
      <c r="AI12" s="92" t="s">
        <v>550</v>
      </c>
      <c r="AJ12" s="86" t="b">
        <v>0</v>
      </c>
      <c r="AK12" s="86">
        <v>0</v>
      </c>
      <c r="AL12" s="92" t="s">
        <v>550</v>
      </c>
      <c r="AM12" s="86" t="s">
        <v>563</v>
      </c>
      <c r="AN12" s="86" t="b">
        <v>0</v>
      </c>
      <c r="AO12" s="92" t="s">
        <v>543</v>
      </c>
      <c r="AP12" s="86" t="s">
        <v>208</v>
      </c>
      <c r="AQ12" s="86">
        <v>0</v>
      </c>
      <c r="AR12" s="86">
        <v>0</v>
      </c>
      <c r="AS12" s="86"/>
      <c r="AT12" s="86"/>
      <c r="AU12" s="86"/>
      <c r="AV12" s="86"/>
      <c r="AW12" s="86"/>
      <c r="AX12" s="86"/>
      <c r="AY12" s="86"/>
      <c r="AZ12" s="86"/>
      <c r="BA12">
        <v>1</v>
      </c>
      <c r="BB12" s="85" t="str">
        <f>REPLACE(INDEX(GroupVertices[Group],MATCH(Edges[[#This Row],[Vertex 1]],GroupVertices[Vertex],0)),1,1,"")</f>
        <v>9</v>
      </c>
      <c r="BC12" s="85" t="str">
        <f>REPLACE(INDEX(GroupVertices[Group],MATCH(Edges[[#This Row],[Vertex 2]],GroupVertices[Vertex],0)),1,1,"")</f>
        <v>9</v>
      </c>
      <c r="BD12" s="51">
        <v>2</v>
      </c>
      <c r="BE12" s="52">
        <v>5.2631578947368425</v>
      </c>
      <c r="BF12" s="51">
        <v>2</v>
      </c>
      <c r="BG12" s="52">
        <v>5.2631578947368425</v>
      </c>
      <c r="BH12" s="51">
        <v>0</v>
      </c>
      <c r="BI12" s="52">
        <v>0</v>
      </c>
      <c r="BJ12" s="51">
        <v>34</v>
      </c>
      <c r="BK12" s="52">
        <v>89.47368421052632</v>
      </c>
      <c r="BL12" s="51">
        <v>38</v>
      </c>
    </row>
    <row r="13" spans="1:64" ht="16.5" customHeight="1">
      <c r="A13" s="84" t="s">
        <v>251</v>
      </c>
      <c r="B13" s="84" t="s">
        <v>303</v>
      </c>
      <c r="C13" s="53" t="s">
        <v>1581</v>
      </c>
      <c r="D13" s="54">
        <v>3</v>
      </c>
      <c r="E13" s="65" t="s">
        <v>132</v>
      </c>
      <c r="F13" s="55">
        <v>40</v>
      </c>
      <c r="G13" s="53"/>
      <c r="H13" s="57"/>
      <c r="I13" s="56"/>
      <c r="J13" s="56"/>
      <c r="K13" s="36" t="s">
        <v>65</v>
      </c>
      <c r="L13" s="83">
        <v>13</v>
      </c>
      <c r="M13" s="83"/>
      <c r="N13" s="63"/>
      <c r="O13" s="86" t="s">
        <v>319</v>
      </c>
      <c r="P13" s="88">
        <v>43464.493946759256</v>
      </c>
      <c r="Q13" s="86" t="s">
        <v>324</v>
      </c>
      <c r="R13" s="86"/>
      <c r="S13" s="86"/>
      <c r="T13" s="86"/>
      <c r="U13" s="86"/>
      <c r="V13" s="89" t="s">
        <v>382</v>
      </c>
      <c r="W13" s="88">
        <v>43464.493946759256</v>
      </c>
      <c r="X13" s="89" t="s">
        <v>434</v>
      </c>
      <c r="Y13" s="86"/>
      <c r="Z13" s="86"/>
      <c r="AA13" s="92" t="s">
        <v>492</v>
      </c>
      <c r="AB13" s="92" t="s">
        <v>544</v>
      </c>
      <c r="AC13" s="86" t="b">
        <v>0</v>
      </c>
      <c r="AD13" s="86">
        <v>1</v>
      </c>
      <c r="AE13" s="92" t="s">
        <v>552</v>
      </c>
      <c r="AF13" s="86" t="b">
        <v>0</v>
      </c>
      <c r="AG13" s="86" t="s">
        <v>559</v>
      </c>
      <c r="AH13" s="86"/>
      <c r="AI13" s="92" t="s">
        <v>550</v>
      </c>
      <c r="AJ13" s="86" t="b">
        <v>0</v>
      </c>
      <c r="AK13" s="86">
        <v>0</v>
      </c>
      <c r="AL13" s="92" t="s">
        <v>550</v>
      </c>
      <c r="AM13" s="86" t="s">
        <v>566</v>
      </c>
      <c r="AN13" s="86" t="b">
        <v>0</v>
      </c>
      <c r="AO13" s="92" t="s">
        <v>544</v>
      </c>
      <c r="AP13" s="86" t="s">
        <v>208</v>
      </c>
      <c r="AQ13" s="86">
        <v>0</v>
      </c>
      <c r="AR13" s="86">
        <v>0</v>
      </c>
      <c r="AS13" s="86"/>
      <c r="AT13" s="86"/>
      <c r="AU13" s="86"/>
      <c r="AV13" s="86"/>
      <c r="AW13" s="86"/>
      <c r="AX13" s="86"/>
      <c r="AY13" s="86"/>
      <c r="AZ13" s="86"/>
      <c r="BA13">
        <v>1</v>
      </c>
      <c r="BB13" s="85" t="str">
        <f>REPLACE(INDEX(GroupVertices[Group],MATCH(Edges[[#This Row],[Vertex 1]],GroupVertices[Vertex],0)),1,1,"")</f>
        <v>2</v>
      </c>
      <c r="BC13" s="85" t="str">
        <f>REPLACE(INDEX(GroupVertices[Group],MATCH(Edges[[#This Row],[Vertex 2]],GroupVertices[Vertex],0)),1,1,"")</f>
        <v>2</v>
      </c>
      <c r="BD13" s="51"/>
      <c r="BE13" s="52"/>
      <c r="BF13" s="51"/>
      <c r="BG13" s="52"/>
      <c r="BH13" s="51"/>
      <c r="BI13" s="52"/>
      <c r="BJ13" s="51"/>
      <c r="BK13" s="52"/>
      <c r="BL13" s="51"/>
    </row>
    <row r="14" spans="1:64" ht="16.5" customHeight="1">
      <c r="A14" s="84" t="s">
        <v>251</v>
      </c>
      <c r="B14" s="84" t="s">
        <v>304</v>
      </c>
      <c r="C14" s="53" t="s">
        <v>1581</v>
      </c>
      <c r="D14" s="54">
        <v>3</v>
      </c>
      <c r="E14" s="65" t="s">
        <v>132</v>
      </c>
      <c r="F14" s="55">
        <v>40</v>
      </c>
      <c r="G14" s="53"/>
      <c r="H14" s="57"/>
      <c r="I14" s="56"/>
      <c r="J14" s="56"/>
      <c r="K14" s="36" t="s">
        <v>65</v>
      </c>
      <c r="L14" s="83">
        <v>14</v>
      </c>
      <c r="M14" s="83"/>
      <c r="N14" s="63"/>
      <c r="O14" s="86" t="s">
        <v>319</v>
      </c>
      <c r="P14" s="88">
        <v>43464.493946759256</v>
      </c>
      <c r="Q14" s="86" t="s">
        <v>324</v>
      </c>
      <c r="R14" s="86"/>
      <c r="S14" s="86"/>
      <c r="T14" s="86"/>
      <c r="U14" s="86"/>
      <c r="V14" s="89" t="s">
        <v>382</v>
      </c>
      <c r="W14" s="88">
        <v>43464.493946759256</v>
      </c>
      <c r="X14" s="89" t="s">
        <v>434</v>
      </c>
      <c r="Y14" s="86"/>
      <c r="Z14" s="86"/>
      <c r="AA14" s="92" t="s">
        <v>492</v>
      </c>
      <c r="AB14" s="92" t="s">
        <v>544</v>
      </c>
      <c r="AC14" s="86" t="b">
        <v>0</v>
      </c>
      <c r="AD14" s="86">
        <v>1</v>
      </c>
      <c r="AE14" s="92" t="s">
        <v>552</v>
      </c>
      <c r="AF14" s="86" t="b">
        <v>0</v>
      </c>
      <c r="AG14" s="86" t="s">
        <v>559</v>
      </c>
      <c r="AH14" s="86"/>
      <c r="AI14" s="92" t="s">
        <v>550</v>
      </c>
      <c r="AJ14" s="86" t="b">
        <v>0</v>
      </c>
      <c r="AK14" s="86">
        <v>0</v>
      </c>
      <c r="AL14" s="92" t="s">
        <v>550</v>
      </c>
      <c r="AM14" s="86" t="s">
        <v>566</v>
      </c>
      <c r="AN14" s="86" t="b">
        <v>0</v>
      </c>
      <c r="AO14" s="92" t="s">
        <v>544</v>
      </c>
      <c r="AP14" s="86" t="s">
        <v>208</v>
      </c>
      <c r="AQ14" s="86">
        <v>0</v>
      </c>
      <c r="AR14" s="86">
        <v>0</v>
      </c>
      <c r="AS14" s="86"/>
      <c r="AT14" s="86"/>
      <c r="AU14" s="86"/>
      <c r="AV14" s="86"/>
      <c r="AW14" s="86"/>
      <c r="AX14" s="86"/>
      <c r="AY14" s="86"/>
      <c r="AZ14" s="86"/>
      <c r="BA14">
        <v>1</v>
      </c>
      <c r="BB14" s="85" t="str">
        <f>REPLACE(INDEX(GroupVertices[Group],MATCH(Edges[[#This Row],[Vertex 1]],GroupVertices[Vertex],0)),1,1,"")</f>
        <v>2</v>
      </c>
      <c r="BC14" s="85" t="str">
        <f>REPLACE(INDEX(GroupVertices[Group],MATCH(Edges[[#This Row],[Vertex 2]],GroupVertices[Vertex],0)),1,1,"")</f>
        <v>2</v>
      </c>
      <c r="BD14" s="51"/>
      <c r="BE14" s="52"/>
      <c r="BF14" s="51"/>
      <c r="BG14" s="52"/>
      <c r="BH14" s="51"/>
      <c r="BI14" s="52"/>
      <c r="BJ14" s="51"/>
      <c r="BK14" s="52"/>
      <c r="BL14" s="51"/>
    </row>
    <row r="15" spans="1:64" ht="16.5" customHeight="1">
      <c r="A15" s="84" t="s">
        <v>251</v>
      </c>
      <c r="B15" s="84" t="s">
        <v>305</v>
      </c>
      <c r="C15" s="53" t="s">
        <v>1581</v>
      </c>
      <c r="D15" s="54">
        <v>3</v>
      </c>
      <c r="E15" s="65" t="s">
        <v>132</v>
      </c>
      <c r="F15" s="55">
        <v>40</v>
      </c>
      <c r="G15" s="53"/>
      <c r="H15" s="57"/>
      <c r="I15" s="56"/>
      <c r="J15" s="56"/>
      <c r="K15" s="36" t="s">
        <v>65</v>
      </c>
      <c r="L15" s="83">
        <v>15</v>
      </c>
      <c r="M15" s="83"/>
      <c r="N15" s="63"/>
      <c r="O15" s="86" t="s">
        <v>319</v>
      </c>
      <c r="P15" s="88">
        <v>43464.493946759256</v>
      </c>
      <c r="Q15" s="86" t="s">
        <v>324</v>
      </c>
      <c r="R15" s="86"/>
      <c r="S15" s="86"/>
      <c r="T15" s="86"/>
      <c r="U15" s="86"/>
      <c r="V15" s="89" t="s">
        <v>382</v>
      </c>
      <c r="W15" s="88">
        <v>43464.493946759256</v>
      </c>
      <c r="X15" s="89" t="s">
        <v>434</v>
      </c>
      <c r="Y15" s="86"/>
      <c r="Z15" s="86"/>
      <c r="AA15" s="92" t="s">
        <v>492</v>
      </c>
      <c r="AB15" s="92" t="s">
        <v>544</v>
      </c>
      <c r="AC15" s="86" t="b">
        <v>0</v>
      </c>
      <c r="AD15" s="86">
        <v>1</v>
      </c>
      <c r="AE15" s="92" t="s">
        <v>552</v>
      </c>
      <c r="AF15" s="86" t="b">
        <v>0</v>
      </c>
      <c r="AG15" s="86" t="s">
        <v>559</v>
      </c>
      <c r="AH15" s="86"/>
      <c r="AI15" s="92" t="s">
        <v>550</v>
      </c>
      <c r="AJ15" s="86" t="b">
        <v>0</v>
      </c>
      <c r="AK15" s="86">
        <v>0</v>
      </c>
      <c r="AL15" s="92" t="s">
        <v>550</v>
      </c>
      <c r="AM15" s="86" t="s">
        <v>566</v>
      </c>
      <c r="AN15" s="86" t="b">
        <v>0</v>
      </c>
      <c r="AO15" s="92" t="s">
        <v>544</v>
      </c>
      <c r="AP15" s="86" t="s">
        <v>208</v>
      </c>
      <c r="AQ15" s="86">
        <v>0</v>
      </c>
      <c r="AR15" s="86">
        <v>0</v>
      </c>
      <c r="AS15" s="86"/>
      <c r="AT15" s="86"/>
      <c r="AU15" s="86"/>
      <c r="AV15" s="86"/>
      <c r="AW15" s="86"/>
      <c r="AX15" s="86"/>
      <c r="AY15" s="86"/>
      <c r="AZ15" s="86"/>
      <c r="BA15">
        <v>1</v>
      </c>
      <c r="BB15" s="85" t="str">
        <f>REPLACE(INDEX(GroupVertices[Group],MATCH(Edges[[#This Row],[Vertex 1]],GroupVertices[Vertex],0)),1,1,"")</f>
        <v>2</v>
      </c>
      <c r="BC15" s="85" t="str">
        <f>REPLACE(INDEX(GroupVertices[Group],MATCH(Edges[[#This Row],[Vertex 2]],GroupVertices[Vertex],0)),1,1,"")</f>
        <v>2</v>
      </c>
      <c r="BD15" s="51"/>
      <c r="BE15" s="52"/>
      <c r="BF15" s="51"/>
      <c r="BG15" s="52"/>
      <c r="BH15" s="51"/>
      <c r="BI15" s="52"/>
      <c r="BJ15" s="51"/>
      <c r="BK15" s="52"/>
      <c r="BL15" s="51"/>
    </row>
    <row r="16" spans="1:64" ht="16.5" customHeight="1">
      <c r="A16" s="84" t="s">
        <v>251</v>
      </c>
      <c r="B16" s="84" t="s">
        <v>306</v>
      </c>
      <c r="C16" s="53" t="s">
        <v>1581</v>
      </c>
      <c r="D16" s="54">
        <v>3</v>
      </c>
      <c r="E16" s="65" t="s">
        <v>132</v>
      </c>
      <c r="F16" s="55">
        <v>40</v>
      </c>
      <c r="G16" s="53"/>
      <c r="H16" s="57"/>
      <c r="I16" s="56"/>
      <c r="J16" s="56"/>
      <c r="K16" s="36" t="s">
        <v>65</v>
      </c>
      <c r="L16" s="83">
        <v>16</v>
      </c>
      <c r="M16" s="83"/>
      <c r="N16" s="63"/>
      <c r="O16" s="86" t="s">
        <v>319</v>
      </c>
      <c r="P16" s="88">
        <v>43464.493946759256</v>
      </c>
      <c r="Q16" s="86" t="s">
        <v>324</v>
      </c>
      <c r="R16" s="86"/>
      <c r="S16" s="86"/>
      <c r="T16" s="86"/>
      <c r="U16" s="86"/>
      <c r="V16" s="89" t="s">
        <v>382</v>
      </c>
      <c r="W16" s="88">
        <v>43464.493946759256</v>
      </c>
      <c r="X16" s="89" t="s">
        <v>434</v>
      </c>
      <c r="Y16" s="86"/>
      <c r="Z16" s="86"/>
      <c r="AA16" s="92" t="s">
        <v>492</v>
      </c>
      <c r="AB16" s="92" t="s">
        <v>544</v>
      </c>
      <c r="AC16" s="86" t="b">
        <v>0</v>
      </c>
      <c r="AD16" s="86">
        <v>1</v>
      </c>
      <c r="AE16" s="92" t="s">
        <v>552</v>
      </c>
      <c r="AF16" s="86" t="b">
        <v>0</v>
      </c>
      <c r="AG16" s="86" t="s">
        <v>559</v>
      </c>
      <c r="AH16" s="86"/>
      <c r="AI16" s="92" t="s">
        <v>550</v>
      </c>
      <c r="AJ16" s="86" t="b">
        <v>0</v>
      </c>
      <c r="AK16" s="86">
        <v>0</v>
      </c>
      <c r="AL16" s="92" t="s">
        <v>550</v>
      </c>
      <c r="AM16" s="86" t="s">
        <v>566</v>
      </c>
      <c r="AN16" s="86" t="b">
        <v>0</v>
      </c>
      <c r="AO16" s="92" t="s">
        <v>544</v>
      </c>
      <c r="AP16" s="86" t="s">
        <v>208</v>
      </c>
      <c r="AQ16" s="86">
        <v>0</v>
      </c>
      <c r="AR16" s="86">
        <v>0</v>
      </c>
      <c r="AS16" s="86"/>
      <c r="AT16" s="86"/>
      <c r="AU16" s="86"/>
      <c r="AV16" s="86"/>
      <c r="AW16" s="86"/>
      <c r="AX16" s="86"/>
      <c r="AY16" s="86"/>
      <c r="AZ16" s="86"/>
      <c r="BA16">
        <v>1</v>
      </c>
      <c r="BB16" s="85" t="str">
        <f>REPLACE(INDEX(GroupVertices[Group],MATCH(Edges[[#This Row],[Vertex 1]],GroupVertices[Vertex],0)),1,1,"")</f>
        <v>2</v>
      </c>
      <c r="BC16" s="85" t="str">
        <f>REPLACE(INDEX(GroupVertices[Group],MATCH(Edges[[#This Row],[Vertex 2]],GroupVertices[Vertex],0)),1,1,"")</f>
        <v>2</v>
      </c>
      <c r="BD16" s="51"/>
      <c r="BE16" s="52"/>
      <c r="BF16" s="51"/>
      <c r="BG16" s="52"/>
      <c r="BH16" s="51"/>
      <c r="BI16" s="52"/>
      <c r="BJ16" s="51"/>
      <c r="BK16" s="52"/>
      <c r="BL16" s="51"/>
    </row>
    <row r="17" spans="1:64" ht="16.5" customHeight="1">
      <c r="A17" s="84" t="s">
        <v>251</v>
      </c>
      <c r="B17" s="84" t="s">
        <v>307</v>
      </c>
      <c r="C17" s="53" t="s">
        <v>1581</v>
      </c>
      <c r="D17" s="54">
        <v>3</v>
      </c>
      <c r="E17" s="65" t="s">
        <v>132</v>
      </c>
      <c r="F17" s="55">
        <v>40</v>
      </c>
      <c r="G17" s="53"/>
      <c r="H17" s="57"/>
      <c r="I17" s="56"/>
      <c r="J17" s="56"/>
      <c r="K17" s="36" t="s">
        <v>65</v>
      </c>
      <c r="L17" s="83">
        <v>17</v>
      </c>
      <c r="M17" s="83"/>
      <c r="N17" s="63"/>
      <c r="O17" s="86" t="s">
        <v>319</v>
      </c>
      <c r="P17" s="88">
        <v>43464.493946759256</v>
      </c>
      <c r="Q17" s="86" t="s">
        <v>324</v>
      </c>
      <c r="R17" s="86"/>
      <c r="S17" s="86"/>
      <c r="T17" s="86"/>
      <c r="U17" s="86"/>
      <c r="V17" s="89" t="s">
        <v>382</v>
      </c>
      <c r="W17" s="88">
        <v>43464.493946759256</v>
      </c>
      <c r="X17" s="89" t="s">
        <v>434</v>
      </c>
      <c r="Y17" s="86"/>
      <c r="Z17" s="86"/>
      <c r="AA17" s="92" t="s">
        <v>492</v>
      </c>
      <c r="AB17" s="92" t="s">
        <v>544</v>
      </c>
      <c r="AC17" s="86" t="b">
        <v>0</v>
      </c>
      <c r="AD17" s="86">
        <v>1</v>
      </c>
      <c r="AE17" s="92" t="s">
        <v>552</v>
      </c>
      <c r="AF17" s="86" t="b">
        <v>0</v>
      </c>
      <c r="AG17" s="86" t="s">
        <v>559</v>
      </c>
      <c r="AH17" s="86"/>
      <c r="AI17" s="92" t="s">
        <v>550</v>
      </c>
      <c r="AJ17" s="86" t="b">
        <v>0</v>
      </c>
      <c r="AK17" s="86">
        <v>0</v>
      </c>
      <c r="AL17" s="92" t="s">
        <v>550</v>
      </c>
      <c r="AM17" s="86" t="s">
        <v>566</v>
      </c>
      <c r="AN17" s="86" t="b">
        <v>0</v>
      </c>
      <c r="AO17" s="92" t="s">
        <v>544</v>
      </c>
      <c r="AP17" s="86" t="s">
        <v>208</v>
      </c>
      <c r="AQ17" s="86">
        <v>0</v>
      </c>
      <c r="AR17" s="86">
        <v>0</v>
      </c>
      <c r="AS17" s="86"/>
      <c r="AT17" s="86"/>
      <c r="AU17" s="86"/>
      <c r="AV17" s="86"/>
      <c r="AW17" s="86"/>
      <c r="AX17" s="86"/>
      <c r="AY17" s="86"/>
      <c r="AZ17" s="86"/>
      <c r="BA17">
        <v>1</v>
      </c>
      <c r="BB17" s="85" t="str">
        <f>REPLACE(INDEX(GroupVertices[Group],MATCH(Edges[[#This Row],[Vertex 1]],GroupVertices[Vertex],0)),1,1,"")</f>
        <v>2</v>
      </c>
      <c r="BC17" s="85" t="str">
        <f>REPLACE(INDEX(GroupVertices[Group],MATCH(Edges[[#This Row],[Vertex 2]],GroupVertices[Vertex],0)),1,1,"")</f>
        <v>2</v>
      </c>
      <c r="BD17" s="51"/>
      <c r="BE17" s="52"/>
      <c r="BF17" s="51"/>
      <c r="BG17" s="52"/>
      <c r="BH17" s="51"/>
      <c r="BI17" s="52"/>
      <c r="BJ17" s="51"/>
      <c r="BK17" s="52"/>
      <c r="BL17" s="51"/>
    </row>
    <row r="18" spans="1:64" ht="16.5" customHeight="1">
      <c r="A18" s="84" t="s">
        <v>251</v>
      </c>
      <c r="B18" s="84" t="s">
        <v>308</v>
      </c>
      <c r="C18" s="53" t="s">
        <v>1581</v>
      </c>
      <c r="D18" s="54">
        <v>3</v>
      </c>
      <c r="E18" s="65" t="s">
        <v>132</v>
      </c>
      <c r="F18" s="55">
        <v>40</v>
      </c>
      <c r="G18" s="53"/>
      <c r="H18" s="57"/>
      <c r="I18" s="56"/>
      <c r="J18" s="56"/>
      <c r="K18" s="36" t="s">
        <v>65</v>
      </c>
      <c r="L18" s="83">
        <v>18</v>
      </c>
      <c r="M18" s="83"/>
      <c r="N18" s="63"/>
      <c r="O18" s="86" t="s">
        <v>320</v>
      </c>
      <c r="P18" s="88">
        <v>43464.493946759256</v>
      </c>
      <c r="Q18" s="86" t="s">
        <v>324</v>
      </c>
      <c r="R18" s="86"/>
      <c r="S18" s="86"/>
      <c r="T18" s="86"/>
      <c r="U18" s="86"/>
      <c r="V18" s="89" t="s">
        <v>382</v>
      </c>
      <c r="W18" s="88">
        <v>43464.493946759256</v>
      </c>
      <c r="X18" s="89" t="s">
        <v>434</v>
      </c>
      <c r="Y18" s="86"/>
      <c r="Z18" s="86"/>
      <c r="AA18" s="92" t="s">
        <v>492</v>
      </c>
      <c r="AB18" s="92" t="s">
        <v>544</v>
      </c>
      <c r="AC18" s="86" t="b">
        <v>0</v>
      </c>
      <c r="AD18" s="86">
        <v>1</v>
      </c>
      <c r="AE18" s="92" t="s">
        <v>552</v>
      </c>
      <c r="AF18" s="86" t="b">
        <v>0</v>
      </c>
      <c r="AG18" s="86" t="s">
        <v>559</v>
      </c>
      <c r="AH18" s="86"/>
      <c r="AI18" s="92" t="s">
        <v>550</v>
      </c>
      <c r="AJ18" s="86" t="b">
        <v>0</v>
      </c>
      <c r="AK18" s="86">
        <v>0</v>
      </c>
      <c r="AL18" s="92" t="s">
        <v>550</v>
      </c>
      <c r="AM18" s="86" t="s">
        <v>566</v>
      </c>
      <c r="AN18" s="86" t="b">
        <v>0</v>
      </c>
      <c r="AO18" s="92" t="s">
        <v>544</v>
      </c>
      <c r="AP18" s="86" t="s">
        <v>208</v>
      </c>
      <c r="AQ18" s="86">
        <v>0</v>
      </c>
      <c r="AR18" s="86">
        <v>0</v>
      </c>
      <c r="AS18" s="86"/>
      <c r="AT18" s="86"/>
      <c r="AU18" s="86"/>
      <c r="AV18" s="86"/>
      <c r="AW18" s="86"/>
      <c r="AX18" s="86"/>
      <c r="AY18" s="86"/>
      <c r="AZ18" s="86"/>
      <c r="BA18">
        <v>1</v>
      </c>
      <c r="BB18" s="85" t="str">
        <f>REPLACE(INDEX(GroupVertices[Group],MATCH(Edges[[#This Row],[Vertex 1]],GroupVertices[Vertex],0)),1,1,"")</f>
        <v>2</v>
      </c>
      <c r="BC18" s="85" t="str">
        <f>REPLACE(INDEX(GroupVertices[Group],MATCH(Edges[[#This Row],[Vertex 2]],GroupVertices[Vertex],0)),1,1,"")</f>
        <v>2</v>
      </c>
      <c r="BD18" s="51">
        <v>0</v>
      </c>
      <c r="BE18" s="52">
        <v>0</v>
      </c>
      <c r="BF18" s="51">
        <v>2</v>
      </c>
      <c r="BG18" s="52">
        <v>8</v>
      </c>
      <c r="BH18" s="51">
        <v>0</v>
      </c>
      <c r="BI18" s="52">
        <v>0</v>
      </c>
      <c r="BJ18" s="51">
        <v>23</v>
      </c>
      <c r="BK18" s="52">
        <v>92</v>
      </c>
      <c r="BL18" s="51">
        <v>25</v>
      </c>
    </row>
    <row r="19" spans="1:64" ht="16.5" customHeight="1">
      <c r="A19" s="84" t="s">
        <v>252</v>
      </c>
      <c r="B19" s="84" t="s">
        <v>309</v>
      </c>
      <c r="C19" s="53" t="s">
        <v>1581</v>
      </c>
      <c r="D19" s="54">
        <v>3</v>
      </c>
      <c r="E19" s="65" t="s">
        <v>132</v>
      </c>
      <c r="F19" s="55">
        <v>40</v>
      </c>
      <c r="G19" s="53"/>
      <c r="H19" s="57"/>
      <c r="I19" s="56"/>
      <c r="J19" s="56"/>
      <c r="K19" s="36" t="s">
        <v>65</v>
      </c>
      <c r="L19" s="83">
        <v>19</v>
      </c>
      <c r="M19" s="83"/>
      <c r="N19" s="63"/>
      <c r="O19" s="86" t="s">
        <v>319</v>
      </c>
      <c r="P19" s="88">
        <v>43465.57152777778</v>
      </c>
      <c r="Q19" s="86" t="s">
        <v>325</v>
      </c>
      <c r="R19" s="89" t="s">
        <v>344</v>
      </c>
      <c r="S19" s="86" t="s">
        <v>354</v>
      </c>
      <c r="T19" s="86"/>
      <c r="U19" s="89" t="s">
        <v>372</v>
      </c>
      <c r="V19" s="89" t="s">
        <v>372</v>
      </c>
      <c r="W19" s="88">
        <v>43465.57152777778</v>
      </c>
      <c r="X19" s="89" t="s">
        <v>435</v>
      </c>
      <c r="Y19" s="86"/>
      <c r="Z19" s="86"/>
      <c r="AA19" s="92" t="s">
        <v>493</v>
      </c>
      <c r="AB19" s="86"/>
      <c r="AC19" s="86" t="b">
        <v>0</v>
      </c>
      <c r="AD19" s="86">
        <v>1</v>
      </c>
      <c r="AE19" s="92" t="s">
        <v>550</v>
      </c>
      <c r="AF19" s="86" t="b">
        <v>0</v>
      </c>
      <c r="AG19" s="86" t="s">
        <v>559</v>
      </c>
      <c r="AH19" s="86"/>
      <c r="AI19" s="92" t="s">
        <v>550</v>
      </c>
      <c r="AJ19" s="86" t="b">
        <v>0</v>
      </c>
      <c r="AK19" s="86">
        <v>0</v>
      </c>
      <c r="AL19" s="92" t="s">
        <v>550</v>
      </c>
      <c r="AM19" s="86" t="s">
        <v>567</v>
      </c>
      <c r="AN19" s="86" t="b">
        <v>0</v>
      </c>
      <c r="AO19" s="92" t="s">
        <v>493</v>
      </c>
      <c r="AP19" s="86" t="s">
        <v>208</v>
      </c>
      <c r="AQ19" s="86">
        <v>0</v>
      </c>
      <c r="AR19" s="86">
        <v>0</v>
      </c>
      <c r="AS19" s="86"/>
      <c r="AT19" s="86"/>
      <c r="AU19" s="86"/>
      <c r="AV19" s="86"/>
      <c r="AW19" s="86"/>
      <c r="AX19" s="86"/>
      <c r="AY19" s="86"/>
      <c r="AZ19" s="86"/>
      <c r="BA19">
        <v>1</v>
      </c>
      <c r="BB19" s="85" t="str">
        <f>REPLACE(INDEX(GroupVertices[Group],MATCH(Edges[[#This Row],[Vertex 1]],GroupVertices[Vertex],0)),1,1,"")</f>
        <v>8</v>
      </c>
      <c r="BC19" s="85" t="str">
        <f>REPLACE(INDEX(GroupVertices[Group],MATCH(Edges[[#This Row],[Vertex 2]],GroupVertices[Vertex],0)),1,1,"")</f>
        <v>8</v>
      </c>
      <c r="BD19" s="51"/>
      <c r="BE19" s="52"/>
      <c r="BF19" s="51"/>
      <c r="BG19" s="52"/>
      <c r="BH19" s="51"/>
      <c r="BI19" s="52"/>
      <c r="BJ19" s="51"/>
      <c r="BK19" s="52"/>
      <c r="BL19" s="51"/>
    </row>
    <row r="20" spans="1:64" ht="16.5" customHeight="1">
      <c r="A20" s="84" t="s">
        <v>252</v>
      </c>
      <c r="B20" s="84" t="s">
        <v>310</v>
      </c>
      <c r="C20" s="53" t="s">
        <v>1581</v>
      </c>
      <c r="D20" s="54">
        <v>3</v>
      </c>
      <c r="E20" s="65" t="s">
        <v>132</v>
      </c>
      <c r="F20" s="55">
        <v>40</v>
      </c>
      <c r="G20" s="53"/>
      <c r="H20" s="57"/>
      <c r="I20" s="56"/>
      <c r="J20" s="56"/>
      <c r="K20" s="36" t="s">
        <v>65</v>
      </c>
      <c r="L20" s="83">
        <v>20</v>
      </c>
      <c r="M20" s="83"/>
      <c r="N20" s="63"/>
      <c r="O20" s="86" t="s">
        <v>319</v>
      </c>
      <c r="P20" s="88">
        <v>43465.57152777778</v>
      </c>
      <c r="Q20" s="86" t="s">
        <v>325</v>
      </c>
      <c r="R20" s="89" t="s">
        <v>344</v>
      </c>
      <c r="S20" s="86" t="s">
        <v>354</v>
      </c>
      <c r="T20" s="86"/>
      <c r="U20" s="89" t="s">
        <v>372</v>
      </c>
      <c r="V20" s="89" t="s">
        <v>372</v>
      </c>
      <c r="W20" s="88">
        <v>43465.57152777778</v>
      </c>
      <c r="X20" s="89" t="s">
        <v>435</v>
      </c>
      <c r="Y20" s="86"/>
      <c r="Z20" s="86"/>
      <c r="AA20" s="92" t="s">
        <v>493</v>
      </c>
      <c r="AB20" s="86"/>
      <c r="AC20" s="86" t="b">
        <v>0</v>
      </c>
      <c r="AD20" s="86">
        <v>1</v>
      </c>
      <c r="AE20" s="92" t="s">
        <v>550</v>
      </c>
      <c r="AF20" s="86" t="b">
        <v>0</v>
      </c>
      <c r="AG20" s="86" t="s">
        <v>559</v>
      </c>
      <c r="AH20" s="86"/>
      <c r="AI20" s="92" t="s">
        <v>550</v>
      </c>
      <c r="AJ20" s="86" t="b">
        <v>0</v>
      </c>
      <c r="AK20" s="86">
        <v>0</v>
      </c>
      <c r="AL20" s="92" t="s">
        <v>550</v>
      </c>
      <c r="AM20" s="86" t="s">
        <v>567</v>
      </c>
      <c r="AN20" s="86" t="b">
        <v>0</v>
      </c>
      <c r="AO20" s="92" t="s">
        <v>493</v>
      </c>
      <c r="AP20" s="86" t="s">
        <v>208</v>
      </c>
      <c r="AQ20" s="86">
        <v>0</v>
      </c>
      <c r="AR20" s="86">
        <v>0</v>
      </c>
      <c r="AS20" s="86"/>
      <c r="AT20" s="86"/>
      <c r="AU20" s="86"/>
      <c r="AV20" s="86"/>
      <c r="AW20" s="86"/>
      <c r="AX20" s="86"/>
      <c r="AY20" s="86"/>
      <c r="AZ20" s="86"/>
      <c r="BA20">
        <v>1</v>
      </c>
      <c r="BB20" s="85" t="str">
        <f>REPLACE(INDEX(GroupVertices[Group],MATCH(Edges[[#This Row],[Vertex 1]],GroupVertices[Vertex],0)),1,1,"")</f>
        <v>8</v>
      </c>
      <c r="BC20" s="85" t="str">
        <f>REPLACE(INDEX(GroupVertices[Group],MATCH(Edges[[#This Row],[Vertex 2]],GroupVertices[Vertex],0)),1,1,"")</f>
        <v>8</v>
      </c>
      <c r="BD20" s="51">
        <v>2</v>
      </c>
      <c r="BE20" s="52">
        <v>5.405405405405405</v>
      </c>
      <c r="BF20" s="51">
        <v>0</v>
      </c>
      <c r="BG20" s="52">
        <v>0</v>
      </c>
      <c r="BH20" s="51">
        <v>0</v>
      </c>
      <c r="BI20" s="52">
        <v>0</v>
      </c>
      <c r="BJ20" s="51">
        <v>35</v>
      </c>
      <c r="BK20" s="52">
        <v>94.5945945945946</v>
      </c>
      <c r="BL20" s="51">
        <v>37</v>
      </c>
    </row>
    <row r="21" spans="1:64" ht="16.5" customHeight="1">
      <c r="A21" s="84" t="s">
        <v>253</v>
      </c>
      <c r="B21" s="84" t="s">
        <v>253</v>
      </c>
      <c r="C21" s="53" t="s">
        <v>1581</v>
      </c>
      <c r="D21" s="54">
        <v>3</v>
      </c>
      <c r="E21" s="65" t="s">
        <v>132</v>
      </c>
      <c r="F21" s="55">
        <v>40</v>
      </c>
      <c r="G21" s="53"/>
      <c r="H21" s="57"/>
      <c r="I21" s="56"/>
      <c r="J21" s="56"/>
      <c r="K21" s="36" t="s">
        <v>65</v>
      </c>
      <c r="L21" s="83">
        <v>21</v>
      </c>
      <c r="M21" s="83"/>
      <c r="N21" s="63"/>
      <c r="O21" s="86" t="s">
        <v>208</v>
      </c>
      <c r="P21" s="88">
        <v>43465.67836805555</v>
      </c>
      <c r="Q21" s="86" t="s">
        <v>326</v>
      </c>
      <c r="R21" s="86"/>
      <c r="S21" s="86"/>
      <c r="T21" s="86"/>
      <c r="U21" s="86"/>
      <c r="V21" s="89" t="s">
        <v>383</v>
      </c>
      <c r="W21" s="88">
        <v>43465.67836805555</v>
      </c>
      <c r="X21" s="89" t="s">
        <v>436</v>
      </c>
      <c r="Y21" s="86"/>
      <c r="Z21" s="86"/>
      <c r="AA21" s="92" t="s">
        <v>494</v>
      </c>
      <c r="AB21" s="86"/>
      <c r="AC21" s="86" t="b">
        <v>0</v>
      </c>
      <c r="AD21" s="86">
        <v>0</v>
      </c>
      <c r="AE21" s="92" t="s">
        <v>550</v>
      </c>
      <c r="AF21" s="86" t="b">
        <v>0</v>
      </c>
      <c r="AG21" s="86" t="s">
        <v>559</v>
      </c>
      <c r="AH21" s="86"/>
      <c r="AI21" s="92" t="s">
        <v>550</v>
      </c>
      <c r="AJ21" s="86" t="b">
        <v>0</v>
      </c>
      <c r="AK21" s="86">
        <v>0</v>
      </c>
      <c r="AL21" s="92" t="s">
        <v>550</v>
      </c>
      <c r="AM21" s="86" t="s">
        <v>568</v>
      </c>
      <c r="AN21" s="86" t="b">
        <v>0</v>
      </c>
      <c r="AO21" s="92" t="s">
        <v>494</v>
      </c>
      <c r="AP21" s="86" t="s">
        <v>208</v>
      </c>
      <c r="AQ21" s="86">
        <v>0</v>
      </c>
      <c r="AR21" s="86">
        <v>0</v>
      </c>
      <c r="AS21" s="86"/>
      <c r="AT21" s="86"/>
      <c r="AU21" s="86"/>
      <c r="AV21" s="86"/>
      <c r="AW21" s="86"/>
      <c r="AX21" s="86"/>
      <c r="AY21" s="86"/>
      <c r="AZ21" s="86"/>
      <c r="BA21">
        <v>1</v>
      </c>
      <c r="BB21" s="85" t="str">
        <f>REPLACE(INDEX(GroupVertices[Group],MATCH(Edges[[#This Row],[Vertex 1]],GroupVertices[Vertex],0)),1,1,"")</f>
        <v>4</v>
      </c>
      <c r="BC21" s="85" t="str">
        <f>REPLACE(INDEX(GroupVertices[Group],MATCH(Edges[[#This Row],[Vertex 2]],GroupVertices[Vertex],0)),1,1,"")</f>
        <v>4</v>
      </c>
      <c r="BD21" s="51">
        <v>0</v>
      </c>
      <c r="BE21" s="52">
        <v>0</v>
      </c>
      <c r="BF21" s="51">
        <v>0</v>
      </c>
      <c r="BG21" s="52">
        <v>0</v>
      </c>
      <c r="BH21" s="51">
        <v>0</v>
      </c>
      <c r="BI21" s="52">
        <v>0</v>
      </c>
      <c r="BJ21" s="51">
        <v>15</v>
      </c>
      <c r="BK21" s="52">
        <v>100</v>
      </c>
      <c r="BL21" s="51">
        <v>15</v>
      </c>
    </row>
    <row r="22" spans="1:64" ht="16.5" customHeight="1">
      <c r="A22" s="84" t="s">
        <v>254</v>
      </c>
      <c r="B22" s="84" t="s">
        <v>254</v>
      </c>
      <c r="C22" s="53" t="s">
        <v>1581</v>
      </c>
      <c r="D22" s="54">
        <v>3</v>
      </c>
      <c r="E22" s="65" t="s">
        <v>132</v>
      </c>
      <c r="F22" s="55">
        <v>40</v>
      </c>
      <c r="G22" s="53"/>
      <c r="H22" s="57"/>
      <c r="I22" s="56"/>
      <c r="J22" s="56"/>
      <c r="K22" s="36" t="s">
        <v>65</v>
      </c>
      <c r="L22" s="83">
        <v>22</v>
      </c>
      <c r="M22" s="83"/>
      <c r="N22" s="63"/>
      <c r="O22" s="86" t="s">
        <v>208</v>
      </c>
      <c r="P22" s="88">
        <v>43455.94920138889</v>
      </c>
      <c r="Q22" s="86" t="s">
        <v>327</v>
      </c>
      <c r="R22" s="86"/>
      <c r="S22" s="86"/>
      <c r="T22" s="86"/>
      <c r="U22" s="89" t="s">
        <v>373</v>
      </c>
      <c r="V22" s="89" t="s">
        <v>373</v>
      </c>
      <c r="W22" s="88">
        <v>43455.94920138889</v>
      </c>
      <c r="X22" s="89" t="s">
        <v>437</v>
      </c>
      <c r="Y22" s="86"/>
      <c r="Z22" s="86"/>
      <c r="AA22" s="92" t="s">
        <v>495</v>
      </c>
      <c r="AB22" s="86"/>
      <c r="AC22" s="86" t="b">
        <v>0</v>
      </c>
      <c r="AD22" s="86">
        <v>12</v>
      </c>
      <c r="AE22" s="92" t="s">
        <v>550</v>
      </c>
      <c r="AF22" s="86" t="b">
        <v>0</v>
      </c>
      <c r="AG22" s="86" t="s">
        <v>560</v>
      </c>
      <c r="AH22" s="86"/>
      <c r="AI22" s="92" t="s">
        <v>550</v>
      </c>
      <c r="AJ22" s="86" t="b">
        <v>0</v>
      </c>
      <c r="AK22" s="86">
        <v>21</v>
      </c>
      <c r="AL22" s="92" t="s">
        <v>550</v>
      </c>
      <c r="AM22" s="86" t="s">
        <v>563</v>
      </c>
      <c r="AN22" s="86" t="b">
        <v>0</v>
      </c>
      <c r="AO22" s="92" t="s">
        <v>495</v>
      </c>
      <c r="AP22" s="86" t="s">
        <v>318</v>
      </c>
      <c r="AQ22" s="86">
        <v>0</v>
      </c>
      <c r="AR22" s="86">
        <v>0</v>
      </c>
      <c r="AS22" s="86"/>
      <c r="AT22" s="86"/>
      <c r="AU22" s="86"/>
      <c r="AV22" s="86"/>
      <c r="AW22" s="86"/>
      <c r="AX22" s="86"/>
      <c r="AY22" s="86"/>
      <c r="AZ22" s="86"/>
      <c r="BA22">
        <v>1</v>
      </c>
      <c r="BB22" s="85" t="str">
        <f>REPLACE(INDEX(GroupVertices[Group],MATCH(Edges[[#This Row],[Vertex 1]],GroupVertices[Vertex],0)),1,1,"")</f>
        <v>18</v>
      </c>
      <c r="BC22" s="85" t="str">
        <f>REPLACE(INDEX(GroupVertices[Group],MATCH(Edges[[#This Row],[Vertex 2]],GroupVertices[Vertex],0)),1,1,"")</f>
        <v>18</v>
      </c>
      <c r="BD22" s="51">
        <v>0</v>
      </c>
      <c r="BE22" s="52">
        <v>0</v>
      </c>
      <c r="BF22" s="51">
        <v>0</v>
      </c>
      <c r="BG22" s="52">
        <v>0</v>
      </c>
      <c r="BH22" s="51">
        <v>0</v>
      </c>
      <c r="BI22" s="52">
        <v>0</v>
      </c>
      <c r="BJ22" s="51">
        <v>27</v>
      </c>
      <c r="BK22" s="52">
        <v>100</v>
      </c>
      <c r="BL22" s="51">
        <v>27</v>
      </c>
    </row>
    <row r="23" spans="1:64" ht="16.5" customHeight="1">
      <c r="A23" s="84" t="s">
        <v>255</v>
      </c>
      <c r="B23" s="84" t="s">
        <v>254</v>
      </c>
      <c r="C23" s="53" t="s">
        <v>1581</v>
      </c>
      <c r="D23" s="54">
        <v>3</v>
      </c>
      <c r="E23" s="65" t="s">
        <v>132</v>
      </c>
      <c r="F23" s="55">
        <v>40</v>
      </c>
      <c r="G23" s="53"/>
      <c r="H23" s="57"/>
      <c r="I23" s="56"/>
      <c r="J23" s="56"/>
      <c r="K23" s="36" t="s">
        <v>65</v>
      </c>
      <c r="L23" s="83">
        <v>23</v>
      </c>
      <c r="M23" s="83"/>
      <c r="N23" s="63"/>
      <c r="O23" s="86" t="s">
        <v>318</v>
      </c>
      <c r="P23" s="88">
        <v>43466.714583333334</v>
      </c>
      <c r="Q23" s="86" t="s">
        <v>327</v>
      </c>
      <c r="R23" s="86"/>
      <c r="S23" s="86"/>
      <c r="T23" s="86"/>
      <c r="U23" s="86"/>
      <c r="V23" s="89" t="s">
        <v>384</v>
      </c>
      <c r="W23" s="88">
        <v>43466.714583333334</v>
      </c>
      <c r="X23" s="89" t="s">
        <v>438</v>
      </c>
      <c r="Y23" s="86"/>
      <c r="Z23" s="86"/>
      <c r="AA23" s="92" t="s">
        <v>496</v>
      </c>
      <c r="AB23" s="86"/>
      <c r="AC23" s="86" t="b">
        <v>0</v>
      </c>
      <c r="AD23" s="86">
        <v>0</v>
      </c>
      <c r="AE23" s="92" t="s">
        <v>550</v>
      </c>
      <c r="AF23" s="86" t="b">
        <v>0</v>
      </c>
      <c r="AG23" s="86" t="s">
        <v>560</v>
      </c>
      <c r="AH23" s="86"/>
      <c r="AI23" s="92" t="s">
        <v>550</v>
      </c>
      <c r="AJ23" s="86" t="b">
        <v>0</v>
      </c>
      <c r="AK23" s="86">
        <v>21</v>
      </c>
      <c r="AL23" s="92" t="s">
        <v>495</v>
      </c>
      <c r="AM23" s="86" t="s">
        <v>566</v>
      </c>
      <c r="AN23" s="86" t="b">
        <v>0</v>
      </c>
      <c r="AO23" s="92" t="s">
        <v>495</v>
      </c>
      <c r="AP23" s="86" t="s">
        <v>208</v>
      </c>
      <c r="AQ23" s="86">
        <v>0</v>
      </c>
      <c r="AR23" s="86">
        <v>0</v>
      </c>
      <c r="AS23" s="86"/>
      <c r="AT23" s="86"/>
      <c r="AU23" s="86"/>
      <c r="AV23" s="86"/>
      <c r="AW23" s="86"/>
      <c r="AX23" s="86"/>
      <c r="AY23" s="86"/>
      <c r="AZ23" s="86"/>
      <c r="BA23">
        <v>1</v>
      </c>
      <c r="BB23" s="85" t="str">
        <f>REPLACE(INDEX(GroupVertices[Group],MATCH(Edges[[#This Row],[Vertex 1]],GroupVertices[Vertex],0)),1,1,"")</f>
        <v>18</v>
      </c>
      <c r="BC23" s="85" t="str">
        <f>REPLACE(INDEX(GroupVertices[Group],MATCH(Edges[[#This Row],[Vertex 2]],GroupVertices[Vertex],0)),1,1,"")</f>
        <v>18</v>
      </c>
      <c r="BD23" s="51">
        <v>0</v>
      </c>
      <c r="BE23" s="52">
        <v>0</v>
      </c>
      <c r="BF23" s="51">
        <v>0</v>
      </c>
      <c r="BG23" s="52">
        <v>0</v>
      </c>
      <c r="BH23" s="51">
        <v>0</v>
      </c>
      <c r="BI23" s="52">
        <v>0</v>
      </c>
      <c r="BJ23" s="51">
        <v>27</v>
      </c>
      <c r="BK23" s="52">
        <v>100</v>
      </c>
      <c r="BL23" s="51">
        <v>27</v>
      </c>
    </row>
    <row r="24" spans="1:64" ht="16.5" customHeight="1">
      <c r="A24" s="84" t="s">
        <v>256</v>
      </c>
      <c r="B24" s="84" t="s">
        <v>256</v>
      </c>
      <c r="C24" s="53" t="s">
        <v>1581</v>
      </c>
      <c r="D24" s="54">
        <v>3</v>
      </c>
      <c r="E24" s="65" t="s">
        <v>132</v>
      </c>
      <c r="F24" s="55">
        <v>40</v>
      </c>
      <c r="G24" s="53"/>
      <c r="H24" s="57"/>
      <c r="I24" s="56"/>
      <c r="J24" s="56"/>
      <c r="K24" s="36" t="s">
        <v>65</v>
      </c>
      <c r="L24" s="83">
        <v>24</v>
      </c>
      <c r="M24" s="83"/>
      <c r="N24" s="63"/>
      <c r="O24" s="86" t="s">
        <v>208</v>
      </c>
      <c r="P24" s="88">
        <v>43467.475335648145</v>
      </c>
      <c r="Q24" s="86" t="s">
        <v>328</v>
      </c>
      <c r="R24" s="89" t="s">
        <v>345</v>
      </c>
      <c r="S24" s="86" t="s">
        <v>355</v>
      </c>
      <c r="T24" s="86" t="s">
        <v>363</v>
      </c>
      <c r="U24" s="86"/>
      <c r="V24" s="89" t="s">
        <v>385</v>
      </c>
      <c r="W24" s="88">
        <v>43467.475335648145</v>
      </c>
      <c r="X24" s="89" t="s">
        <v>439</v>
      </c>
      <c r="Y24" s="86"/>
      <c r="Z24" s="86"/>
      <c r="AA24" s="92" t="s">
        <v>497</v>
      </c>
      <c r="AB24" s="86"/>
      <c r="AC24" s="86" t="b">
        <v>0</v>
      </c>
      <c r="AD24" s="86">
        <v>2</v>
      </c>
      <c r="AE24" s="92" t="s">
        <v>550</v>
      </c>
      <c r="AF24" s="86" t="b">
        <v>0</v>
      </c>
      <c r="AG24" s="86" t="s">
        <v>559</v>
      </c>
      <c r="AH24" s="86"/>
      <c r="AI24" s="92" t="s">
        <v>550</v>
      </c>
      <c r="AJ24" s="86" t="b">
        <v>0</v>
      </c>
      <c r="AK24" s="86">
        <v>1</v>
      </c>
      <c r="AL24" s="92" t="s">
        <v>550</v>
      </c>
      <c r="AM24" s="86" t="s">
        <v>563</v>
      </c>
      <c r="AN24" s="86" t="b">
        <v>0</v>
      </c>
      <c r="AO24" s="92" t="s">
        <v>497</v>
      </c>
      <c r="AP24" s="86" t="s">
        <v>208</v>
      </c>
      <c r="AQ24" s="86">
        <v>0</v>
      </c>
      <c r="AR24" s="86">
        <v>0</v>
      </c>
      <c r="AS24" s="86"/>
      <c r="AT24" s="86"/>
      <c r="AU24" s="86"/>
      <c r="AV24" s="86"/>
      <c r="AW24" s="86"/>
      <c r="AX24" s="86"/>
      <c r="AY24" s="86"/>
      <c r="AZ24" s="86"/>
      <c r="BA24">
        <v>1</v>
      </c>
      <c r="BB24" s="85" t="str">
        <f>REPLACE(INDEX(GroupVertices[Group],MATCH(Edges[[#This Row],[Vertex 1]],GroupVertices[Vertex],0)),1,1,"")</f>
        <v>17</v>
      </c>
      <c r="BC24" s="85" t="str">
        <f>REPLACE(INDEX(GroupVertices[Group],MATCH(Edges[[#This Row],[Vertex 2]],GroupVertices[Vertex],0)),1,1,"")</f>
        <v>17</v>
      </c>
      <c r="BD24" s="51">
        <v>1</v>
      </c>
      <c r="BE24" s="52">
        <v>2.857142857142857</v>
      </c>
      <c r="BF24" s="51">
        <v>1</v>
      </c>
      <c r="BG24" s="52">
        <v>2.857142857142857</v>
      </c>
      <c r="BH24" s="51">
        <v>0</v>
      </c>
      <c r="BI24" s="52">
        <v>0</v>
      </c>
      <c r="BJ24" s="51">
        <v>33</v>
      </c>
      <c r="BK24" s="52">
        <v>94.28571428571429</v>
      </c>
      <c r="BL24" s="51">
        <v>35</v>
      </c>
    </row>
    <row r="25" spans="1:64" ht="16.5" customHeight="1">
      <c r="A25" s="84" t="s">
        <v>257</v>
      </c>
      <c r="B25" s="84" t="s">
        <v>256</v>
      </c>
      <c r="C25" s="53" t="s">
        <v>1581</v>
      </c>
      <c r="D25" s="54">
        <v>3</v>
      </c>
      <c r="E25" s="65" t="s">
        <v>132</v>
      </c>
      <c r="F25" s="55">
        <v>40</v>
      </c>
      <c r="G25" s="53"/>
      <c r="H25" s="57"/>
      <c r="I25" s="56"/>
      <c r="J25" s="56"/>
      <c r="K25" s="36" t="s">
        <v>65</v>
      </c>
      <c r="L25" s="83">
        <v>25</v>
      </c>
      <c r="M25" s="83"/>
      <c r="N25" s="63"/>
      <c r="O25" s="86" t="s">
        <v>318</v>
      </c>
      <c r="P25" s="88">
        <v>43467.48391203704</v>
      </c>
      <c r="Q25" s="86" t="s">
        <v>328</v>
      </c>
      <c r="R25" s="86"/>
      <c r="S25" s="86"/>
      <c r="T25" s="86" t="s">
        <v>364</v>
      </c>
      <c r="U25" s="86"/>
      <c r="V25" s="89" t="s">
        <v>386</v>
      </c>
      <c r="W25" s="88">
        <v>43467.48391203704</v>
      </c>
      <c r="X25" s="89" t="s">
        <v>440</v>
      </c>
      <c r="Y25" s="86"/>
      <c r="Z25" s="86"/>
      <c r="AA25" s="92" t="s">
        <v>498</v>
      </c>
      <c r="AB25" s="86"/>
      <c r="AC25" s="86" t="b">
        <v>0</v>
      </c>
      <c r="AD25" s="86">
        <v>0</v>
      </c>
      <c r="AE25" s="92" t="s">
        <v>550</v>
      </c>
      <c r="AF25" s="86" t="b">
        <v>0</v>
      </c>
      <c r="AG25" s="86" t="s">
        <v>559</v>
      </c>
      <c r="AH25" s="86"/>
      <c r="AI25" s="92" t="s">
        <v>550</v>
      </c>
      <c r="AJ25" s="86" t="b">
        <v>0</v>
      </c>
      <c r="AK25" s="86">
        <v>1</v>
      </c>
      <c r="AL25" s="92" t="s">
        <v>497</v>
      </c>
      <c r="AM25" s="86" t="s">
        <v>564</v>
      </c>
      <c r="AN25" s="86" t="b">
        <v>0</v>
      </c>
      <c r="AO25" s="92" t="s">
        <v>497</v>
      </c>
      <c r="AP25" s="86" t="s">
        <v>208</v>
      </c>
      <c r="AQ25" s="86">
        <v>0</v>
      </c>
      <c r="AR25" s="86">
        <v>0</v>
      </c>
      <c r="AS25" s="86"/>
      <c r="AT25" s="86"/>
      <c r="AU25" s="86"/>
      <c r="AV25" s="86"/>
      <c r="AW25" s="86"/>
      <c r="AX25" s="86"/>
      <c r="AY25" s="86"/>
      <c r="AZ25" s="86"/>
      <c r="BA25">
        <v>1</v>
      </c>
      <c r="BB25" s="85" t="str">
        <f>REPLACE(INDEX(GroupVertices[Group],MATCH(Edges[[#This Row],[Vertex 1]],GroupVertices[Vertex],0)),1,1,"")</f>
        <v>17</v>
      </c>
      <c r="BC25" s="85" t="str">
        <f>REPLACE(INDEX(GroupVertices[Group],MATCH(Edges[[#This Row],[Vertex 2]],GroupVertices[Vertex],0)),1,1,"")</f>
        <v>17</v>
      </c>
      <c r="BD25" s="51">
        <v>1</v>
      </c>
      <c r="BE25" s="52">
        <v>2.857142857142857</v>
      </c>
      <c r="BF25" s="51">
        <v>1</v>
      </c>
      <c r="BG25" s="52">
        <v>2.857142857142857</v>
      </c>
      <c r="BH25" s="51">
        <v>0</v>
      </c>
      <c r="BI25" s="52">
        <v>0</v>
      </c>
      <c r="BJ25" s="51">
        <v>33</v>
      </c>
      <c r="BK25" s="52">
        <v>94.28571428571429</v>
      </c>
      <c r="BL25" s="51">
        <v>35</v>
      </c>
    </row>
    <row r="26" spans="1:64" ht="16.5" customHeight="1">
      <c r="A26" s="84" t="s">
        <v>258</v>
      </c>
      <c r="B26" s="84" t="s">
        <v>258</v>
      </c>
      <c r="C26" s="53" t="s">
        <v>1581</v>
      </c>
      <c r="D26" s="54">
        <v>3</v>
      </c>
      <c r="E26" s="65" t="s">
        <v>132</v>
      </c>
      <c r="F26" s="55">
        <v>40</v>
      </c>
      <c r="G26" s="53"/>
      <c r="H26" s="57"/>
      <c r="I26" s="56"/>
      <c r="J26" s="56"/>
      <c r="K26" s="36" t="s">
        <v>65</v>
      </c>
      <c r="L26" s="83">
        <v>26</v>
      </c>
      <c r="M26" s="83"/>
      <c r="N26" s="63"/>
      <c r="O26" s="86" t="s">
        <v>208</v>
      </c>
      <c r="P26" s="88">
        <v>43468.57472222222</v>
      </c>
      <c r="Q26" s="86" t="s">
        <v>329</v>
      </c>
      <c r="R26" s="86" t="s">
        <v>346</v>
      </c>
      <c r="S26" s="86" t="s">
        <v>356</v>
      </c>
      <c r="T26" s="86"/>
      <c r="U26" s="86"/>
      <c r="V26" s="89" t="s">
        <v>387</v>
      </c>
      <c r="W26" s="88">
        <v>43468.57472222222</v>
      </c>
      <c r="X26" s="89" t="s">
        <v>441</v>
      </c>
      <c r="Y26" s="86"/>
      <c r="Z26" s="86"/>
      <c r="AA26" s="92" t="s">
        <v>499</v>
      </c>
      <c r="AB26" s="86"/>
      <c r="AC26" s="86" t="b">
        <v>0</v>
      </c>
      <c r="AD26" s="86">
        <v>6</v>
      </c>
      <c r="AE26" s="92" t="s">
        <v>550</v>
      </c>
      <c r="AF26" s="86" t="b">
        <v>0</v>
      </c>
      <c r="AG26" s="86" t="s">
        <v>559</v>
      </c>
      <c r="AH26" s="86"/>
      <c r="AI26" s="92" t="s">
        <v>550</v>
      </c>
      <c r="AJ26" s="86" t="b">
        <v>0</v>
      </c>
      <c r="AK26" s="86">
        <v>0</v>
      </c>
      <c r="AL26" s="92" t="s">
        <v>550</v>
      </c>
      <c r="AM26" s="86" t="s">
        <v>566</v>
      </c>
      <c r="AN26" s="86" t="b">
        <v>0</v>
      </c>
      <c r="AO26" s="92" t="s">
        <v>499</v>
      </c>
      <c r="AP26" s="86" t="s">
        <v>208</v>
      </c>
      <c r="AQ26" s="86">
        <v>0</v>
      </c>
      <c r="AR26" s="86">
        <v>0</v>
      </c>
      <c r="AS26" s="86"/>
      <c r="AT26" s="86"/>
      <c r="AU26" s="86"/>
      <c r="AV26" s="86"/>
      <c r="AW26" s="86"/>
      <c r="AX26" s="86"/>
      <c r="AY26" s="86"/>
      <c r="AZ26" s="86"/>
      <c r="BA26">
        <v>1</v>
      </c>
      <c r="BB26" s="85" t="str">
        <f>REPLACE(INDEX(GroupVertices[Group],MATCH(Edges[[#This Row],[Vertex 1]],GroupVertices[Vertex],0)),1,1,"")</f>
        <v>4</v>
      </c>
      <c r="BC26" s="85" t="str">
        <f>REPLACE(INDEX(GroupVertices[Group],MATCH(Edges[[#This Row],[Vertex 2]],GroupVertices[Vertex],0)),1,1,"")</f>
        <v>4</v>
      </c>
      <c r="BD26" s="51">
        <v>3</v>
      </c>
      <c r="BE26" s="52">
        <v>6.976744186046512</v>
      </c>
      <c r="BF26" s="51">
        <v>0</v>
      </c>
      <c r="BG26" s="52">
        <v>0</v>
      </c>
      <c r="BH26" s="51">
        <v>0</v>
      </c>
      <c r="BI26" s="52">
        <v>0</v>
      </c>
      <c r="BJ26" s="51">
        <v>40</v>
      </c>
      <c r="BK26" s="52">
        <v>93.02325581395348</v>
      </c>
      <c r="BL26" s="51">
        <v>43</v>
      </c>
    </row>
    <row r="27" spans="1:64" ht="16.5" customHeight="1">
      <c r="A27" s="84" t="s">
        <v>259</v>
      </c>
      <c r="B27" s="84" t="s">
        <v>298</v>
      </c>
      <c r="C27" s="53" t="s">
        <v>1581</v>
      </c>
      <c r="D27" s="54">
        <v>3</v>
      </c>
      <c r="E27" s="65" t="s">
        <v>132</v>
      </c>
      <c r="F27" s="55">
        <v>40</v>
      </c>
      <c r="G27" s="53"/>
      <c r="H27" s="57"/>
      <c r="I27" s="56"/>
      <c r="J27" s="56"/>
      <c r="K27" s="36" t="s">
        <v>65</v>
      </c>
      <c r="L27" s="83">
        <v>27</v>
      </c>
      <c r="M27" s="83"/>
      <c r="N27" s="63"/>
      <c r="O27" s="86" t="s">
        <v>318</v>
      </c>
      <c r="P27" s="88">
        <v>43468.68556712963</v>
      </c>
      <c r="Q27" s="86" t="s">
        <v>330</v>
      </c>
      <c r="R27" s="86"/>
      <c r="S27" s="86"/>
      <c r="T27" s="86"/>
      <c r="U27" s="86"/>
      <c r="V27" s="89" t="s">
        <v>388</v>
      </c>
      <c r="W27" s="88">
        <v>43468.68556712963</v>
      </c>
      <c r="X27" s="89" t="s">
        <v>442</v>
      </c>
      <c r="Y27" s="86"/>
      <c r="Z27" s="86"/>
      <c r="AA27" s="92" t="s">
        <v>500</v>
      </c>
      <c r="AB27" s="86"/>
      <c r="AC27" s="86" t="b">
        <v>0</v>
      </c>
      <c r="AD27" s="86">
        <v>0</v>
      </c>
      <c r="AE27" s="92" t="s">
        <v>550</v>
      </c>
      <c r="AF27" s="86" t="b">
        <v>0</v>
      </c>
      <c r="AG27" s="86" t="s">
        <v>559</v>
      </c>
      <c r="AH27" s="86"/>
      <c r="AI27" s="92" t="s">
        <v>550</v>
      </c>
      <c r="AJ27" s="86" t="b">
        <v>0</v>
      </c>
      <c r="AK27" s="86">
        <v>22</v>
      </c>
      <c r="AL27" s="92" t="s">
        <v>540</v>
      </c>
      <c r="AM27" s="86" t="s">
        <v>564</v>
      </c>
      <c r="AN27" s="86" t="b">
        <v>0</v>
      </c>
      <c r="AO27" s="92" t="s">
        <v>540</v>
      </c>
      <c r="AP27" s="86" t="s">
        <v>208</v>
      </c>
      <c r="AQ27" s="86">
        <v>0</v>
      </c>
      <c r="AR27" s="86">
        <v>0</v>
      </c>
      <c r="AS27" s="86"/>
      <c r="AT27" s="86"/>
      <c r="AU27" s="86"/>
      <c r="AV27" s="86"/>
      <c r="AW27" s="86"/>
      <c r="AX27" s="86"/>
      <c r="AY27" s="86"/>
      <c r="AZ27" s="86"/>
      <c r="BA27">
        <v>1</v>
      </c>
      <c r="BB27" s="85" t="str">
        <f>REPLACE(INDEX(GroupVertices[Group],MATCH(Edges[[#This Row],[Vertex 1]],GroupVertices[Vertex],0)),1,1,"")</f>
        <v>1</v>
      </c>
      <c r="BC27" s="85" t="str">
        <f>REPLACE(INDEX(GroupVertices[Group],MATCH(Edges[[#This Row],[Vertex 2]],GroupVertices[Vertex],0)),1,1,"")</f>
        <v>1</v>
      </c>
      <c r="BD27" s="51">
        <v>1</v>
      </c>
      <c r="BE27" s="52">
        <v>2.2222222222222223</v>
      </c>
      <c r="BF27" s="51">
        <v>0</v>
      </c>
      <c r="BG27" s="52">
        <v>0</v>
      </c>
      <c r="BH27" s="51">
        <v>0</v>
      </c>
      <c r="BI27" s="52">
        <v>0</v>
      </c>
      <c r="BJ27" s="51">
        <v>44</v>
      </c>
      <c r="BK27" s="52">
        <v>97.77777777777777</v>
      </c>
      <c r="BL27" s="51">
        <v>45</v>
      </c>
    </row>
    <row r="28" spans="1:64" ht="16.5" customHeight="1">
      <c r="A28" s="84" t="s">
        <v>260</v>
      </c>
      <c r="B28" s="84" t="s">
        <v>298</v>
      </c>
      <c r="C28" s="53" t="s">
        <v>1581</v>
      </c>
      <c r="D28" s="54">
        <v>3</v>
      </c>
      <c r="E28" s="65" t="s">
        <v>132</v>
      </c>
      <c r="F28" s="55">
        <v>40</v>
      </c>
      <c r="G28" s="53"/>
      <c r="H28" s="57"/>
      <c r="I28" s="56"/>
      <c r="J28" s="56"/>
      <c r="K28" s="36" t="s">
        <v>65</v>
      </c>
      <c r="L28" s="83">
        <v>28</v>
      </c>
      <c r="M28" s="83"/>
      <c r="N28" s="63"/>
      <c r="O28" s="86" t="s">
        <v>318</v>
      </c>
      <c r="P28" s="88">
        <v>43468.691296296296</v>
      </c>
      <c r="Q28" s="86" t="s">
        <v>330</v>
      </c>
      <c r="R28" s="86"/>
      <c r="S28" s="86"/>
      <c r="T28" s="86"/>
      <c r="U28" s="86"/>
      <c r="V28" s="89" t="s">
        <v>389</v>
      </c>
      <c r="W28" s="88">
        <v>43468.691296296296</v>
      </c>
      <c r="X28" s="89" t="s">
        <v>443</v>
      </c>
      <c r="Y28" s="86"/>
      <c r="Z28" s="86"/>
      <c r="AA28" s="92" t="s">
        <v>501</v>
      </c>
      <c r="AB28" s="86"/>
      <c r="AC28" s="86" t="b">
        <v>0</v>
      </c>
      <c r="AD28" s="86">
        <v>0</v>
      </c>
      <c r="AE28" s="92" t="s">
        <v>550</v>
      </c>
      <c r="AF28" s="86" t="b">
        <v>0</v>
      </c>
      <c r="AG28" s="86" t="s">
        <v>559</v>
      </c>
      <c r="AH28" s="86"/>
      <c r="AI28" s="92" t="s">
        <v>550</v>
      </c>
      <c r="AJ28" s="86" t="b">
        <v>0</v>
      </c>
      <c r="AK28" s="86">
        <v>22</v>
      </c>
      <c r="AL28" s="92" t="s">
        <v>540</v>
      </c>
      <c r="AM28" s="86" t="s">
        <v>565</v>
      </c>
      <c r="AN28" s="86" t="b">
        <v>0</v>
      </c>
      <c r="AO28" s="92" t="s">
        <v>540</v>
      </c>
      <c r="AP28" s="86" t="s">
        <v>208</v>
      </c>
      <c r="AQ28" s="86">
        <v>0</v>
      </c>
      <c r="AR28" s="86">
        <v>0</v>
      </c>
      <c r="AS28" s="86"/>
      <c r="AT28" s="86"/>
      <c r="AU28" s="86"/>
      <c r="AV28" s="86"/>
      <c r="AW28" s="86"/>
      <c r="AX28" s="86"/>
      <c r="AY28" s="86"/>
      <c r="AZ28" s="86"/>
      <c r="BA28">
        <v>1</v>
      </c>
      <c r="BB28" s="85" t="str">
        <f>REPLACE(INDEX(GroupVertices[Group],MATCH(Edges[[#This Row],[Vertex 1]],GroupVertices[Vertex],0)),1,1,"")</f>
        <v>1</v>
      </c>
      <c r="BC28" s="85" t="str">
        <f>REPLACE(INDEX(GroupVertices[Group],MATCH(Edges[[#This Row],[Vertex 2]],GroupVertices[Vertex],0)),1,1,"")</f>
        <v>1</v>
      </c>
      <c r="BD28" s="51">
        <v>1</v>
      </c>
      <c r="BE28" s="52">
        <v>2.2222222222222223</v>
      </c>
      <c r="BF28" s="51">
        <v>0</v>
      </c>
      <c r="BG28" s="52">
        <v>0</v>
      </c>
      <c r="BH28" s="51">
        <v>0</v>
      </c>
      <c r="BI28" s="52">
        <v>0</v>
      </c>
      <c r="BJ28" s="51">
        <v>44</v>
      </c>
      <c r="BK28" s="52">
        <v>97.77777777777777</v>
      </c>
      <c r="BL28" s="51">
        <v>45</v>
      </c>
    </row>
    <row r="29" spans="1:64" ht="16.5" customHeight="1">
      <c r="A29" s="84" t="s">
        <v>261</v>
      </c>
      <c r="B29" s="84" t="s">
        <v>298</v>
      </c>
      <c r="C29" s="53" t="s">
        <v>1581</v>
      </c>
      <c r="D29" s="54">
        <v>3</v>
      </c>
      <c r="E29" s="65" t="s">
        <v>132</v>
      </c>
      <c r="F29" s="55">
        <v>40</v>
      </c>
      <c r="G29" s="53"/>
      <c r="H29" s="57"/>
      <c r="I29" s="56"/>
      <c r="J29" s="56"/>
      <c r="K29" s="36" t="s">
        <v>65</v>
      </c>
      <c r="L29" s="83">
        <v>29</v>
      </c>
      <c r="M29" s="83"/>
      <c r="N29" s="63"/>
      <c r="O29" s="86" t="s">
        <v>318</v>
      </c>
      <c r="P29" s="88">
        <v>43468.69480324074</v>
      </c>
      <c r="Q29" s="86" t="s">
        <v>330</v>
      </c>
      <c r="R29" s="86"/>
      <c r="S29" s="86"/>
      <c r="T29" s="86"/>
      <c r="U29" s="86"/>
      <c r="V29" s="89" t="s">
        <v>390</v>
      </c>
      <c r="W29" s="88">
        <v>43468.69480324074</v>
      </c>
      <c r="X29" s="89" t="s">
        <v>444</v>
      </c>
      <c r="Y29" s="86"/>
      <c r="Z29" s="86"/>
      <c r="AA29" s="92" t="s">
        <v>502</v>
      </c>
      <c r="AB29" s="86"/>
      <c r="AC29" s="86" t="b">
        <v>0</v>
      </c>
      <c r="AD29" s="86">
        <v>0</v>
      </c>
      <c r="AE29" s="92" t="s">
        <v>550</v>
      </c>
      <c r="AF29" s="86" t="b">
        <v>0</v>
      </c>
      <c r="AG29" s="86" t="s">
        <v>559</v>
      </c>
      <c r="AH29" s="86"/>
      <c r="AI29" s="92" t="s">
        <v>550</v>
      </c>
      <c r="AJ29" s="86" t="b">
        <v>0</v>
      </c>
      <c r="AK29" s="86">
        <v>22</v>
      </c>
      <c r="AL29" s="92" t="s">
        <v>540</v>
      </c>
      <c r="AM29" s="86" t="s">
        <v>564</v>
      </c>
      <c r="AN29" s="86" t="b">
        <v>0</v>
      </c>
      <c r="AO29" s="92" t="s">
        <v>540</v>
      </c>
      <c r="AP29" s="86" t="s">
        <v>208</v>
      </c>
      <c r="AQ29" s="86">
        <v>0</v>
      </c>
      <c r="AR29" s="86">
        <v>0</v>
      </c>
      <c r="AS29" s="86"/>
      <c r="AT29" s="86"/>
      <c r="AU29" s="86"/>
      <c r="AV29" s="86"/>
      <c r="AW29" s="86"/>
      <c r="AX29" s="86"/>
      <c r="AY29" s="86"/>
      <c r="AZ29" s="86"/>
      <c r="BA29">
        <v>1</v>
      </c>
      <c r="BB29" s="85" t="str">
        <f>REPLACE(INDEX(GroupVertices[Group],MATCH(Edges[[#This Row],[Vertex 1]],GroupVertices[Vertex],0)),1,1,"")</f>
        <v>1</v>
      </c>
      <c r="BC29" s="85" t="str">
        <f>REPLACE(INDEX(GroupVertices[Group],MATCH(Edges[[#This Row],[Vertex 2]],GroupVertices[Vertex],0)),1,1,"")</f>
        <v>1</v>
      </c>
      <c r="BD29" s="51">
        <v>1</v>
      </c>
      <c r="BE29" s="52">
        <v>2.2222222222222223</v>
      </c>
      <c r="BF29" s="51">
        <v>0</v>
      </c>
      <c r="BG29" s="52">
        <v>0</v>
      </c>
      <c r="BH29" s="51">
        <v>0</v>
      </c>
      <c r="BI29" s="52">
        <v>0</v>
      </c>
      <c r="BJ29" s="51">
        <v>44</v>
      </c>
      <c r="BK29" s="52">
        <v>97.77777777777777</v>
      </c>
      <c r="BL29" s="51">
        <v>45</v>
      </c>
    </row>
    <row r="30" spans="1:64" ht="16.5" customHeight="1">
      <c r="A30" s="84" t="s">
        <v>262</v>
      </c>
      <c r="B30" s="84" t="s">
        <v>298</v>
      </c>
      <c r="C30" s="53" t="s">
        <v>1581</v>
      </c>
      <c r="D30" s="54">
        <v>3</v>
      </c>
      <c r="E30" s="65" t="s">
        <v>132</v>
      </c>
      <c r="F30" s="55">
        <v>40</v>
      </c>
      <c r="G30" s="53"/>
      <c r="H30" s="57"/>
      <c r="I30" s="56"/>
      <c r="J30" s="56"/>
      <c r="K30" s="36" t="s">
        <v>65</v>
      </c>
      <c r="L30" s="83">
        <v>30</v>
      </c>
      <c r="M30" s="83"/>
      <c r="N30" s="63"/>
      <c r="O30" s="86" t="s">
        <v>318</v>
      </c>
      <c r="P30" s="88">
        <v>43468.69608796296</v>
      </c>
      <c r="Q30" s="86" t="s">
        <v>330</v>
      </c>
      <c r="R30" s="86"/>
      <c r="S30" s="86"/>
      <c r="T30" s="86"/>
      <c r="U30" s="86"/>
      <c r="V30" s="89" t="s">
        <v>391</v>
      </c>
      <c r="W30" s="88">
        <v>43468.69608796296</v>
      </c>
      <c r="X30" s="89" t="s">
        <v>445</v>
      </c>
      <c r="Y30" s="86"/>
      <c r="Z30" s="86"/>
      <c r="AA30" s="92" t="s">
        <v>503</v>
      </c>
      <c r="AB30" s="86"/>
      <c r="AC30" s="86" t="b">
        <v>0</v>
      </c>
      <c r="AD30" s="86">
        <v>0</v>
      </c>
      <c r="AE30" s="92" t="s">
        <v>550</v>
      </c>
      <c r="AF30" s="86" t="b">
        <v>0</v>
      </c>
      <c r="AG30" s="86" t="s">
        <v>559</v>
      </c>
      <c r="AH30" s="86"/>
      <c r="AI30" s="92" t="s">
        <v>550</v>
      </c>
      <c r="AJ30" s="86" t="b">
        <v>0</v>
      </c>
      <c r="AK30" s="86">
        <v>22</v>
      </c>
      <c r="AL30" s="92" t="s">
        <v>540</v>
      </c>
      <c r="AM30" s="86" t="s">
        <v>564</v>
      </c>
      <c r="AN30" s="86" t="b">
        <v>0</v>
      </c>
      <c r="AO30" s="92" t="s">
        <v>540</v>
      </c>
      <c r="AP30" s="86" t="s">
        <v>208</v>
      </c>
      <c r="AQ30" s="86">
        <v>0</v>
      </c>
      <c r="AR30" s="86">
        <v>0</v>
      </c>
      <c r="AS30" s="86"/>
      <c r="AT30" s="86"/>
      <c r="AU30" s="86"/>
      <c r="AV30" s="86"/>
      <c r="AW30" s="86"/>
      <c r="AX30" s="86"/>
      <c r="AY30" s="86"/>
      <c r="AZ30" s="86"/>
      <c r="BA30">
        <v>1</v>
      </c>
      <c r="BB30" s="85" t="str">
        <f>REPLACE(INDEX(GroupVertices[Group],MATCH(Edges[[#This Row],[Vertex 1]],GroupVertices[Vertex],0)),1,1,"")</f>
        <v>1</v>
      </c>
      <c r="BC30" s="85" t="str">
        <f>REPLACE(INDEX(GroupVertices[Group],MATCH(Edges[[#This Row],[Vertex 2]],GroupVertices[Vertex],0)),1,1,"")</f>
        <v>1</v>
      </c>
      <c r="BD30" s="51">
        <v>1</v>
      </c>
      <c r="BE30" s="52">
        <v>2.2222222222222223</v>
      </c>
      <c r="BF30" s="51">
        <v>0</v>
      </c>
      <c r="BG30" s="52">
        <v>0</v>
      </c>
      <c r="BH30" s="51">
        <v>0</v>
      </c>
      <c r="BI30" s="52">
        <v>0</v>
      </c>
      <c r="BJ30" s="51">
        <v>44</v>
      </c>
      <c r="BK30" s="52">
        <v>97.77777777777777</v>
      </c>
      <c r="BL30" s="51">
        <v>45</v>
      </c>
    </row>
    <row r="31" spans="1:64" ht="16.5" customHeight="1">
      <c r="A31" s="84" t="s">
        <v>263</v>
      </c>
      <c r="B31" s="84" t="s">
        <v>298</v>
      </c>
      <c r="C31" s="53" t="s">
        <v>1581</v>
      </c>
      <c r="D31" s="54">
        <v>3</v>
      </c>
      <c r="E31" s="65" t="s">
        <v>132</v>
      </c>
      <c r="F31" s="55">
        <v>40</v>
      </c>
      <c r="G31" s="53"/>
      <c r="H31" s="57"/>
      <c r="I31" s="56"/>
      <c r="J31" s="56"/>
      <c r="K31" s="36" t="s">
        <v>65</v>
      </c>
      <c r="L31" s="83">
        <v>31</v>
      </c>
      <c r="M31" s="83"/>
      <c r="N31" s="63"/>
      <c r="O31" s="86" t="s">
        <v>318</v>
      </c>
      <c r="P31" s="88">
        <v>43468.71524305556</v>
      </c>
      <c r="Q31" s="86" t="s">
        <v>330</v>
      </c>
      <c r="R31" s="86"/>
      <c r="S31" s="86"/>
      <c r="T31" s="86"/>
      <c r="U31" s="86"/>
      <c r="V31" s="89" t="s">
        <v>392</v>
      </c>
      <c r="W31" s="88">
        <v>43468.71524305556</v>
      </c>
      <c r="X31" s="89" t="s">
        <v>446</v>
      </c>
      <c r="Y31" s="86"/>
      <c r="Z31" s="86"/>
      <c r="AA31" s="92" t="s">
        <v>504</v>
      </c>
      <c r="AB31" s="86"/>
      <c r="AC31" s="86" t="b">
        <v>0</v>
      </c>
      <c r="AD31" s="86">
        <v>0</v>
      </c>
      <c r="AE31" s="92" t="s">
        <v>550</v>
      </c>
      <c r="AF31" s="86" t="b">
        <v>0</v>
      </c>
      <c r="AG31" s="86" t="s">
        <v>559</v>
      </c>
      <c r="AH31" s="86"/>
      <c r="AI31" s="92" t="s">
        <v>550</v>
      </c>
      <c r="AJ31" s="86" t="b">
        <v>0</v>
      </c>
      <c r="AK31" s="86">
        <v>22</v>
      </c>
      <c r="AL31" s="92" t="s">
        <v>540</v>
      </c>
      <c r="AM31" s="86" t="s">
        <v>564</v>
      </c>
      <c r="AN31" s="86" t="b">
        <v>0</v>
      </c>
      <c r="AO31" s="92" t="s">
        <v>540</v>
      </c>
      <c r="AP31" s="86" t="s">
        <v>208</v>
      </c>
      <c r="AQ31" s="86">
        <v>0</v>
      </c>
      <c r="AR31" s="86">
        <v>0</v>
      </c>
      <c r="AS31" s="86"/>
      <c r="AT31" s="86"/>
      <c r="AU31" s="86"/>
      <c r="AV31" s="86"/>
      <c r="AW31" s="86"/>
      <c r="AX31" s="86"/>
      <c r="AY31" s="86"/>
      <c r="AZ31" s="86"/>
      <c r="BA31">
        <v>1</v>
      </c>
      <c r="BB31" s="85" t="str">
        <f>REPLACE(INDEX(GroupVertices[Group],MATCH(Edges[[#This Row],[Vertex 1]],GroupVertices[Vertex],0)),1,1,"")</f>
        <v>1</v>
      </c>
      <c r="BC31" s="85" t="str">
        <f>REPLACE(INDEX(GroupVertices[Group],MATCH(Edges[[#This Row],[Vertex 2]],GroupVertices[Vertex],0)),1,1,"")</f>
        <v>1</v>
      </c>
      <c r="BD31" s="51">
        <v>1</v>
      </c>
      <c r="BE31" s="52">
        <v>2.2222222222222223</v>
      </c>
      <c r="BF31" s="51">
        <v>0</v>
      </c>
      <c r="BG31" s="52">
        <v>0</v>
      </c>
      <c r="BH31" s="51">
        <v>0</v>
      </c>
      <c r="BI31" s="52">
        <v>0</v>
      </c>
      <c r="BJ31" s="51">
        <v>44</v>
      </c>
      <c r="BK31" s="52">
        <v>97.77777777777777</v>
      </c>
      <c r="BL31" s="51">
        <v>45</v>
      </c>
    </row>
    <row r="32" spans="1:64" ht="16.5" customHeight="1">
      <c r="A32" s="84" t="s">
        <v>264</v>
      </c>
      <c r="B32" s="84" t="s">
        <v>298</v>
      </c>
      <c r="C32" s="53" t="s">
        <v>1581</v>
      </c>
      <c r="D32" s="54">
        <v>3</v>
      </c>
      <c r="E32" s="65" t="s">
        <v>132</v>
      </c>
      <c r="F32" s="55">
        <v>40</v>
      </c>
      <c r="G32" s="53"/>
      <c r="H32" s="57"/>
      <c r="I32" s="56"/>
      <c r="J32" s="56"/>
      <c r="K32" s="36" t="s">
        <v>65</v>
      </c>
      <c r="L32" s="83">
        <v>32</v>
      </c>
      <c r="M32" s="83"/>
      <c r="N32" s="63"/>
      <c r="O32" s="86" t="s">
        <v>318</v>
      </c>
      <c r="P32" s="88">
        <v>43468.778599537036</v>
      </c>
      <c r="Q32" s="86" t="s">
        <v>330</v>
      </c>
      <c r="R32" s="86"/>
      <c r="S32" s="86"/>
      <c r="T32" s="86"/>
      <c r="U32" s="86"/>
      <c r="V32" s="89" t="s">
        <v>393</v>
      </c>
      <c r="W32" s="88">
        <v>43468.778599537036</v>
      </c>
      <c r="X32" s="89" t="s">
        <v>447</v>
      </c>
      <c r="Y32" s="86"/>
      <c r="Z32" s="86"/>
      <c r="AA32" s="92" t="s">
        <v>505</v>
      </c>
      <c r="AB32" s="86"/>
      <c r="AC32" s="86" t="b">
        <v>0</v>
      </c>
      <c r="AD32" s="86">
        <v>0</v>
      </c>
      <c r="AE32" s="92" t="s">
        <v>550</v>
      </c>
      <c r="AF32" s="86" t="b">
        <v>0</v>
      </c>
      <c r="AG32" s="86" t="s">
        <v>559</v>
      </c>
      <c r="AH32" s="86"/>
      <c r="AI32" s="92" t="s">
        <v>550</v>
      </c>
      <c r="AJ32" s="86" t="b">
        <v>0</v>
      </c>
      <c r="AK32" s="86">
        <v>22</v>
      </c>
      <c r="AL32" s="92" t="s">
        <v>540</v>
      </c>
      <c r="AM32" s="86" t="s">
        <v>565</v>
      </c>
      <c r="AN32" s="86" t="b">
        <v>0</v>
      </c>
      <c r="AO32" s="92" t="s">
        <v>540</v>
      </c>
      <c r="AP32" s="86" t="s">
        <v>208</v>
      </c>
      <c r="AQ32" s="86">
        <v>0</v>
      </c>
      <c r="AR32" s="86">
        <v>0</v>
      </c>
      <c r="AS32" s="86"/>
      <c r="AT32" s="86"/>
      <c r="AU32" s="86"/>
      <c r="AV32" s="86"/>
      <c r="AW32" s="86"/>
      <c r="AX32" s="86"/>
      <c r="AY32" s="86"/>
      <c r="AZ32" s="86"/>
      <c r="BA32">
        <v>1</v>
      </c>
      <c r="BB32" s="85" t="str">
        <f>REPLACE(INDEX(GroupVertices[Group],MATCH(Edges[[#This Row],[Vertex 1]],GroupVertices[Vertex],0)),1,1,"")</f>
        <v>1</v>
      </c>
      <c r="BC32" s="85" t="str">
        <f>REPLACE(INDEX(GroupVertices[Group],MATCH(Edges[[#This Row],[Vertex 2]],GroupVertices[Vertex],0)),1,1,"")</f>
        <v>1</v>
      </c>
      <c r="BD32" s="51">
        <v>1</v>
      </c>
      <c r="BE32" s="52">
        <v>2.2222222222222223</v>
      </c>
      <c r="BF32" s="51">
        <v>0</v>
      </c>
      <c r="BG32" s="52">
        <v>0</v>
      </c>
      <c r="BH32" s="51">
        <v>0</v>
      </c>
      <c r="BI32" s="52">
        <v>0</v>
      </c>
      <c r="BJ32" s="51">
        <v>44</v>
      </c>
      <c r="BK32" s="52">
        <v>97.77777777777777</v>
      </c>
      <c r="BL32" s="51">
        <v>45</v>
      </c>
    </row>
    <row r="33" spans="1:64" ht="16.5" customHeight="1">
      <c r="A33" s="84" t="s">
        <v>265</v>
      </c>
      <c r="B33" s="84" t="s">
        <v>298</v>
      </c>
      <c r="C33" s="53" t="s">
        <v>1581</v>
      </c>
      <c r="D33" s="54">
        <v>3</v>
      </c>
      <c r="E33" s="65" t="s">
        <v>132</v>
      </c>
      <c r="F33" s="55">
        <v>40</v>
      </c>
      <c r="G33" s="53"/>
      <c r="H33" s="57"/>
      <c r="I33" s="56"/>
      <c r="J33" s="56"/>
      <c r="K33" s="36" t="s">
        <v>65</v>
      </c>
      <c r="L33" s="83">
        <v>33</v>
      </c>
      <c r="M33" s="83"/>
      <c r="N33" s="63"/>
      <c r="O33" s="86" t="s">
        <v>318</v>
      </c>
      <c r="P33" s="88">
        <v>43468.91709490741</v>
      </c>
      <c r="Q33" s="86" t="s">
        <v>330</v>
      </c>
      <c r="R33" s="86"/>
      <c r="S33" s="86"/>
      <c r="T33" s="86"/>
      <c r="U33" s="86"/>
      <c r="V33" s="89" t="s">
        <v>394</v>
      </c>
      <c r="W33" s="88">
        <v>43468.91709490741</v>
      </c>
      <c r="X33" s="89" t="s">
        <v>448</v>
      </c>
      <c r="Y33" s="86"/>
      <c r="Z33" s="86"/>
      <c r="AA33" s="92" t="s">
        <v>506</v>
      </c>
      <c r="AB33" s="86"/>
      <c r="AC33" s="86" t="b">
        <v>0</v>
      </c>
      <c r="AD33" s="86">
        <v>0</v>
      </c>
      <c r="AE33" s="92" t="s">
        <v>550</v>
      </c>
      <c r="AF33" s="86" t="b">
        <v>0</v>
      </c>
      <c r="AG33" s="86" t="s">
        <v>559</v>
      </c>
      <c r="AH33" s="86"/>
      <c r="AI33" s="92" t="s">
        <v>550</v>
      </c>
      <c r="AJ33" s="86" t="b">
        <v>0</v>
      </c>
      <c r="AK33" s="86">
        <v>22</v>
      </c>
      <c r="AL33" s="92" t="s">
        <v>540</v>
      </c>
      <c r="AM33" s="86" t="s">
        <v>565</v>
      </c>
      <c r="AN33" s="86" t="b">
        <v>0</v>
      </c>
      <c r="AO33" s="92" t="s">
        <v>540</v>
      </c>
      <c r="AP33" s="86" t="s">
        <v>208</v>
      </c>
      <c r="AQ33" s="86">
        <v>0</v>
      </c>
      <c r="AR33" s="86">
        <v>0</v>
      </c>
      <c r="AS33" s="86"/>
      <c r="AT33" s="86"/>
      <c r="AU33" s="86"/>
      <c r="AV33" s="86"/>
      <c r="AW33" s="86"/>
      <c r="AX33" s="86"/>
      <c r="AY33" s="86"/>
      <c r="AZ33" s="86"/>
      <c r="BA33">
        <v>1</v>
      </c>
      <c r="BB33" s="85" t="str">
        <f>REPLACE(INDEX(GroupVertices[Group],MATCH(Edges[[#This Row],[Vertex 1]],GroupVertices[Vertex],0)),1,1,"")</f>
        <v>1</v>
      </c>
      <c r="BC33" s="85" t="str">
        <f>REPLACE(INDEX(GroupVertices[Group],MATCH(Edges[[#This Row],[Vertex 2]],GroupVertices[Vertex],0)),1,1,"")</f>
        <v>1</v>
      </c>
      <c r="BD33" s="51">
        <v>1</v>
      </c>
      <c r="BE33" s="52">
        <v>2.2222222222222223</v>
      </c>
      <c r="BF33" s="51">
        <v>0</v>
      </c>
      <c r="BG33" s="52">
        <v>0</v>
      </c>
      <c r="BH33" s="51">
        <v>0</v>
      </c>
      <c r="BI33" s="52">
        <v>0</v>
      </c>
      <c r="BJ33" s="51">
        <v>44</v>
      </c>
      <c r="BK33" s="52">
        <v>97.77777777777777</v>
      </c>
      <c r="BL33" s="51">
        <v>45</v>
      </c>
    </row>
    <row r="34" spans="1:64" ht="16.5" customHeight="1">
      <c r="A34" s="84" t="s">
        <v>266</v>
      </c>
      <c r="B34" s="84" t="s">
        <v>311</v>
      </c>
      <c r="C34" s="53" t="s">
        <v>1581</v>
      </c>
      <c r="D34" s="54">
        <v>3</v>
      </c>
      <c r="E34" s="65" t="s">
        <v>132</v>
      </c>
      <c r="F34" s="55">
        <v>40</v>
      </c>
      <c r="G34" s="53"/>
      <c r="H34" s="57"/>
      <c r="I34" s="56"/>
      <c r="J34" s="56"/>
      <c r="K34" s="36" t="s">
        <v>65</v>
      </c>
      <c r="L34" s="83">
        <v>34</v>
      </c>
      <c r="M34" s="83"/>
      <c r="N34" s="63"/>
      <c r="O34" s="86" t="s">
        <v>320</v>
      </c>
      <c r="P34" s="88">
        <v>43469.243946759256</v>
      </c>
      <c r="Q34" s="86" t="s">
        <v>331</v>
      </c>
      <c r="R34" s="86"/>
      <c r="S34" s="86"/>
      <c r="T34" s="86"/>
      <c r="U34" s="86"/>
      <c r="V34" s="89" t="s">
        <v>395</v>
      </c>
      <c r="W34" s="88">
        <v>43469.243946759256</v>
      </c>
      <c r="X34" s="89" t="s">
        <v>449</v>
      </c>
      <c r="Y34" s="86"/>
      <c r="Z34" s="86"/>
      <c r="AA34" s="92" t="s">
        <v>507</v>
      </c>
      <c r="AB34" s="92" t="s">
        <v>545</v>
      </c>
      <c r="AC34" s="86" t="b">
        <v>0</v>
      </c>
      <c r="AD34" s="86">
        <v>0</v>
      </c>
      <c r="AE34" s="92" t="s">
        <v>553</v>
      </c>
      <c r="AF34" s="86" t="b">
        <v>0</v>
      </c>
      <c r="AG34" s="86" t="s">
        <v>559</v>
      </c>
      <c r="AH34" s="86"/>
      <c r="AI34" s="92" t="s">
        <v>550</v>
      </c>
      <c r="AJ34" s="86" t="b">
        <v>0</v>
      </c>
      <c r="AK34" s="86">
        <v>0</v>
      </c>
      <c r="AL34" s="92" t="s">
        <v>550</v>
      </c>
      <c r="AM34" s="86" t="s">
        <v>563</v>
      </c>
      <c r="AN34" s="86" t="b">
        <v>0</v>
      </c>
      <c r="AO34" s="92" t="s">
        <v>545</v>
      </c>
      <c r="AP34" s="86" t="s">
        <v>208</v>
      </c>
      <c r="AQ34" s="86">
        <v>0</v>
      </c>
      <c r="AR34" s="86">
        <v>0</v>
      </c>
      <c r="AS34" s="86"/>
      <c r="AT34" s="86"/>
      <c r="AU34" s="86"/>
      <c r="AV34" s="86"/>
      <c r="AW34" s="86"/>
      <c r="AX34" s="86"/>
      <c r="AY34" s="86"/>
      <c r="AZ34" s="86"/>
      <c r="BA34">
        <v>1</v>
      </c>
      <c r="BB34" s="85" t="str">
        <f>REPLACE(INDEX(GroupVertices[Group],MATCH(Edges[[#This Row],[Vertex 1]],GroupVertices[Vertex],0)),1,1,"")</f>
        <v>16</v>
      </c>
      <c r="BC34" s="85" t="str">
        <f>REPLACE(INDEX(GroupVertices[Group],MATCH(Edges[[#This Row],[Vertex 2]],GroupVertices[Vertex],0)),1,1,"")</f>
        <v>16</v>
      </c>
      <c r="BD34" s="51">
        <v>0</v>
      </c>
      <c r="BE34" s="52">
        <v>0</v>
      </c>
      <c r="BF34" s="51">
        <v>1</v>
      </c>
      <c r="BG34" s="52">
        <v>2.272727272727273</v>
      </c>
      <c r="BH34" s="51">
        <v>0</v>
      </c>
      <c r="BI34" s="52">
        <v>0</v>
      </c>
      <c r="BJ34" s="51">
        <v>43</v>
      </c>
      <c r="BK34" s="52">
        <v>97.72727272727273</v>
      </c>
      <c r="BL34" s="51">
        <v>44</v>
      </c>
    </row>
    <row r="35" spans="1:64" ht="16.5" customHeight="1">
      <c r="A35" s="84" t="s">
        <v>267</v>
      </c>
      <c r="B35" s="84" t="s">
        <v>267</v>
      </c>
      <c r="C35" s="53" t="s">
        <v>1581</v>
      </c>
      <c r="D35" s="54">
        <v>3</v>
      </c>
      <c r="E35" s="65" t="s">
        <v>132</v>
      </c>
      <c r="F35" s="55">
        <v>40</v>
      </c>
      <c r="G35" s="53"/>
      <c r="H35" s="57"/>
      <c r="I35" s="56"/>
      <c r="J35" s="56"/>
      <c r="K35" s="36" t="s">
        <v>65</v>
      </c>
      <c r="L35" s="83">
        <v>35</v>
      </c>
      <c r="M35" s="83"/>
      <c r="N35" s="63"/>
      <c r="O35" s="86" t="s">
        <v>208</v>
      </c>
      <c r="P35" s="88">
        <v>43469.312685185185</v>
      </c>
      <c r="Q35" s="86" t="s">
        <v>332</v>
      </c>
      <c r="R35" s="89" t="s">
        <v>347</v>
      </c>
      <c r="S35" s="86" t="s">
        <v>357</v>
      </c>
      <c r="T35" s="86" t="s">
        <v>365</v>
      </c>
      <c r="U35" s="86"/>
      <c r="V35" s="89" t="s">
        <v>396</v>
      </c>
      <c r="W35" s="88">
        <v>43469.312685185185</v>
      </c>
      <c r="X35" s="89" t="s">
        <v>450</v>
      </c>
      <c r="Y35" s="86"/>
      <c r="Z35" s="86"/>
      <c r="AA35" s="92" t="s">
        <v>508</v>
      </c>
      <c r="AB35" s="86"/>
      <c r="AC35" s="86" t="b">
        <v>0</v>
      </c>
      <c r="AD35" s="86">
        <v>0</v>
      </c>
      <c r="AE35" s="92" t="s">
        <v>550</v>
      </c>
      <c r="AF35" s="86" t="b">
        <v>0</v>
      </c>
      <c r="AG35" s="86" t="s">
        <v>559</v>
      </c>
      <c r="AH35" s="86"/>
      <c r="AI35" s="92" t="s">
        <v>550</v>
      </c>
      <c r="AJ35" s="86" t="b">
        <v>0</v>
      </c>
      <c r="AK35" s="86">
        <v>0</v>
      </c>
      <c r="AL35" s="92" t="s">
        <v>550</v>
      </c>
      <c r="AM35" s="86" t="s">
        <v>569</v>
      </c>
      <c r="AN35" s="86" t="b">
        <v>0</v>
      </c>
      <c r="AO35" s="92" t="s">
        <v>508</v>
      </c>
      <c r="AP35" s="86" t="s">
        <v>208</v>
      </c>
      <c r="AQ35" s="86">
        <v>0</v>
      </c>
      <c r="AR35" s="86">
        <v>0</v>
      </c>
      <c r="AS35" s="86"/>
      <c r="AT35" s="86"/>
      <c r="AU35" s="86"/>
      <c r="AV35" s="86"/>
      <c r="AW35" s="86"/>
      <c r="AX35" s="86"/>
      <c r="AY35" s="86"/>
      <c r="AZ35" s="86"/>
      <c r="BA35">
        <v>1</v>
      </c>
      <c r="BB35" s="85" t="str">
        <f>REPLACE(INDEX(GroupVertices[Group],MATCH(Edges[[#This Row],[Vertex 1]],GroupVertices[Vertex],0)),1,1,"")</f>
        <v>4</v>
      </c>
      <c r="BC35" s="85" t="str">
        <f>REPLACE(INDEX(GroupVertices[Group],MATCH(Edges[[#This Row],[Vertex 2]],GroupVertices[Vertex],0)),1,1,"")</f>
        <v>4</v>
      </c>
      <c r="BD35" s="51">
        <v>2</v>
      </c>
      <c r="BE35" s="52">
        <v>5.714285714285714</v>
      </c>
      <c r="BF35" s="51">
        <v>0</v>
      </c>
      <c r="BG35" s="52">
        <v>0</v>
      </c>
      <c r="BH35" s="51">
        <v>0</v>
      </c>
      <c r="BI35" s="52">
        <v>0</v>
      </c>
      <c r="BJ35" s="51">
        <v>33</v>
      </c>
      <c r="BK35" s="52">
        <v>94.28571428571429</v>
      </c>
      <c r="BL35" s="51">
        <v>35</v>
      </c>
    </row>
    <row r="36" spans="1:64" ht="16.5" customHeight="1">
      <c r="A36" s="84" t="s">
        <v>268</v>
      </c>
      <c r="B36" s="84" t="s">
        <v>298</v>
      </c>
      <c r="C36" s="53" t="s">
        <v>1581</v>
      </c>
      <c r="D36" s="54">
        <v>3</v>
      </c>
      <c r="E36" s="65" t="s">
        <v>132</v>
      </c>
      <c r="F36" s="55">
        <v>40</v>
      </c>
      <c r="G36" s="53"/>
      <c r="H36" s="57"/>
      <c r="I36" s="56"/>
      <c r="J36" s="56"/>
      <c r="K36" s="36" t="s">
        <v>65</v>
      </c>
      <c r="L36" s="83">
        <v>36</v>
      </c>
      <c r="M36" s="83"/>
      <c r="N36" s="63"/>
      <c r="O36" s="86" t="s">
        <v>318</v>
      </c>
      <c r="P36" s="88">
        <v>43469.35789351852</v>
      </c>
      <c r="Q36" s="86" t="s">
        <v>330</v>
      </c>
      <c r="R36" s="86"/>
      <c r="S36" s="86"/>
      <c r="T36" s="86"/>
      <c r="U36" s="86"/>
      <c r="V36" s="89" t="s">
        <v>397</v>
      </c>
      <c r="W36" s="88">
        <v>43469.35789351852</v>
      </c>
      <c r="X36" s="89" t="s">
        <v>451</v>
      </c>
      <c r="Y36" s="86"/>
      <c r="Z36" s="86"/>
      <c r="AA36" s="92" t="s">
        <v>509</v>
      </c>
      <c r="AB36" s="86"/>
      <c r="AC36" s="86" t="b">
        <v>0</v>
      </c>
      <c r="AD36" s="86">
        <v>0</v>
      </c>
      <c r="AE36" s="92" t="s">
        <v>550</v>
      </c>
      <c r="AF36" s="86" t="b">
        <v>0</v>
      </c>
      <c r="AG36" s="86" t="s">
        <v>559</v>
      </c>
      <c r="AH36" s="86"/>
      <c r="AI36" s="92" t="s">
        <v>550</v>
      </c>
      <c r="AJ36" s="86" t="b">
        <v>0</v>
      </c>
      <c r="AK36" s="86">
        <v>22</v>
      </c>
      <c r="AL36" s="92" t="s">
        <v>540</v>
      </c>
      <c r="AM36" s="86" t="s">
        <v>566</v>
      </c>
      <c r="AN36" s="86" t="b">
        <v>0</v>
      </c>
      <c r="AO36" s="92" t="s">
        <v>540</v>
      </c>
      <c r="AP36" s="86" t="s">
        <v>208</v>
      </c>
      <c r="AQ36" s="86">
        <v>0</v>
      </c>
      <c r="AR36" s="86">
        <v>0</v>
      </c>
      <c r="AS36" s="86"/>
      <c r="AT36" s="86"/>
      <c r="AU36" s="86"/>
      <c r="AV36" s="86"/>
      <c r="AW36" s="86"/>
      <c r="AX36" s="86"/>
      <c r="AY36" s="86"/>
      <c r="AZ36" s="86"/>
      <c r="BA36">
        <v>1</v>
      </c>
      <c r="BB36" s="85" t="str">
        <f>REPLACE(INDEX(GroupVertices[Group],MATCH(Edges[[#This Row],[Vertex 1]],GroupVertices[Vertex],0)),1,1,"")</f>
        <v>1</v>
      </c>
      <c r="BC36" s="85" t="str">
        <f>REPLACE(INDEX(GroupVertices[Group],MATCH(Edges[[#This Row],[Vertex 2]],GroupVertices[Vertex],0)),1,1,"")</f>
        <v>1</v>
      </c>
      <c r="BD36" s="51">
        <v>1</v>
      </c>
      <c r="BE36" s="52">
        <v>2.2222222222222223</v>
      </c>
      <c r="BF36" s="51">
        <v>0</v>
      </c>
      <c r="BG36" s="52">
        <v>0</v>
      </c>
      <c r="BH36" s="51">
        <v>0</v>
      </c>
      <c r="BI36" s="52">
        <v>0</v>
      </c>
      <c r="BJ36" s="51">
        <v>44</v>
      </c>
      <c r="BK36" s="52">
        <v>97.77777777777777</v>
      </c>
      <c r="BL36" s="51">
        <v>45</v>
      </c>
    </row>
    <row r="37" spans="1:64" ht="16.5" customHeight="1">
      <c r="A37" s="84" t="s">
        <v>269</v>
      </c>
      <c r="B37" s="84" t="s">
        <v>298</v>
      </c>
      <c r="C37" s="53" t="s">
        <v>1581</v>
      </c>
      <c r="D37" s="54">
        <v>3</v>
      </c>
      <c r="E37" s="65" t="s">
        <v>132</v>
      </c>
      <c r="F37" s="55">
        <v>40</v>
      </c>
      <c r="G37" s="53"/>
      <c r="H37" s="57"/>
      <c r="I37" s="56"/>
      <c r="J37" s="56"/>
      <c r="K37" s="36" t="s">
        <v>65</v>
      </c>
      <c r="L37" s="83">
        <v>37</v>
      </c>
      <c r="M37" s="83"/>
      <c r="N37" s="63"/>
      <c r="O37" s="86" t="s">
        <v>318</v>
      </c>
      <c r="P37" s="88">
        <v>43469.3593287037</v>
      </c>
      <c r="Q37" s="86" t="s">
        <v>330</v>
      </c>
      <c r="R37" s="86"/>
      <c r="S37" s="86"/>
      <c r="T37" s="86"/>
      <c r="U37" s="86"/>
      <c r="V37" s="89" t="s">
        <v>398</v>
      </c>
      <c r="W37" s="88">
        <v>43469.3593287037</v>
      </c>
      <c r="X37" s="89" t="s">
        <v>452</v>
      </c>
      <c r="Y37" s="86"/>
      <c r="Z37" s="86"/>
      <c r="AA37" s="92" t="s">
        <v>510</v>
      </c>
      <c r="AB37" s="86"/>
      <c r="AC37" s="86" t="b">
        <v>0</v>
      </c>
      <c r="AD37" s="86">
        <v>0</v>
      </c>
      <c r="AE37" s="92" t="s">
        <v>550</v>
      </c>
      <c r="AF37" s="86" t="b">
        <v>0</v>
      </c>
      <c r="AG37" s="86" t="s">
        <v>559</v>
      </c>
      <c r="AH37" s="86"/>
      <c r="AI37" s="92" t="s">
        <v>550</v>
      </c>
      <c r="AJ37" s="86" t="b">
        <v>0</v>
      </c>
      <c r="AK37" s="86">
        <v>22</v>
      </c>
      <c r="AL37" s="92" t="s">
        <v>540</v>
      </c>
      <c r="AM37" s="86" t="s">
        <v>567</v>
      </c>
      <c r="AN37" s="86" t="b">
        <v>0</v>
      </c>
      <c r="AO37" s="92" t="s">
        <v>540</v>
      </c>
      <c r="AP37" s="86" t="s">
        <v>208</v>
      </c>
      <c r="AQ37" s="86">
        <v>0</v>
      </c>
      <c r="AR37" s="86">
        <v>0</v>
      </c>
      <c r="AS37" s="86"/>
      <c r="AT37" s="86"/>
      <c r="AU37" s="86"/>
      <c r="AV37" s="86"/>
      <c r="AW37" s="86"/>
      <c r="AX37" s="86"/>
      <c r="AY37" s="86"/>
      <c r="AZ37" s="86"/>
      <c r="BA37">
        <v>1</v>
      </c>
      <c r="BB37" s="85" t="str">
        <f>REPLACE(INDEX(GroupVertices[Group],MATCH(Edges[[#This Row],[Vertex 1]],GroupVertices[Vertex],0)),1,1,"")</f>
        <v>1</v>
      </c>
      <c r="BC37" s="85" t="str">
        <f>REPLACE(INDEX(GroupVertices[Group],MATCH(Edges[[#This Row],[Vertex 2]],GroupVertices[Vertex],0)),1,1,"")</f>
        <v>1</v>
      </c>
      <c r="BD37" s="51">
        <v>1</v>
      </c>
      <c r="BE37" s="52">
        <v>2.2222222222222223</v>
      </c>
      <c r="BF37" s="51">
        <v>0</v>
      </c>
      <c r="BG37" s="52">
        <v>0</v>
      </c>
      <c r="BH37" s="51">
        <v>0</v>
      </c>
      <c r="BI37" s="52">
        <v>0</v>
      </c>
      <c r="BJ37" s="51">
        <v>44</v>
      </c>
      <c r="BK37" s="52">
        <v>97.77777777777777</v>
      </c>
      <c r="BL37" s="51">
        <v>45</v>
      </c>
    </row>
    <row r="38" spans="1:64" ht="16.5" customHeight="1">
      <c r="A38" s="84" t="s">
        <v>270</v>
      </c>
      <c r="B38" s="84" t="s">
        <v>298</v>
      </c>
      <c r="C38" s="53" t="s">
        <v>1581</v>
      </c>
      <c r="D38" s="54">
        <v>3</v>
      </c>
      <c r="E38" s="65" t="s">
        <v>132</v>
      </c>
      <c r="F38" s="55">
        <v>40</v>
      </c>
      <c r="G38" s="53"/>
      <c r="H38" s="57"/>
      <c r="I38" s="56"/>
      <c r="J38" s="56"/>
      <c r="K38" s="36" t="s">
        <v>65</v>
      </c>
      <c r="L38" s="83">
        <v>38</v>
      </c>
      <c r="M38" s="83"/>
      <c r="N38" s="63"/>
      <c r="O38" s="86" t="s">
        <v>318</v>
      </c>
      <c r="P38" s="88">
        <v>43469.359814814816</v>
      </c>
      <c r="Q38" s="86" t="s">
        <v>330</v>
      </c>
      <c r="R38" s="86"/>
      <c r="S38" s="86"/>
      <c r="T38" s="86"/>
      <c r="U38" s="86"/>
      <c r="V38" s="89" t="s">
        <v>399</v>
      </c>
      <c r="W38" s="88">
        <v>43469.359814814816</v>
      </c>
      <c r="X38" s="89" t="s">
        <v>453</v>
      </c>
      <c r="Y38" s="86"/>
      <c r="Z38" s="86"/>
      <c r="AA38" s="92" t="s">
        <v>511</v>
      </c>
      <c r="AB38" s="86"/>
      <c r="AC38" s="86" t="b">
        <v>0</v>
      </c>
      <c r="AD38" s="86">
        <v>0</v>
      </c>
      <c r="AE38" s="92" t="s">
        <v>550</v>
      </c>
      <c r="AF38" s="86" t="b">
        <v>0</v>
      </c>
      <c r="AG38" s="86" t="s">
        <v>559</v>
      </c>
      <c r="AH38" s="86"/>
      <c r="AI38" s="92" t="s">
        <v>550</v>
      </c>
      <c r="AJ38" s="86" t="b">
        <v>0</v>
      </c>
      <c r="AK38" s="86">
        <v>22</v>
      </c>
      <c r="AL38" s="92" t="s">
        <v>540</v>
      </c>
      <c r="AM38" s="86" t="s">
        <v>565</v>
      </c>
      <c r="AN38" s="86" t="b">
        <v>0</v>
      </c>
      <c r="AO38" s="92" t="s">
        <v>540</v>
      </c>
      <c r="AP38" s="86" t="s">
        <v>208</v>
      </c>
      <c r="AQ38" s="86">
        <v>0</v>
      </c>
      <c r="AR38" s="86">
        <v>0</v>
      </c>
      <c r="AS38" s="86"/>
      <c r="AT38" s="86"/>
      <c r="AU38" s="86"/>
      <c r="AV38" s="86"/>
      <c r="AW38" s="86"/>
      <c r="AX38" s="86"/>
      <c r="AY38" s="86"/>
      <c r="AZ38" s="86"/>
      <c r="BA38">
        <v>1</v>
      </c>
      <c r="BB38" s="85" t="str">
        <f>REPLACE(INDEX(GroupVertices[Group],MATCH(Edges[[#This Row],[Vertex 1]],GroupVertices[Vertex],0)),1,1,"")</f>
        <v>1</v>
      </c>
      <c r="BC38" s="85" t="str">
        <f>REPLACE(INDEX(GroupVertices[Group],MATCH(Edges[[#This Row],[Vertex 2]],GroupVertices[Vertex],0)),1,1,"")</f>
        <v>1</v>
      </c>
      <c r="BD38" s="51">
        <v>1</v>
      </c>
      <c r="BE38" s="52">
        <v>2.2222222222222223</v>
      </c>
      <c r="BF38" s="51">
        <v>0</v>
      </c>
      <c r="BG38" s="52">
        <v>0</v>
      </c>
      <c r="BH38" s="51">
        <v>0</v>
      </c>
      <c r="BI38" s="52">
        <v>0</v>
      </c>
      <c r="BJ38" s="51">
        <v>44</v>
      </c>
      <c r="BK38" s="52">
        <v>97.77777777777777</v>
      </c>
      <c r="BL38" s="51">
        <v>45</v>
      </c>
    </row>
    <row r="39" spans="1:64" ht="16.5" customHeight="1">
      <c r="A39" s="84" t="s">
        <v>271</v>
      </c>
      <c r="B39" s="84" t="s">
        <v>298</v>
      </c>
      <c r="C39" s="53" t="s">
        <v>1581</v>
      </c>
      <c r="D39" s="54">
        <v>3</v>
      </c>
      <c r="E39" s="65" t="s">
        <v>132</v>
      </c>
      <c r="F39" s="55">
        <v>40</v>
      </c>
      <c r="G39" s="53"/>
      <c r="H39" s="57"/>
      <c r="I39" s="56"/>
      <c r="J39" s="56"/>
      <c r="K39" s="36" t="s">
        <v>65</v>
      </c>
      <c r="L39" s="83">
        <v>39</v>
      </c>
      <c r="M39" s="83"/>
      <c r="N39" s="63"/>
      <c r="O39" s="86" t="s">
        <v>318</v>
      </c>
      <c r="P39" s="88">
        <v>43469.36020833333</v>
      </c>
      <c r="Q39" s="86" t="s">
        <v>330</v>
      </c>
      <c r="R39" s="86"/>
      <c r="S39" s="86"/>
      <c r="T39" s="86"/>
      <c r="U39" s="86"/>
      <c r="V39" s="89" t="s">
        <v>400</v>
      </c>
      <c r="W39" s="88">
        <v>43469.36020833333</v>
      </c>
      <c r="X39" s="89" t="s">
        <v>454</v>
      </c>
      <c r="Y39" s="86"/>
      <c r="Z39" s="86"/>
      <c r="AA39" s="92" t="s">
        <v>512</v>
      </c>
      <c r="AB39" s="86"/>
      <c r="AC39" s="86" t="b">
        <v>0</v>
      </c>
      <c r="AD39" s="86">
        <v>0</v>
      </c>
      <c r="AE39" s="92" t="s">
        <v>550</v>
      </c>
      <c r="AF39" s="86" t="b">
        <v>0</v>
      </c>
      <c r="AG39" s="86" t="s">
        <v>559</v>
      </c>
      <c r="AH39" s="86"/>
      <c r="AI39" s="92" t="s">
        <v>550</v>
      </c>
      <c r="AJ39" s="86" t="b">
        <v>0</v>
      </c>
      <c r="AK39" s="86">
        <v>22</v>
      </c>
      <c r="AL39" s="92" t="s">
        <v>540</v>
      </c>
      <c r="AM39" s="86" t="s">
        <v>564</v>
      </c>
      <c r="AN39" s="86" t="b">
        <v>0</v>
      </c>
      <c r="AO39" s="92" t="s">
        <v>540</v>
      </c>
      <c r="AP39" s="86" t="s">
        <v>208</v>
      </c>
      <c r="AQ39" s="86">
        <v>0</v>
      </c>
      <c r="AR39" s="86">
        <v>0</v>
      </c>
      <c r="AS39" s="86"/>
      <c r="AT39" s="86"/>
      <c r="AU39" s="86"/>
      <c r="AV39" s="86"/>
      <c r="AW39" s="86"/>
      <c r="AX39" s="86"/>
      <c r="AY39" s="86"/>
      <c r="AZ39" s="86"/>
      <c r="BA39">
        <v>1</v>
      </c>
      <c r="BB39" s="85" t="str">
        <f>REPLACE(INDEX(GroupVertices[Group],MATCH(Edges[[#This Row],[Vertex 1]],GroupVertices[Vertex],0)),1,1,"")</f>
        <v>1</v>
      </c>
      <c r="BC39" s="85" t="str">
        <f>REPLACE(INDEX(GroupVertices[Group],MATCH(Edges[[#This Row],[Vertex 2]],GroupVertices[Vertex],0)),1,1,"")</f>
        <v>1</v>
      </c>
      <c r="BD39" s="51">
        <v>1</v>
      </c>
      <c r="BE39" s="52">
        <v>2.2222222222222223</v>
      </c>
      <c r="BF39" s="51">
        <v>0</v>
      </c>
      <c r="BG39" s="52">
        <v>0</v>
      </c>
      <c r="BH39" s="51">
        <v>0</v>
      </c>
      <c r="BI39" s="52">
        <v>0</v>
      </c>
      <c r="BJ39" s="51">
        <v>44</v>
      </c>
      <c r="BK39" s="52">
        <v>97.77777777777777</v>
      </c>
      <c r="BL39" s="51">
        <v>45</v>
      </c>
    </row>
    <row r="40" spans="1:64" ht="16.5" customHeight="1">
      <c r="A40" s="84" t="s">
        <v>272</v>
      </c>
      <c r="B40" s="84" t="s">
        <v>298</v>
      </c>
      <c r="C40" s="53" t="s">
        <v>1581</v>
      </c>
      <c r="D40" s="54">
        <v>3</v>
      </c>
      <c r="E40" s="65" t="s">
        <v>132</v>
      </c>
      <c r="F40" s="55">
        <v>40</v>
      </c>
      <c r="G40" s="53"/>
      <c r="H40" s="57"/>
      <c r="I40" s="56"/>
      <c r="J40" s="56"/>
      <c r="K40" s="36" t="s">
        <v>65</v>
      </c>
      <c r="L40" s="83">
        <v>40</v>
      </c>
      <c r="M40" s="83"/>
      <c r="N40" s="63"/>
      <c r="O40" s="86" t="s">
        <v>318</v>
      </c>
      <c r="P40" s="88">
        <v>43469.415821759256</v>
      </c>
      <c r="Q40" s="86" t="s">
        <v>330</v>
      </c>
      <c r="R40" s="86"/>
      <c r="S40" s="86"/>
      <c r="T40" s="86"/>
      <c r="U40" s="86"/>
      <c r="V40" s="89" t="s">
        <v>401</v>
      </c>
      <c r="W40" s="88">
        <v>43469.415821759256</v>
      </c>
      <c r="X40" s="89" t="s">
        <v>455</v>
      </c>
      <c r="Y40" s="86"/>
      <c r="Z40" s="86"/>
      <c r="AA40" s="92" t="s">
        <v>513</v>
      </c>
      <c r="AB40" s="86"/>
      <c r="AC40" s="86" t="b">
        <v>0</v>
      </c>
      <c r="AD40" s="86">
        <v>0</v>
      </c>
      <c r="AE40" s="92" t="s">
        <v>550</v>
      </c>
      <c r="AF40" s="86" t="b">
        <v>0</v>
      </c>
      <c r="AG40" s="86" t="s">
        <v>559</v>
      </c>
      <c r="AH40" s="86"/>
      <c r="AI40" s="92" t="s">
        <v>550</v>
      </c>
      <c r="AJ40" s="86" t="b">
        <v>0</v>
      </c>
      <c r="AK40" s="86">
        <v>22</v>
      </c>
      <c r="AL40" s="92" t="s">
        <v>540</v>
      </c>
      <c r="AM40" s="86" t="s">
        <v>565</v>
      </c>
      <c r="AN40" s="86" t="b">
        <v>0</v>
      </c>
      <c r="AO40" s="92" t="s">
        <v>540</v>
      </c>
      <c r="AP40" s="86" t="s">
        <v>208</v>
      </c>
      <c r="AQ40" s="86">
        <v>0</v>
      </c>
      <c r="AR40" s="86">
        <v>0</v>
      </c>
      <c r="AS40" s="86"/>
      <c r="AT40" s="86"/>
      <c r="AU40" s="86"/>
      <c r="AV40" s="86"/>
      <c r="AW40" s="86"/>
      <c r="AX40" s="86"/>
      <c r="AY40" s="86"/>
      <c r="AZ40" s="86"/>
      <c r="BA40">
        <v>1</v>
      </c>
      <c r="BB40" s="85" t="str">
        <f>REPLACE(INDEX(GroupVertices[Group],MATCH(Edges[[#This Row],[Vertex 1]],GroupVertices[Vertex],0)),1,1,"")</f>
        <v>1</v>
      </c>
      <c r="BC40" s="85" t="str">
        <f>REPLACE(INDEX(GroupVertices[Group],MATCH(Edges[[#This Row],[Vertex 2]],GroupVertices[Vertex],0)),1,1,"")</f>
        <v>1</v>
      </c>
      <c r="BD40" s="51">
        <v>1</v>
      </c>
      <c r="BE40" s="52">
        <v>2.2222222222222223</v>
      </c>
      <c r="BF40" s="51">
        <v>0</v>
      </c>
      <c r="BG40" s="52">
        <v>0</v>
      </c>
      <c r="BH40" s="51">
        <v>0</v>
      </c>
      <c r="BI40" s="52">
        <v>0</v>
      </c>
      <c r="BJ40" s="51">
        <v>44</v>
      </c>
      <c r="BK40" s="52">
        <v>97.77777777777777</v>
      </c>
      <c r="BL40" s="51">
        <v>45</v>
      </c>
    </row>
    <row r="41" spans="1:64" ht="16.5" customHeight="1">
      <c r="A41" s="84" t="s">
        <v>273</v>
      </c>
      <c r="B41" s="84" t="s">
        <v>298</v>
      </c>
      <c r="C41" s="53" t="s">
        <v>1581</v>
      </c>
      <c r="D41" s="54">
        <v>3</v>
      </c>
      <c r="E41" s="65" t="s">
        <v>132</v>
      </c>
      <c r="F41" s="55">
        <v>40</v>
      </c>
      <c r="G41" s="53"/>
      <c r="H41" s="57"/>
      <c r="I41" s="56"/>
      <c r="J41" s="56"/>
      <c r="K41" s="36" t="s">
        <v>65</v>
      </c>
      <c r="L41" s="83">
        <v>41</v>
      </c>
      <c r="M41" s="83"/>
      <c r="N41" s="63"/>
      <c r="O41" s="86" t="s">
        <v>318</v>
      </c>
      <c r="P41" s="88">
        <v>43469.41767361111</v>
      </c>
      <c r="Q41" s="86" t="s">
        <v>330</v>
      </c>
      <c r="R41" s="86"/>
      <c r="S41" s="86"/>
      <c r="T41" s="86"/>
      <c r="U41" s="86"/>
      <c r="V41" s="89" t="s">
        <v>402</v>
      </c>
      <c r="W41" s="88">
        <v>43469.41767361111</v>
      </c>
      <c r="X41" s="89" t="s">
        <v>456</v>
      </c>
      <c r="Y41" s="86"/>
      <c r="Z41" s="86"/>
      <c r="AA41" s="92" t="s">
        <v>514</v>
      </c>
      <c r="AB41" s="86"/>
      <c r="AC41" s="86" t="b">
        <v>0</v>
      </c>
      <c r="AD41" s="86">
        <v>0</v>
      </c>
      <c r="AE41" s="92" t="s">
        <v>550</v>
      </c>
      <c r="AF41" s="86" t="b">
        <v>0</v>
      </c>
      <c r="AG41" s="86" t="s">
        <v>559</v>
      </c>
      <c r="AH41" s="86"/>
      <c r="AI41" s="92" t="s">
        <v>550</v>
      </c>
      <c r="AJ41" s="86" t="b">
        <v>0</v>
      </c>
      <c r="AK41" s="86">
        <v>22</v>
      </c>
      <c r="AL41" s="92" t="s">
        <v>540</v>
      </c>
      <c r="AM41" s="86" t="s">
        <v>566</v>
      </c>
      <c r="AN41" s="86" t="b">
        <v>0</v>
      </c>
      <c r="AO41" s="92" t="s">
        <v>540</v>
      </c>
      <c r="AP41" s="86" t="s">
        <v>208</v>
      </c>
      <c r="AQ41" s="86">
        <v>0</v>
      </c>
      <c r="AR41" s="86">
        <v>0</v>
      </c>
      <c r="AS41" s="86"/>
      <c r="AT41" s="86"/>
      <c r="AU41" s="86"/>
      <c r="AV41" s="86"/>
      <c r="AW41" s="86"/>
      <c r="AX41" s="86"/>
      <c r="AY41" s="86"/>
      <c r="AZ41" s="86"/>
      <c r="BA41">
        <v>1</v>
      </c>
      <c r="BB41" s="85" t="str">
        <f>REPLACE(INDEX(GroupVertices[Group],MATCH(Edges[[#This Row],[Vertex 1]],GroupVertices[Vertex],0)),1,1,"")</f>
        <v>1</v>
      </c>
      <c r="BC41" s="85" t="str">
        <f>REPLACE(INDEX(GroupVertices[Group],MATCH(Edges[[#This Row],[Vertex 2]],GroupVertices[Vertex],0)),1,1,"")</f>
        <v>1</v>
      </c>
      <c r="BD41" s="51">
        <v>1</v>
      </c>
      <c r="BE41" s="52">
        <v>2.2222222222222223</v>
      </c>
      <c r="BF41" s="51">
        <v>0</v>
      </c>
      <c r="BG41" s="52">
        <v>0</v>
      </c>
      <c r="BH41" s="51">
        <v>0</v>
      </c>
      <c r="BI41" s="52">
        <v>0</v>
      </c>
      <c r="BJ41" s="51">
        <v>44</v>
      </c>
      <c r="BK41" s="52">
        <v>97.77777777777777</v>
      </c>
      <c r="BL41" s="51">
        <v>45</v>
      </c>
    </row>
    <row r="42" spans="1:64" ht="16.5" customHeight="1">
      <c r="A42" s="84" t="s">
        <v>274</v>
      </c>
      <c r="B42" s="84" t="s">
        <v>298</v>
      </c>
      <c r="C42" s="53" t="s">
        <v>1581</v>
      </c>
      <c r="D42" s="54">
        <v>3</v>
      </c>
      <c r="E42" s="65" t="s">
        <v>132</v>
      </c>
      <c r="F42" s="55">
        <v>40</v>
      </c>
      <c r="G42" s="53"/>
      <c r="H42" s="57"/>
      <c r="I42" s="56"/>
      <c r="J42" s="56"/>
      <c r="K42" s="36" t="s">
        <v>65</v>
      </c>
      <c r="L42" s="83">
        <v>42</v>
      </c>
      <c r="M42" s="83"/>
      <c r="N42" s="63"/>
      <c r="O42" s="86" t="s">
        <v>318</v>
      </c>
      <c r="P42" s="88">
        <v>43469.45505787037</v>
      </c>
      <c r="Q42" s="86" t="s">
        <v>330</v>
      </c>
      <c r="R42" s="86"/>
      <c r="S42" s="86"/>
      <c r="T42" s="86"/>
      <c r="U42" s="86"/>
      <c r="V42" s="89" t="s">
        <v>403</v>
      </c>
      <c r="W42" s="88">
        <v>43469.45505787037</v>
      </c>
      <c r="X42" s="89" t="s">
        <v>457</v>
      </c>
      <c r="Y42" s="86"/>
      <c r="Z42" s="86"/>
      <c r="AA42" s="92" t="s">
        <v>515</v>
      </c>
      <c r="AB42" s="86"/>
      <c r="AC42" s="86" t="b">
        <v>0</v>
      </c>
      <c r="AD42" s="86">
        <v>0</v>
      </c>
      <c r="AE42" s="92" t="s">
        <v>550</v>
      </c>
      <c r="AF42" s="86" t="b">
        <v>0</v>
      </c>
      <c r="AG42" s="86" t="s">
        <v>559</v>
      </c>
      <c r="AH42" s="86"/>
      <c r="AI42" s="92" t="s">
        <v>550</v>
      </c>
      <c r="AJ42" s="86" t="b">
        <v>0</v>
      </c>
      <c r="AK42" s="86">
        <v>22</v>
      </c>
      <c r="AL42" s="92" t="s">
        <v>540</v>
      </c>
      <c r="AM42" s="86" t="s">
        <v>564</v>
      </c>
      <c r="AN42" s="86" t="b">
        <v>0</v>
      </c>
      <c r="AO42" s="92" t="s">
        <v>540</v>
      </c>
      <c r="AP42" s="86" t="s">
        <v>208</v>
      </c>
      <c r="AQ42" s="86">
        <v>0</v>
      </c>
      <c r="AR42" s="86">
        <v>0</v>
      </c>
      <c r="AS42" s="86"/>
      <c r="AT42" s="86"/>
      <c r="AU42" s="86"/>
      <c r="AV42" s="86"/>
      <c r="AW42" s="86"/>
      <c r="AX42" s="86"/>
      <c r="AY42" s="86"/>
      <c r="AZ42" s="86"/>
      <c r="BA42">
        <v>1</v>
      </c>
      <c r="BB42" s="85" t="str">
        <f>REPLACE(INDEX(GroupVertices[Group],MATCH(Edges[[#This Row],[Vertex 1]],GroupVertices[Vertex],0)),1,1,"")</f>
        <v>1</v>
      </c>
      <c r="BC42" s="85" t="str">
        <f>REPLACE(INDEX(GroupVertices[Group],MATCH(Edges[[#This Row],[Vertex 2]],GroupVertices[Vertex],0)),1,1,"")</f>
        <v>1</v>
      </c>
      <c r="BD42" s="51">
        <v>1</v>
      </c>
      <c r="BE42" s="52">
        <v>2.2222222222222223</v>
      </c>
      <c r="BF42" s="51">
        <v>0</v>
      </c>
      <c r="BG42" s="52">
        <v>0</v>
      </c>
      <c r="BH42" s="51">
        <v>0</v>
      </c>
      <c r="BI42" s="52">
        <v>0</v>
      </c>
      <c r="BJ42" s="51">
        <v>44</v>
      </c>
      <c r="BK42" s="52">
        <v>97.77777777777777</v>
      </c>
      <c r="BL42" s="51">
        <v>45</v>
      </c>
    </row>
    <row r="43" spans="1:64" ht="16.5" customHeight="1">
      <c r="A43" s="84" t="s">
        <v>275</v>
      </c>
      <c r="B43" s="84" t="s">
        <v>298</v>
      </c>
      <c r="C43" s="53" t="s">
        <v>1581</v>
      </c>
      <c r="D43" s="54">
        <v>3</v>
      </c>
      <c r="E43" s="65" t="s">
        <v>132</v>
      </c>
      <c r="F43" s="55">
        <v>40</v>
      </c>
      <c r="G43" s="53"/>
      <c r="H43" s="57"/>
      <c r="I43" s="56"/>
      <c r="J43" s="56"/>
      <c r="K43" s="36" t="s">
        <v>65</v>
      </c>
      <c r="L43" s="83">
        <v>43</v>
      </c>
      <c r="M43" s="83"/>
      <c r="N43" s="63"/>
      <c r="O43" s="86" t="s">
        <v>318</v>
      </c>
      <c r="P43" s="88">
        <v>43469.4665625</v>
      </c>
      <c r="Q43" s="86" t="s">
        <v>330</v>
      </c>
      <c r="R43" s="86"/>
      <c r="S43" s="86"/>
      <c r="T43" s="86"/>
      <c r="U43" s="86"/>
      <c r="V43" s="89" t="s">
        <v>404</v>
      </c>
      <c r="W43" s="88">
        <v>43469.4665625</v>
      </c>
      <c r="X43" s="89" t="s">
        <v>458</v>
      </c>
      <c r="Y43" s="86"/>
      <c r="Z43" s="86"/>
      <c r="AA43" s="92" t="s">
        <v>516</v>
      </c>
      <c r="AB43" s="86"/>
      <c r="AC43" s="86" t="b">
        <v>0</v>
      </c>
      <c r="AD43" s="86">
        <v>0</v>
      </c>
      <c r="AE43" s="92" t="s">
        <v>550</v>
      </c>
      <c r="AF43" s="86" t="b">
        <v>0</v>
      </c>
      <c r="AG43" s="86" t="s">
        <v>559</v>
      </c>
      <c r="AH43" s="86"/>
      <c r="AI43" s="92" t="s">
        <v>550</v>
      </c>
      <c r="AJ43" s="86" t="b">
        <v>0</v>
      </c>
      <c r="AK43" s="86">
        <v>22</v>
      </c>
      <c r="AL43" s="92" t="s">
        <v>540</v>
      </c>
      <c r="AM43" s="86" t="s">
        <v>563</v>
      </c>
      <c r="AN43" s="86" t="b">
        <v>0</v>
      </c>
      <c r="AO43" s="92" t="s">
        <v>540</v>
      </c>
      <c r="AP43" s="86" t="s">
        <v>208</v>
      </c>
      <c r="AQ43" s="86">
        <v>0</v>
      </c>
      <c r="AR43" s="86">
        <v>0</v>
      </c>
      <c r="AS43" s="86"/>
      <c r="AT43" s="86"/>
      <c r="AU43" s="86"/>
      <c r="AV43" s="86"/>
      <c r="AW43" s="86"/>
      <c r="AX43" s="86"/>
      <c r="AY43" s="86"/>
      <c r="AZ43" s="86"/>
      <c r="BA43">
        <v>1</v>
      </c>
      <c r="BB43" s="85" t="str">
        <f>REPLACE(INDEX(GroupVertices[Group],MATCH(Edges[[#This Row],[Vertex 1]],GroupVertices[Vertex],0)),1,1,"")</f>
        <v>1</v>
      </c>
      <c r="BC43" s="85" t="str">
        <f>REPLACE(INDEX(GroupVertices[Group],MATCH(Edges[[#This Row],[Vertex 2]],GroupVertices[Vertex],0)),1,1,"")</f>
        <v>1</v>
      </c>
      <c r="BD43" s="51">
        <v>1</v>
      </c>
      <c r="BE43" s="52">
        <v>2.2222222222222223</v>
      </c>
      <c r="BF43" s="51">
        <v>0</v>
      </c>
      <c r="BG43" s="52">
        <v>0</v>
      </c>
      <c r="BH43" s="51">
        <v>0</v>
      </c>
      <c r="BI43" s="52">
        <v>0</v>
      </c>
      <c r="BJ43" s="51">
        <v>44</v>
      </c>
      <c r="BK43" s="52">
        <v>97.77777777777777</v>
      </c>
      <c r="BL43" s="51">
        <v>45</v>
      </c>
    </row>
    <row r="44" spans="1:64" ht="16.5" customHeight="1">
      <c r="A44" s="84" t="s">
        <v>276</v>
      </c>
      <c r="B44" s="84" t="s">
        <v>298</v>
      </c>
      <c r="C44" s="53" t="s">
        <v>1581</v>
      </c>
      <c r="D44" s="54">
        <v>3</v>
      </c>
      <c r="E44" s="65" t="s">
        <v>132</v>
      </c>
      <c r="F44" s="55">
        <v>40</v>
      </c>
      <c r="G44" s="53"/>
      <c r="H44" s="57"/>
      <c r="I44" s="56"/>
      <c r="J44" s="56"/>
      <c r="K44" s="36" t="s">
        <v>65</v>
      </c>
      <c r="L44" s="83">
        <v>44</v>
      </c>
      <c r="M44" s="83"/>
      <c r="N44" s="63"/>
      <c r="O44" s="86" t="s">
        <v>318</v>
      </c>
      <c r="P44" s="88">
        <v>43469.47614583333</v>
      </c>
      <c r="Q44" s="86" t="s">
        <v>330</v>
      </c>
      <c r="R44" s="86"/>
      <c r="S44" s="86"/>
      <c r="T44" s="86"/>
      <c r="U44" s="86"/>
      <c r="V44" s="89" t="s">
        <v>405</v>
      </c>
      <c r="W44" s="88">
        <v>43469.47614583333</v>
      </c>
      <c r="X44" s="89" t="s">
        <v>459</v>
      </c>
      <c r="Y44" s="86"/>
      <c r="Z44" s="86"/>
      <c r="AA44" s="92" t="s">
        <v>517</v>
      </c>
      <c r="AB44" s="86"/>
      <c r="AC44" s="86" t="b">
        <v>0</v>
      </c>
      <c r="AD44" s="86">
        <v>0</v>
      </c>
      <c r="AE44" s="92" t="s">
        <v>550</v>
      </c>
      <c r="AF44" s="86" t="b">
        <v>0</v>
      </c>
      <c r="AG44" s="86" t="s">
        <v>559</v>
      </c>
      <c r="AH44" s="86"/>
      <c r="AI44" s="92" t="s">
        <v>550</v>
      </c>
      <c r="AJ44" s="86" t="b">
        <v>0</v>
      </c>
      <c r="AK44" s="86">
        <v>22</v>
      </c>
      <c r="AL44" s="92" t="s">
        <v>540</v>
      </c>
      <c r="AM44" s="86" t="s">
        <v>564</v>
      </c>
      <c r="AN44" s="86" t="b">
        <v>0</v>
      </c>
      <c r="AO44" s="92" t="s">
        <v>540</v>
      </c>
      <c r="AP44" s="86" t="s">
        <v>208</v>
      </c>
      <c r="AQ44" s="86">
        <v>0</v>
      </c>
      <c r="AR44" s="86">
        <v>0</v>
      </c>
      <c r="AS44" s="86"/>
      <c r="AT44" s="86"/>
      <c r="AU44" s="86"/>
      <c r="AV44" s="86"/>
      <c r="AW44" s="86"/>
      <c r="AX44" s="86"/>
      <c r="AY44" s="86"/>
      <c r="AZ44" s="86"/>
      <c r="BA44">
        <v>1</v>
      </c>
      <c r="BB44" s="85" t="str">
        <f>REPLACE(INDEX(GroupVertices[Group],MATCH(Edges[[#This Row],[Vertex 1]],GroupVertices[Vertex],0)),1,1,"")</f>
        <v>1</v>
      </c>
      <c r="BC44" s="85" t="str">
        <f>REPLACE(INDEX(GroupVertices[Group],MATCH(Edges[[#This Row],[Vertex 2]],GroupVertices[Vertex],0)),1,1,"")</f>
        <v>1</v>
      </c>
      <c r="BD44" s="51">
        <v>1</v>
      </c>
      <c r="BE44" s="52">
        <v>2.2222222222222223</v>
      </c>
      <c r="BF44" s="51">
        <v>0</v>
      </c>
      <c r="BG44" s="52">
        <v>0</v>
      </c>
      <c r="BH44" s="51">
        <v>0</v>
      </c>
      <c r="BI44" s="52">
        <v>0</v>
      </c>
      <c r="BJ44" s="51">
        <v>44</v>
      </c>
      <c r="BK44" s="52">
        <v>97.77777777777777</v>
      </c>
      <c r="BL44" s="51">
        <v>45</v>
      </c>
    </row>
    <row r="45" spans="1:64" ht="16.5" customHeight="1">
      <c r="A45" s="84" t="s">
        <v>277</v>
      </c>
      <c r="B45" s="84" t="s">
        <v>298</v>
      </c>
      <c r="C45" s="53" t="s">
        <v>1581</v>
      </c>
      <c r="D45" s="54">
        <v>3</v>
      </c>
      <c r="E45" s="65" t="s">
        <v>132</v>
      </c>
      <c r="F45" s="55">
        <v>40</v>
      </c>
      <c r="G45" s="53"/>
      <c r="H45" s="57"/>
      <c r="I45" s="56"/>
      <c r="J45" s="56"/>
      <c r="K45" s="36" t="s">
        <v>65</v>
      </c>
      <c r="L45" s="83">
        <v>45</v>
      </c>
      <c r="M45" s="83"/>
      <c r="N45" s="63"/>
      <c r="O45" s="86" t="s">
        <v>318</v>
      </c>
      <c r="P45" s="88">
        <v>43469.4780787037</v>
      </c>
      <c r="Q45" s="86" t="s">
        <v>330</v>
      </c>
      <c r="R45" s="86"/>
      <c r="S45" s="86"/>
      <c r="T45" s="86"/>
      <c r="U45" s="86"/>
      <c r="V45" s="89" t="s">
        <v>406</v>
      </c>
      <c r="W45" s="88">
        <v>43469.4780787037</v>
      </c>
      <c r="X45" s="89" t="s">
        <v>460</v>
      </c>
      <c r="Y45" s="86"/>
      <c r="Z45" s="86"/>
      <c r="AA45" s="92" t="s">
        <v>518</v>
      </c>
      <c r="AB45" s="86"/>
      <c r="AC45" s="86" t="b">
        <v>0</v>
      </c>
      <c r="AD45" s="86">
        <v>0</v>
      </c>
      <c r="AE45" s="92" t="s">
        <v>550</v>
      </c>
      <c r="AF45" s="86" t="b">
        <v>0</v>
      </c>
      <c r="AG45" s="86" t="s">
        <v>559</v>
      </c>
      <c r="AH45" s="86"/>
      <c r="AI45" s="92" t="s">
        <v>550</v>
      </c>
      <c r="AJ45" s="86" t="b">
        <v>0</v>
      </c>
      <c r="AK45" s="86">
        <v>22</v>
      </c>
      <c r="AL45" s="92" t="s">
        <v>540</v>
      </c>
      <c r="AM45" s="86" t="s">
        <v>564</v>
      </c>
      <c r="AN45" s="86" t="b">
        <v>0</v>
      </c>
      <c r="AO45" s="92" t="s">
        <v>540</v>
      </c>
      <c r="AP45" s="86" t="s">
        <v>208</v>
      </c>
      <c r="AQ45" s="86">
        <v>0</v>
      </c>
      <c r="AR45" s="86">
        <v>0</v>
      </c>
      <c r="AS45" s="86"/>
      <c r="AT45" s="86"/>
      <c r="AU45" s="86"/>
      <c r="AV45" s="86"/>
      <c r="AW45" s="86"/>
      <c r="AX45" s="86"/>
      <c r="AY45" s="86"/>
      <c r="AZ45" s="86"/>
      <c r="BA45">
        <v>1</v>
      </c>
      <c r="BB45" s="85" t="str">
        <f>REPLACE(INDEX(GroupVertices[Group],MATCH(Edges[[#This Row],[Vertex 1]],GroupVertices[Vertex],0)),1,1,"")</f>
        <v>1</v>
      </c>
      <c r="BC45" s="85" t="str">
        <f>REPLACE(INDEX(GroupVertices[Group],MATCH(Edges[[#This Row],[Vertex 2]],GroupVertices[Vertex],0)),1,1,"")</f>
        <v>1</v>
      </c>
      <c r="BD45" s="51">
        <v>1</v>
      </c>
      <c r="BE45" s="52">
        <v>2.2222222222222223</v>
      </c>
      <c r="BF45" s="51">
        <v>0</v>
      </c>
      <c r="BG45" s="52">
        <v>0</v>
      </c>
      <c r="BH45" s="51">
        <v>0</v>
      </c>
      <c r="BI45" s="52">
        <v>0</v>
      </c>
      <c r="BJ45" s="51">
        <v>44</v>
      </c>
      <c r="BK45" s="52">
        <v>97.77777777777777</v>
      </c>
      <c r="BL45" s="51">
        <v>45</v>
      </c>
    </row>
    <row r="46" spans="1:64" ht="16.5" customHeight="1">
      <c r="A46" s="84" t="s">
        <v>278</v>
      </c>
      <c r="B46" s="84" t="s">
        <v>278</v>
      </c>
      <c r="C46" s="53" t="s">
        <v>1581</v>
      </c>
      <c r="D46" s="54">
        <v>3</v>
      </c>
      <c r="E46" s="65" t="s">
        <v>132</v>
      </c>
      <c r="F46" s="55">
        <v>40</v>
      </c>
      <c r="G46" s="53"/>
      <c r="H46" s="57"/>
      <c r="I46" s="56"/>
      <c r="J46" s="56"/>
      <c r="K46" s="36" t="s">
        <v>65</v>
      </c>
      <c r="L46" s="83">
        <v>46</v>
      </c>
      <c r="M46" s="83"/>
      <c r="N46" s="63"/>
      <c r="O46" s="86" t="s">
        <v>208</v>
      </c>
      <c r="P46" s="88">
        <v>43469.524375</v>
      </c>
      <c r="Q46" s="86" t="s">
        <v>333</v>
      </c>
      <c r="R46" s="89" t="s">
        <v>348</v>
      </c>
      <c r="S46" s="86" t="s">
        <v>358</v>
      </c>
      <c r="T46" s="86" t="s">
        <v>366</v>
      </c>
      <c r="U46" s="86"/>
      <c r="V46" s="89" t="s">
        <v>407</v>
      </c>
      <c r="W46" s="88">
        <v>43469.524375</v>
      </c>
      <c r="X46" s="89" t="s">
        <v>461</v>
      </c>
      <c r="Y46" s="86"/>
      <c r="Z46" s="86"/>
      <c r="AA46" s="92" t="s">
        <v>519</v>
      </c>
      <c r="AB46" s="86"/>
      <c r="AC46" s="86" t="b">
        <v>0</v>
      </c>
      <c r="AD46" s="86">
        <v>0</v>
      </c>
      <c r="AE46" s="92" t="s">
        <v>550</v>
      </c>
      <c r="AF46" s="86" t="b">
        <v>1</v>
      </c>
      <c r="AG46" s="86" t="s">
        <v>560</v>
      </c>
      <c r="AH46" s="86"/>
      <c r="AI46" s="92" t="s">
        <v>561</v>
      </c>
      <c r="AJ46" s="86" t="b">
        <v>0</v>
      </c>
      <c r="AK46" s="86">
        <v>0</v>
      </c>
      <c r="AL46" s="92" t="s">
        <v>550</v>
      </c>
      <c r="AM46" s="86" t="s">
        <v>563</v>
      </c>
      <c r="AN46" s="86" t="b">
        <v>0</v>
      </c>
      <c r="AO46" s="92" t="s">
        <v>519</v>
      </c>
      <c r="AP46" s="86" t="s">
        <v>208</v>
      </c>
      <c r="AQ46" s="86">
        <v>0</v>
      </c>
      <c r="AR46" s="86">
        <v>0</v>
      </c>
      <c r="AS46" s="86"/>
      <c r="AT46" s="86"/>
      <c r="AU46" s="86"/>
      <c r="AV46" s="86"/>
      <c r="AW46" s="86"/>
      <c r="AX46" s="86"/>
      <c r="AY46" s="86"/>
      <c r="AZ46" s="86"/>
      <c r="BA46">
        <v>1</v>
      </c>
      <c r="BB46" s="85" t="str">
        <f>REPLACE(INDEX(GroupVertices[Group],MATCH(Edges[[#This Row],[Vertex 1]],GroupVertices[Vertex],0)),1,1,"")</f>
        <v>4</v>
      </c>
      <c r="BC46" s="85" t="str">
        <f>REPLACE(INDEX(GroupVertices[Group],MATCH(Edges[[#This Row],[Vertex 2]],GroupVertices[Vertex],0)),1,1,"")</f>
        <v>4</v>
      </c>
      <c r="BD46" s="51">
        <v>0</v>
      </c>
      <c r="BE46" s="52">
        <v>0</v>
      </c>
      <c r="BF46" s="51">
        <v>0</v>
      </c>
      <c r="BG46" s="52">
        <v>0</v>
      </c>
      <c r="BH46" s="51">
        <v>0</v>
      </c>
      <c r="BI46" s="52">
        <v>0</v>
      </c>
      <c r="BJ46" s="51">
        <v>30</v>
      </c>
      <c r="BK46" s="52">
        <v>100</v>
      </c>
      <c r="BL46" s="51">
        <v>30</v>
      </c>
    </row>
    <row r="47" spans="1:64" ht="16.5" customHeight="1">
      <c r="A47" s="84" t="s">
        <v>279</v>
      </c>
      <c r="B47" s="84" t="s">
        <v>298</v>
      </c>
      <c r="C47" s="53" t="s">
        <v>1581</v>
      </c>
      <c r="D47" s="54">
        <v>3</v>
      </c>
      <c r="E47" s="65" t="s">
        <v>132</v>
      </c>
      <c r="F47" s="55">
        <v>40</v>
      </c>
      <c r="G47" s="53"/>
      <c r="H47" s="57"/>
      <c r="I47" s="56"/>
      <c r="J47" s="56"/>
      <c r="K47" s="36" t="s">
        <v>65</v>
      </c>
      <c r="L47" s="83">
        <v>47</v>
      </c>
      <c r="M47" s="83"/>
      <c r="N47" s="63"/>
      <c r="O47" s="86" t="s">
        <v>318</v>
      </c>
      <c r="P47" s="88">
        <v>43469.60835648148</v>
      </c>
      <c r="Q47" s="86" t="s">
        <v>330</v>
      </c>
      <c r="R47" s="86"/>
      <c r="S47" s="86"/>
      <c r="T47" s="86"/>
      <c r="U47" s="86"/>
      <c r="V47" s="89" t="s">
        <v>408</v>
      </c>
      <c r="W47" s="88">
        <v>43469.60835648148</v>
      </c>
      <c r="X47" s="89" t="s">
        <v>462</v>
      </c>
      <c r="Y47" s="86"/>
      <c r="Z47" s="86"/>
      <c r="AA47" s="92" t="s">
        <v>520</v>
      </c>
      <c r="AB47" s="86"/>
      <c r="AC47" s="86" t="b">
        <v>0</v>
      </c>
      <c r="AD47" s="86">
        <v>0</v>
      </c>
      <c r="AE47" s="92" t="s">
        <v>550</v>
      </c>
      <c r="AF47" s="86" t="b">
        <v>0</v>
      </c>
      <c r="AG47" s="86" t="s">
        <v>559</v>
      </c>
      <c r="AH47" s="86"/>
      <c r="AI47" s="92" t="s">
        <v>550</v>
      </c>
      <c r="AJ47" s="86" t="b">
        <v>0</v>
      </c>
      <c r="AK47" s="86">
        <v>22</v>
      </c>
      <c r="AL47" s="92" t="s">
        <v>540</v>
      </c>
      <c r="AM47" s="86" t="s">
        <v>564</v>
      </c>
      <c r="AN47" s="86" t="b">
        <v>0</v>
      </c>
      <c r="AO47" s="92" t="s">
        <v>540</v>
      </c>
      <c r="AP47" s="86" t="s">
        <v>208</v>
      </c>
      <c r="AQ47" s="86">
        <v>0</v>
      </c>
      <c r="AR47" s="86">
        <v>0</v>
      </c>
      <c r="AS47" s="86"/>
      <c r="AT47" s="86"/>
      <c r="AU47" s="86"/>
      <c r="AV47" s="86"/>
      <c r="AW47" s="86"/>
      <c r="AX47" s="86"/>
      <c r="AY47" s="86"/>
      <c r="AZ47" s="86"/>
      <c r="BA47">
        <v>1</v>
      </c>
      <c r="BB47" s="85" t="str">
        <f>REPLACE(INDEX(GroupVertices[Group],MATCH(Edges[[#This Row],[Vertex 1]],GroupVertices[Vertex],0)),1,1,"")</f>
        <v>1</v>
      </c>
      <c r="BC47" s="85" t="str">
        <f>REPLACE(INDEX(GroupVertices[Group],MATCH(Edges[[#This Row],[Vertex 2]],GroupVertices[Vertex],0)),1,1,"")</f>
        <v>1</v>
      </c>
      <c r="BD47" s="51">
        <v>1</v>
      </c>
      <c r="BE47" s="52">
        <v>2.2222222222222223</v>
      </c>
      <c r="BF47" s="51">
        <v>0</v>
      </c>
      <c r="BG47" s="52">
        <v>0</v>
      </c>
      <c r="BH47" s="51">
        <v>0</v>
      </c>
      <c r="BI47" s="52">
        <v>0</v>
      </c>
      <c r="BJ47" s="51">
        <v>44</v>
      </c>
      <c r="BK47" s="52">
        <v>97.77777777777777</v>
      </c>
      <c r="BL47" s="51">
        <v>45</v>
      </c>
    </row>
    <row r="48" spans="1:64" ht="16.5" customHeight="1">
      <c r="A48" s="84" t="s">
        <v>280</v>
      </c>
      <c r="B48" s="84" t="s">
        <v>280</v>
      </c>
      <c r="C48" s="53" t="s">
        <v>1581</v>
      </c>
      <c r="D48" s="54">
        <v>3</v>
      </c>
      <c r="E48" s="65" t="s">
        <v>132</v>
      </c>
      <c r="F48" s="55">
        <v>40</v>
      </c>
      <c r="G48" s="53"/>
      <c r="H48" s="57"/>
      <c r="I48" s="56"/>
      <c r="J48" s="56"/>
      <c r="K48" s="36" t="s">
        <v>65</v>
      </c>
      <c r="L48" s="83">
        <v>48</v>
      </c>
      <c r="M48" s="83"/>
      <c r="N48" s="63"/>
      <c r="O48" s="86" t="s">
        <v>208</v>
      </c>
      <c r="P48" s="88">
        <v>43469.63748842593</v>
      </c>
      <c r="Q48" s="86" t="s">
        <v>334</v>
      </c>
      <c r="R48" s="86"/>
      <c r="S48" s="86"/>
      <c r="T48" s="86"/>
      <c r="U48" s="86"/>
      <c r="V48" s="89" t="s">
        <v>397</v>
      </c>
      <c r="W48" s="88">
        <v>43469.63748842593</v>
      </c>
      <c r="X48" s="89" t="s">
        <v>463</v>
      </c>
      <c r="Y48" s="86"/>
      <c r="Z48" s="86"/>
      <c r="AA48" s="92" t="s">
        <v>521</v>
      </c>
      <c r="AB48" s="86"/>
      <c r="AC48" s="86" t="b">
        <v>0</v>
      </c>
      <c r="AD48" s="86">
        <v>0</v>
      </c>
      <c r="AE48" s="92" t="s">
        <v>550</v>
      </c>
      <c r="AF48" s="86" t="b">
        <v>0</v>
      </c>
      <c r="AG48" s="86" t="s">
        <v>559</v>
      </c>
      <c r="AH48" s="86"/>
      <c r="AI48" s="92" t="s">
        <v>550</v>
      </c>
      <c r="AJ48" s="86" t="b">
        <v>0</v>
      </c>
      <c r="AK48" s="86">
        <v>1</v>
      </c>
      <c r="AL48" s="92" t="s">
        <v>550</v>
      </c>
      <c r="AM48" s="86" t="s">
        <v>570</v>
      </c>
      <c r="AN48" s="86" t="b">
        <v>0</v>
      </c>
      <c r="AO48" s="92" t="s">
        <v>521</v>
      </c>
      <c r="AP48" s="86" t="s">
        <v>208</v>
      </c>
      <c r="AQ48" s="86">
        <v>0</v>
      </c>
      <c r="AR48" s="86">
        <v>0</v>
      </c>
      <c r="AS48" s="86"/>
      <c r="AT48" s="86"/>
      <c r="AU48" s="86"/>
      <c r="AV48" s="86"/>
      <c r="AW48" s="86"/>
      <c r="AX48" s="86"/>
      <c r="AY48" s="86"/>
      <c r="AZ48" s="86"/>
      <c r="BA48">
        <v>1</v>
      </c>
      <c r="BB48" s="85" t="str">
        <f>REPLACE(INDEX(GroupVertices[Group],MATCH(Edges[[#This Row],[Vertex 1]],GroupVertices[Vertex],0)),1,1,"")</f>
        <v>15</v>
      </c>
      <c r="BC48" s="85" t="str">
        <f>REPLACE(INDEX(GroupVertices[Group],MATCH(Edges[[#This Row],[Vertex 2]],GroupVertices[Vertex],0)),1,1,"")</f>
        <v>15</v>
      </c>
      <c r="BD48" s="51">
        <v>0</v>
      </c>
      <c r="BE48" s="52">
        <v>0</v>
      </c>
      <c r="BF48" s="51">
        <v>1</v>
      </c>
      <c r="BG48" s="52">
        <v>5</v>
      </c>
      <c r="BH48" s="51">
        <v>0</v>
      </c>
      <c r="BI48" s="52">
        <v>0</v>
      </c>
      <c r="BJ48" s="51">
        <v>19</v>
      </c>
      <c r="BK48" s="52">
        <v>95</v>
      </c>
      <c r="BL48" s="51">
        <v>20</v>
      </c>
    </row>
    <row r="49" spans="1:64" ht="16.5" customHeight="1">
      <c r="A49" s="84" t="s">
        <v>281</v>
      </c>
      <c r="B49" s="84" t="s">
        <v>280</v>
      </c>
      <c r="C49" s="53" t="s">
        <v>1581</v>
      </c>
      <c r="D49" s="54">
        <v>3</v>
      </c>
      <c r="E49" s="65" t="s">
        <v>132</v>
      </c>
      <c r="F49" s="55">
        <v>40</v>
      </c>
      <c r="G49" s="53"/>
      <c r="H49" s="57"/>
      <c r="I49" s="56"/>
      <c r="J49" s="56"/>
      <c r="K49" s="36" t="s">
        <v>65</v>
      </c>
      <c r="L49" s="83">
        <v>49</v>
      </c>
      <c r="M49" s="83"/>
      <c r="N49" s="63"/>
      <c r="O49" s="86" t="s">
        <v>318</v>
      </c>
      <c r="P49" s="88">
        <v>43469.67802083334</v>
      </c>
      <c r="Q49" s="86" t="s">
        <v>334</v>
      </c>
      <c r="R49" s="86"/>
      <c r="S49" s="86"/>
      <c r="T49" s="86"/>
      <c r="U49" s="86"/>
      <c r="V49" s="89" t="s">
        <v>409</v>
      </c>
      <c r="W49" s="88">
        <v>43469.67802083334</v>
      </c>
      <c r="X49" s="89" t="s">
        <v>464</v>
      </c>
      <c r="Y49" s="86"/>
      <c r="Z49" s="86"/>
      <c r="AA49" s="92" t="s">
        <v>522</v>
      </c>
      <c r="AB49" s="86"/>
      <c r="AC49" s="86" t="b">
        <v>0</v>
      </c>
      <c r="AD49" s="86">
        <v>0</v>
      </c>
      <c r="AE49" s="92" t="s">
        <v>550</v>
      </c>
      <c r="AF49" s="86" t="b">
        <v>0</v>
      </c>
      <c r="AG49" s="86" t="s">
        <v>559</v>
      </c>
      <c r="AH49" s="86"/>
      <c r="AI49" s="92" t="s">
        <v>550</v>
      </c>
      <c r="AJ49" s="86" t="b">
        <v>0</v>
      </c>
      <c r="AK49" s="86">
        <v>1</v>
      </c>
      <c r="AL49" s="92" t="s">
        <v>521</v>
      </c>
      <c r="AM49" s="86" t="s">
        <v>571</v>
      </c>
      <c r="AN49" s="86" t="b">
        <v>0</v>
      </c>
      <c r="AO49" s="92" t="s">
        <v>521</v>
      </c>
      <c r="AP49" s="86" t="s">
        <v>208</v>
      </c>
      <c r="AQ49" s="86">
        <v>0</v>
      </c>
      <c r="AR49" s="86">
        <v>0</v>
      </c>
      <c r="AS49" s="86"/>
      <c r="AT49" s="86"/>
      <c r="AU49" s="86"/>
      <c r="AV49" s="86"/>
      <c r="AW49" s="86"/>
      <c r="AX49" s="86"/>
      <c r="AY49" s="86"/>
      <c r="AZ49" s="86"/>
      <c r="BA49">
        <v>1</v>
      </c>
      <c r="BB49" s="85" t="str">
        <f>REPLACE(INDEX(GroupVertices[Group],MATCH(Edges[[#This Row],[Vertex 1]],GroupVertices[Vertex],0)),1,1,"")</f>
        <v>15</v>
      </c>
      <c r="BC49" s="85" t="str">
        <f>REPLACE(INDEX(GroupVertices[Group],MATCH(Edges[[#This Row],[Vertex 2]],GroupVertices[Vertex],0)),1,1,"")</f>
        <v>15</v>
      </c>
      <c r="BD49" s="51">
        <v>0</v>
      </c>
      <c r="BE49" s="52">
        <v>0</v>
      </c>
      <c r="BF49" s="51">
        <v>1</v>
      </c>
      <c r="BG49" s="52">
        <v>5</v>
      </c>
      <c r="BH49" s="51">
        <v>0</v>
      </c>
      <c r="BI49" s="52">
        <v>0</v>
      </c>
      <c r="BJ49" s="51">
        <v>19</v>
      </c>
      <c r="BK49" s="52">
        <v>95</v>
      </c>
      <c r="BL49" s="51">
        <v>20</v>
      </c>
    </row>
    <row r="50" spans="1:64" ht="16.5" customHeight="1">
      <c r="A50" s="84" t="s">
        <v>282</v>
      </c>
      <c r="B50" s="84" t="s">
        <v>312</v>
      </c>
      <c r="C50" s="53" t="s">
        <v>1581</v>
      </c>
      <c r="D50" s="54">
        <v>3</v>
      </c>
      <c r="E50" s="65" t="s">
        <v>132</v>
      </c>
      <c r="F50" s="55">
        <v>40</v>
      </c>
      <c r="G50" s="53"/>
      <c r="H50" s="57"/>
      <c r="I50" s="56"/>
      <c r="J50" s="56"/>
      <c r="K50" s="36" t="s">
        <v>65</v>
      </c>
      <c r="L50" s="83">
        <v>50</v>
      </c>
      <c r="M50" s="83"/>
      <c r="N50" s="63"/>
      <c r="O50" s="86" t="s">
        <v>320</v>
      </c>
      <c r="P50" s="88">
        <v>43469.70924768518</v>
      </c>
      <c r="Q50" s="86" t="s">
        <v>335</v>
      </c>
      <c r="R50" s="86"/>
      <c r="S50" s="86"/>
      <c r="T50" s="86" t="s">
        <v>367</v>
      </c>
      <c r="U50" s="86"/>
      <c r="V50" s="89" t="s">
        <v>410</v>
      </c>
      <c r="W50" s="88">
        <v>43469.70924768518</v>
      </c>
      <c r="X50" s="89" t="s">
        <v>465</v>
      </c>
      <c r="Y50" s="86"/>
      <c r="Z50" s="86"/>
      <c r="AA50" s="92" t="s">
        <v>523</v>
      </c>
      <c r="AB50" s="86"/>
      <c r="AC50" s="86" t="b">
        <v>0</v>
      </c>
      <c r="AD50" s="86">
        <v>2</v>
      </c>
      <c r="AE50" s="92" t="s">
        <v>554</v>
      </c>
      <c r="AF50" s="86" t="b">
        <v>0</v>
      </c>
      <c r="AG50" s="86" t="s">
        <v>559</v>
      </c>
      <c r="AH50" s="86"/>
      <c r="AI50" s="92" t="s">
        <v>550</v>
      </c>
      <c r="AJ50" s="86" t="b">
        <v>0</v>
      </c>
      <c r="AK50" s="86">
        <v>0</v>
      </c>
      <c r="AL50" s="92" t="s">
        <v>550</v>
      </c>
      <c r="AM50" s="86" t="s">
        <v>567</v>
      </c>
      <c r="AN50" s="86" t="b">
        <v>0</v>
      </c>
      <c r="AO50" s="92" t="s">
        <v>523</v>
      </c>
      <c r="AP50" s="86" t="s">
        <v>208</v>
      </c>
      <c r="AQ50" s="86">
        <v>0</v>
      </c>
      <c r="AR50" s="86">
        <v>0</v>
      </c>
      <c r="AS50" s="86"/>
      <c r="AT50" s="86"/>
      <c r="AU50" s="86"/>
      <c r="AV50" s="86"/>
      <c r="AW50" s="86"/>
      <c r="AX50" s="86"/>
      <c r="AY50" s="86"/>
      <c r="AZ50" s="86"/>
      <c r="BA50">
        <v>1</v>
      </c>
      <c r="BB50" s="85" t="str">
        <f>REPLACE(INDEX(GroupVertices[Group],MATCH(Edges[[#This Row],[Vertex 1]],GroupVertices[Vertex],0)),1,1,"")</f>
        <v>14</v>
      </c>
      <c r="BC50" s="85" t="str">
        <f>REPLACE(INDEX(GroupVertices[Group],MATCH(Edges[[#This Row],[Vertex 2]],GroupVertices[Vertex],0)),1,1,"")</f>
        <v>14</v>
      </c>
      <c r="BD50" s="51">
        <v>1</v>
      </c>
      <c r="BE50" s="52">
        <v>4.761904761904762</v>
      </c>
      <c r="BF50" s="51">
        <v>0</v>
      </c>
      <c r="BG50" s="52">
        <v>0</v>
      </c>
      <c r="BH50" s="51">
        <v>0</v>
      </c>
      <c r="BI50" s="52">
        <v>0</v>
      </c>
      <c r="BJ50" s="51">
        <v>20</v>
      </c>
      <c r="BK50" s="52">
        <v>95.23809523809524</v>
      </c>
      <c r="BL50" s="51">
        <v>21</v>
      </c>
    </row>
    <row r="51" spans="1:64" ht="16.5" customHeight="1">
      <c r="A51" s="84" t="s">
        <v>283</v>
      </c>
      <c r="B51" s="84" t="s">
        <v>288</v>
      </c>
      <c r="C51" s="53" t="s">
        <v>1581</v>
      </c>
      <c r="D51" s="54">
        <v>3</v>
      </c>
      <c r="E51" s="65" t="s">
        <v>132</v>
      </c>
      <c r="F51" s="55">
        <v>40</v>
      </c>
      <c r="G51" s="53"/>
      <c r="H51" s="57"/>
      <c r="I51" s="56"/>
      <c r="J51" s="56"/>
      <c r="K51" s="36" t="s">
        <v>65</v>
      </c>
      <c r="L51" s="83">
        <v>51</v>
      </c>
      <c r="M51" s="83"/>
      <c r="N51" s="63"/>
      <c r="O51" s="86" t="s">
        <v>318</v>
      </c>
      <c r="P51" s="88">
        <v>43469.77469907407</v>
      </c>
      <c r="Q51" s="86" t="s">
        <v>336</v>
      </c>
      <c r="R51" s="86"/>
      <c r="S51" s="86"/>
      <c r="T51" s="86" t="s">
        <v>368</v>
      </c>
      <c r="U51" s="86"/>
      <c r="V51" s="89" t="s">
        <v>411</v>
      </c>
      <c r="W51" s="88">
        <v>43469.77469907407</v>
      </c>
      <c r="X51" s="89" t="s">
        <v>466</v>
      </c>
      <c r="Y51" s="86"/>
      <c r="Z51" s="86"/>
      <c r="AA51" s="92" t="s">
        <v>524</v>
      </c>
      <c r="AB51" s="86"/>
      <c r="AC51" s="86" t="b">
        <v>0</v>
      </c>
      <c r="AD51" s="86">
        <v>0</v>
      </c>
      <c r="AE51" s="92" t="s">
        <v>550</v>
      </c>
      <c r="AF51" s="86" t="b">
        <v>1</v>
      </c>
      <c r="AG51" s="86" t="s">
        <v>559</v>
      </c>
      <c r="AH51" s="86"/>
      <c r="AI51" s="92" t="s">
        <v>562</v>
      </c>
      <c r="AJ51" s="86" t="b">
        <v>0</v>
      </c>
      <c r="AK51" s="86">
        <v>5</v>
      </c>
      <c r="AL51" s="92" t="s">
        <v>529</v>
      </c>
      <c r="AM51" s="86" t="s">
        <v>564</v>
      </c>
      <c r="AN51" s="86" t="b">
        <v>0</v>
      </c>
      <c r="AO51" s="92" t="s">
        <v>529</v>
      </c>
      <c r="AP51" s="86" t="s">
        <v>208</v>
      </c>
      <c r="AQ51" s="86">
        <v>0</v>
      </c>
      <c r="AR51" s="86">
        <v>0</v>
      </c>
      <c r="AS51" s="86"/>
      <c r="AT51" s="86"/>
      <c r="AU51" s="86"/>
      <c r="AV51" s="86"/>
      <c r="AW51" s="86"/>
      <c r="AX51" s="86"/>
      <c r="AY51" s="86"/>
      <c r="AZ51" s="86"/>
      <c r="BA51">
        <v>1</v>
      </c>
      <c r="BB51" s="85" t="str">
        <f>REPLACE(INDEX(GroupVertices[Group],MATCH(Edges[[#This Row],[Vertex 1]],GroupVertices[Vertex],0)),1,1,"")</f>
        <v>3</v>
      </c>
      <c r="BC51" s="85" t="str">
        <f>REPLACE(INDEX(GroupVertices[Group],MATCH(Edges[[#This Row],[Vertex 2]],GroupVertices[Vertex],0)),1,1,"")</f>
        <v>3</v>
      </c>
      <c r="BD51" s="51"/>
      <c r="BE51" s="52"/>
      <c r="BF51" s="51"/>
      <c r="BG51" s="52"/>
      <c r="BH51" s="51"/>
      <c r="BI51" s="52"/>
      <c r="BJ51" s="51"/>
      <c r="BK51" s="52"/>
      <c r="BL51" s="51"/>
    </row>
    <row r="52" spans="1:64" ht="16.5" customHeight="1">
      <c r="A52" s="84" t="s">
        <v>283</v>
      </c>
      <c r="B52" s="84" t="s">
        <v>289</v>
      </c>
      <c r="C52" s="53" t="s">
        <v>1581</v>
      </c>
      <c r="D52" s="54">
        <v>3</v>
      </c>
      <c r="E52" s="65" t="s">
        <v>132</v>
      </c>
      <c r="F52" s="55">
        <v>40</v>
      </c>
      <c r="G52" s="53"/>
      <c r="H52" s="57"/>
      <c r="I52" s="56"/>
      <c r="J52" s="56"/>
      <c r="K52" s="36" t="s">
        <v>65</v>
      </c>
      <c r="L52" s="83">
        <v>52</v>
      </c>
      <c r="M52" s="83"/>
      <c r="N52" s="63"/>
      <c r="O52" s="86" t="s">
        <v>319</v>
      </c>
      <c r="P52" s="88">
        <v>43469.77469907407</v>
      </c>
      <c r="Q52" s="86" t="s">
        <v>336</v>
      </c>
      <c r="R52" s="86"/>
      <c r="S52" s="86"/>
      <c r="T52" s="86" t="s">
        <v>368</v>
      </c>
      <c r="U52" s="86"/>
      <c r="V52" s="89" t="s">
        <v>411</v>
      </c>
      <c r="W52" s="88">
        <v>43469.77469907407</v>
      </c>
      <c r="X52" s="89" t="s">
        <v>466</v>
      </c>
      <c r="Y52" s="86"/>
      <c r="Z52" s="86"/>
      <c r="AA52" s="92" t="s">
        <v>524</v>
      </c>
      <c r="AB52" s="86"/>
      <c r="AC52" s="86" t="b">
        <v>0</v>
      </c>
      <c r="AD52" s="86">
        <v>0</v>
      </c>
      <c r="AE52" s="92" t="s">
        <v>550</v>
      </c>
      <c r="AF52" s="86" t="b">
        <v>1</v>
      </c>
      <c r="AG52" s="86" t="s">
        <v>559</v>
      </c>
      <c r="AH52" s="86"/>
      <c r="AI52" s="92" t="s">
        <v>562</v>
      </c>
      <c r="AJ52" s="86" t="b">
        <v>0</v>
      </c>
      <c r="AK52" s="86">
        <v>5</v>
      </c>
      <c r="AL52" s="92" t="s">
        <v>529</v>
      </c>
      <c r="AM52" s="86" t="s">
        <v>564</v>
      </c>
      <c r="AN52" s="86" t="b">
        <v>0</v>
      </c>
      <c r="AO52" s="92" t="s">
        <v>529</v>
      </c>
      <c r="AP52" s="86" t="s">
        <v>208</v>
      </c>
      <c r="AQ52" s="86">
        <v>0</v>
      </c>
      <c r="AR52" s="86">
        <v>0</v>
      </c>
      <c r="AS52" s="86"/>
      <c r="AT52" s="86"/>
      <c r="AU52" s="86"/>
      <c r="AV52" s="86"/>
      <c r="AW52" s="86"/>
      <c r="AX52" s="86"/>
      <c r="AY52" s="86"/>
      <c r="AZ52" s="86"/>
      <c r="BA52">
        <v>1</v>
      </c>
      <c r="BB52" s="85" t="str">
        <f>REPLACE(INDEX(GroupVertices[Group],MATCH(Edges[[#This Row],[Vertex 1]],GroupVertices[Vertex],0)),1,1,"")</f>
        <v>3</v>
      </c>
      <c r="BC52" s="85" t="str">
        <f>REPLACE(INDEX(GroupVertices[Group],MATCH(Edges[[#This Row],[Vertex 2]],GroupVertices[Vertex],0)),1,1,"")</f>
        <v>3</v>
      </c>
      <c r="BD52" s="51">
        <v>2</v>
      </c>
      <c r="BE52" s="52">
        <v>4.545454545454546</v>
      </c>
      <c r="BF52" s="51">
        <v>0</v>
      </c>
      <c r="BG52" s="52">
        <v>0</v>
      </c>
      <c r="BH52" s="51">
        <v>0</v>
      </c>
      <c r="BI52" s="52">
        <v>0</v>
      </c>
      <c r="BJ52" s="51">
        <v>42</v>
      </c>
      <c r="BK52" s="52">
        <v>95.45454545454545</v>
      </c>
      <c r="BL52" s="51">
        <v>44</v>
      </c>
    </row>
    <row r="53" spans="1:64" ht="16.5" customHeight="1">
      <c r="A53" s="84" t="s">
        <v>284</v>
      </c>
      <c r="B53" s="84" t="s">
        <v>288</v>
      </c>
      <c r="C53" s="53" t="s">
        <v>1581</v>
      </c>
      <c r="D53" s="54">
        <v>3</v>
      </c>
      <c r="E53" s="65" t="s">
        <v>132</v>
      </c>
      <c r="F53" s="55">
        <v>40</v>
      </c>
      <c r="G53" s="53"/>
      <c r="H53" s="57"/>
      <c r="I53" s="56"/>
      <c r="J53" s="56"/>
      <c r="K53" s="36" t="s">
        <v>65</v>
      </c>
      <c r="L53" s="83">
        <v>53</v>
      </c>
      <c r="M53" s="83"/>
      <c r="N53" s="63"/>
      <c r="O53" s="86" t="s">
        <v>318</v>
      </c>
      <c r="P53" s="88">
        <v>43469.777650462966</v>
      </c>
      <c r="Q53" s="86" t="s">
        <v>336</v>
      </c>
      <c r="R53" s="86"/>
      <c r="S53" s="86"/>
      <c r="T53" s="86" t="s">
        <v>368</v>
      </c>
      <c r="U53" s="86"/>
      <c r="V53" s="89" t="s">
        <v>412</v>
      </c>
      <c r="W53" s="88">
        <v>43469.777650462966</v>
      </c>
      <c r="X53" s="89" t="s">
        <v>467</v>
      </c>
      <c r="Y53" s="86"/>
      <c r="Z53" s="86"/>
      <c r="AA53" s="92" t="s">
        <v>525</v>
      </c>
      <c r="AB53" s="86"/>
      <c r="AC53" s="86" t="b">
        <v>0</v>
      </c>
      <c r="AD53" s="86">
        <v>0</v>
      </c>
      <c r="AE53" s="92" t="s">
        <v>550</v>
      </c>
      <c r="AF53" s="86" t="b">
        <v>1</v>
      </c>
      <c r="AG53" s="86" t="s">
        <v>559</v>
      </c>
      <c r="AH53" s="86"/>
      <c r="AI53" s="92" t="s">
        <v>562</v>
      </c>
      <c r="AJ53" s="86" t="b">
        <v>0</v>
      </c>
      <c r="AK53" s="86">
        <v>5</v>
      </c>
      <c r="AL53" s="92" t="s">
        <v>529</v>
      </c>
      <c r="AM53" s="86" t="s">
        <v>565</v>
      </c>
      <c r="AN53" s="86" t="b">
        <v>0</v>
      </c>
      <c r="AO53" s="92" t="s">
        <v>529</v>
      </c>
      <c r="AP53" s="86" t="s">
        <v>208</v>
      </c>
      <c r="AQ53" s="86">
        <v>0</v>
      </c>
      <c r="AR53" s="86">
        <v>0</v>
      </c>
      <c r="AS53" s="86"/>
      <c r="AT53" s="86"/>
      <c r="AU53" s="86"/>
      <c r="AV53" s="86"/>
      <c r="AW53" s="86"/>
      <c r="AX53" s="86"/>
      <c r="AY53" s="86"/>
      <c r="AZ53" s="86"/>
      <c r="BA53">
        <v>1</v>
      </c>
      <c r="BB53" s="85" t="str">
        <f>REPLACE(INDEX(GroupVertices[Group],MATCH(Edges[[#This Row],[Vertex 1]],GroupVertices[Vertex],0)),1,1,"")</f>
        <v>3</v>
      </c>
      <c r="BC53" s="85" t="str">
        <f>REPLACE(INDEX(GroupVertices[Group],MATCH(Edges[[#This Row],[Vertex 2]],GroupVertices[Vertex],0)),1,1,"")</f>
        <v>3</v>
      </c>
      <c r="BD53" s="51"/>
      <c r="BE53" s="52"/>
      <c r="BF53" s="51"/>
      <c r="BG53" s="52"/>
      <c r="BH53" s="51"/>
      <c r="BI53" s="52"/>
      <c r="BJ53" s="51"/>
      <c r="BK53" s="52"/>
      <c r="BL53" s="51"/>
    </row>
    <row r="54" spans="1:64" ht="16.5" customHeight="1">
      <c r="A54" s="84" t="s">
        <v>284</v>
      </c>
      <c r="B54" s="84" t="s">
        <v>289</v>
      </c>
      <c r="C54" s="53" t="s">
        <v>1581</v>
      </c>
      <c r="D54" s="54">
        <v>3</v>
      </c>
      <c r="E54" s="65" t="s">
        <v>132</v>
      </c>
      <c r="F54" s="55">
        <v>40</v>
      </c>
      <c r="G54" s="53"/>
      <c r="H54" s="57"/>
      <c r="I54" s="56"/>
      <c r="J54" s="56"/>
      <c r="K54" s="36" t="s">
        <v>65</v>
      </c>
      <c r="L54" s="83">
        <v>54</v>
      </c>
      <c r="M54" s="83"/>
      <c r="N54" s="63"/>
      <c r="O54" s="86" t="s">
        <v>319</v>
      </c>
      <c r="P54" s="88">
        <v>43469.777650462966</v>
      </c>
      <c r="Q54" s="86" t="s">
        <v>336</v>
      </c>
      <c r="R54" s="86"/>
      <c r="S54" s="86"/>
      <c r="T54" s="86" t="s">
        <v>368</v>
      </c>
      <c r="U54" s="86"/>
      <c r="V54" s="89" t="s">
        <v>412</v>
      </c>
      <c r="W54" s="88">
        <v>43469.777650462966</v>
      </c>
      <c r="X54" s="89" t="s">
        <v>467</v>
      </c>
      <c r="Y54" s="86"/>
      <c r="Z54" s="86"/>
      <c r="AA54" s="92" t="s">
        <v>525</v>
      </c>
      <c r="AB54" s="86"/>
      <c r="AC54" s="86" t="b">
        <v>0</v>
      </c>
      <c r="AD54" s="86">
        <v>0</v>
      </c>
      <c r="AE54" s="92" t="s">
        <v>550</v>
      </c>
      <c r="AF54" s="86" t="b">
        <v>1</v>
      </c>
      <c r="AG54" s="86" t="s">
        <v>559</v>
      </c>
      <c r="AH54" s="86"/>
      <c r="AI54" s="92" t="s">
        <v>562</v>
      </c>
      <c r="AJ54" s="86" t="b">
        <v>0</v>
      </c>
      <c r="AK54" s="86">
        <v>5</v>
      </c>
      <c r="AL54" s="92" t="s">
        <v>529</v>
      </c>
      <c r="AM54" s="86" t="s">
        <v>565</v>
      </c>
      <c r="AN54" s="86" t="b">
        <v>0</v>
      </c>
      <c r="AO54" s="92" t="s">
        <v>529</v>
      </c>
      <c r="AP54" s="86" t="s">
        <v>208</v>
      </c>
      <c r="AQ54" s="86">
        <v>0</v>
      </c>
      <c r="AR54" s="86">
        <v>0</v>
      </c>
      <c r="AS54" s="86"/>
      <c r="AT54" s="86"/>
      <c r="AU54" s="86"/>
      <c r="AV54" s="86"/>
      <c r="AW54" s="86"/>
      <c r="AX54" s="86"/>
      <c r="AY54" s="86"/>
      <c r="AZ54" s="86"/>
      <c r="BA54">
        <v>1</v>
      </c>
      <c r="BB54" s="85" t="str">
        <f>REPLACE(INDEX(GroupVertices[Group],MATCH(Edges[[#This Row],[Vertex 1]],GroupVertices[Vertex],0)),1,1,"")</f>
        <v>3</v>
      </c>
      <c r="BC54" s="85" t="str">
        <f>REPLACE(INDEX(GroupVertices[Group],MATCH(Edges[[#This Row],[Vertex 2]],GroupVertices[Vertex],0)),1,1,"")</f>
        <v>3</v>
      </c>
      <c r="BD54" s="51">
        <v>2</v>
      </c>
      <c r="BE54" s="52">
        <v>4.545454545454546</v>
      </c>
      <c r="BF54" s="51">
        <v>0</v>
      </c>
      <c r="BG54" s="52">
        <v>0</v>
      </c>
      <c r="BH54" s="51">
        <v>0</v>
      </c>
      <c r="BI54" s="52">
        <v>0</v>
      </c>
      <c r="BJ54" s="51">
        <v>42</v>
      </c>
      <c r="BK54" s="52">
        <v>95.45454545454545</v>
      </c>
      <c r="BL54" s="51">
        <v>44</v>
      </c>
    </row>
    <row r="55" spans="1:64" ht="16.5" customHeight="1">
      <c r="A55" s="84" t="s">
        <v>285</v>
      </c>
      <c r="B55" s="84" t="s">
        <v>288</v>
      </c>
      <c r="C55" s="53" t="s">
        <v>1581</v>
      </c>
      <c r="D55" s="54">
        <v>3</v>
      </c>
      <c r="E55" s="65" t="s">
        <v>132</v>
      </c>
      <c r="F55" s="55">
        <v>40</v>
      </c>
      <c r="G55" s="53"/>
      <c r="H55" s="57"/>
      <c r="I55" s="56"/>
      <c r="J55" s="56"/>
      <c r="K55" s="36" t="s">
        <v>65</v>
      </c>
      <c r="L55" s="83">
        <v>55</v>
      </c>
      <c r="M55" s="83"/>
      <c r="N55" s="63"/>
      <c r="O55" s="86" t="s">
        <v>318</v>
      </c>
      <c r="P55" s="88">
        <v>43469.780277777776</v>
      </c>
      <c r="Q55" s="86" t="s">
        <v>336</v>
      </c>
      <c r="R55" s="86"/>
      <c r="S55" s="86"/>
      <c r="T55" s="86" t="s">
        <v>368</v>
      </c>
      <c r="U55" s="86"/>
      <c r="V55" s="89" t="s">
        <v>413</v>
      </c>
      <c r="W55" s="88">
        <v>43469.780277777776</v>
      </c>
      <c r="X55" s="89" t="s">
        <v>468</v>
      </c>
      <c r="Y55" s="86"/>
      <c r="Z55" s="86"/>
      <c r="AA55" s="92" t="s">
        <v>526</v>
      </c>
      <c r="AB55" s="86"/>
      <c r="AC55" s="86" t="b">
        <v>0</v>
      </c>
      <c r="AD55" s="86">
        <v>0</v>
      </c>
      <c r="AE55" s="92" t="s">
        <v>550</v>
      </c>
      <c r="AF55" s="86" t="b">
        <v>1</v>
      </c>
      <c r="AG55" s="86" t="s">
        <v>559</v>
      </c>
      <c r="AH55" s="86"/>
      <c r="AI55" s="92" t="s">
        <v>562</v>
      </c>
      <c r="AJ55" s="86" t="b">
        <v>0</v>
      </c>
      <c r="AK55" s="86">
        <v>5</v>
      </c>
      <c r="AL55" s="92" t="s">
        <v>529</v>
      </c>
      <c r="AM55" s="86" t="s">
        <v>563</v>
      </c>
      <c r="AN55" s="86" t="b">
        <v>0</v>
      </c>
      <c r="AO55" s="92" t="s">
        <v>529</v>
      </c>
      <c r="AP55" s="86" t="s">
        <v>208</v>
      </c>
      <c r="AQ55" s="86">
        <v>0</v>
      </c>
      <c r="AR55" s="86">
        <v>0</v>
      </c>
      <c r="AS55" s="86"/>
      <c r="AT55" s="86"/>
      <c r="AU55" s="86"/>
      <c r="AV55" s="86"/>
      <c r="AW55" s="86"/>
      <c r="AX55" s="86"/>
      <c r="AY55" s="86"/>
      <c r="AZ55" s="86"/>
      <c r="BA55">
        <v>1</v>
      </c>
      <c r="BB55" s="85" t="str">
        <f>REPLACE(INDEX(GroupVertices[Group],MATCH(Edges[[#This Row],[Vertex 1]],GroupVertices[Vertex],0)),1,1,"")</f>
        <v>3</v>
      </c>
      <c r="BC55" s="85" t="str">
        <f>REPLACE(INDEX(GroupVertices[Group],MATCH(Edges[[#This Row],[Vertex 2]],GroupVertices[Vertex],0)),1,1,"")</f>
        <v>3</v>
      </c>
      <c r="BD55" s="51"/>
      <c r="BE55" s="52"/>
      <c r="BF55" s="51"/>
      <c r="BG55" s="52"/>
      <c r="BH55" s="51"/>
      <c r="BI55" s="52"/>
      <c r="BJ55" s="51"/>
      <c r="BK55" s="52"/>
      <c r="BL55" s="51"/>
    </row>
    <row r="56" spans="1:64" ht="16.5" customHeight="1">
      <c r="A56" s="84" t="s">
        <v>285</v>
      </c>
      <c r="B56" s="84" t="s">
        <v>289</v>
      </c>
      <c r="C56" s="53" t="s">
        <v>1581</v>
      </c>
      <c r="D56" s="54">
        <v>3</v>
      </c>
      <c r="E56" s="65" t="s">
        <v>132</v>
      </c>
      <c r="F56" s="55">
        <v>40</v>
      </c>
      <c r="G56" s="53"/>
      <c r="H56" s="57"/>
      <c r="I56" s="56"/>
      <c r="J56" s="56"/>
      <c r="K56" s="36" t="s">
        <v>65</v>
      </c>
      <c r="L56" s="83">
        <v>56</v>
      </c>
      <c r="M56" s="83"/>
      <c r="N56" s="63"/>
      <c r="O56" s="86" t="s">
        <v>319</v>
      </c>
      <c r="P56" s="88">
        <v>43469.780277777776</v>
      </c>
      <c r="Q56" s="86" t="s">
        <v>336</v>
      </c>
      <c r="R56" s="86"/>
      <c r="S56" s="86"/>
      <c r="T56" s="86" t="s">
        <v>368</v>
      </c>
      <c r="U56" s="86"/>
      <c r="V56" s="89" t="s">
        <v>413</v>
      </c>
      <c r="W56" s="88">
        <v>43469.780277777776</v>
      </c>
      <c r="X56" s="89" t="s">
        <v>468</v>
      </c>
      <c r="Y56" s="86"/>
      <c r="Z56" s="86"/>
      <c r="AA56" s="92" t="s">
        <v>526</v>
      </c>
      <c r="AB56" s="86"/>
      <c r="AC56" s="86" t="b">
        <v>0</v>
      </c>
      <c r="AD56" s="86">
        <v>0</v>
      </c>
      <c r="AE56" s="92" t="s">
        <v>550</v>
      </c>
      <c r="AF56" s="86" t="b">
        <v>1</v>
      </c>
      <c r="AG56" s="86" t="s">
        <v>559</v>
      </c>
      <c r="AH56" s="86"/>
      <c r="AI56" s="92" t="s">
        <v>562</v>
      </c>
      <c r="AJ56" s="86" t="b">
        <v>0</v>
      </c>
      <c r="AK56" s="86">
        <v>5</v>
      </c>
      <c r="AL56" s="92" t="s">
        <v>529</v>
      </c>
      <c r="AM56" s="86" t="s">
        <v>563</v>
      </c>
      <c r="AN56" s="86" t="b">
        <v>0</v>
      </c>
      <c r="AO56" s="92" t="s">
        <v>529</v>
      </c>
      <c r="AP56" s="86" t="s">
        <v>208</v>
      </c>
      <c r="AQ56" s="86">
        <v>0</v>
      </c>
      <c r="AR56" s="86">
        <v>0</v>
      </c>
      <c r="AS56" s="86"/>
      <c r="AT56" s="86"/>
      <c r="AU56" s="86"/>
      <c r="AV56" s="86"/>
      <c r="AW56" s="86"/>
      <c r="AX56" s="86"/>
      <c r="AY56" s="86"/>
      <c r="AZ56" s="86"/>
      <c r="BA56">
        <v>1</v>
      </c>
      <c r="BB56" s="85" t="str">
        <f>REPLACE(INDEX(GroupVertices[Group],MATCH(Edges[[#This Row],[Vertex 1]],GroupVertices[Vertex],0)),1,1,"")</f>
        <v>3</v>
      </c>
      <c r="BC56" s="85" t="str">
        <f>REPLACE(INDEX(GroupVertices[Group],MATCH(Edges[[#This Row],[Vertex 2]],GroupVertices[Vertex],0)),1,1,"")</f>
        <v>3</v>
      </c>
      <c r="BD56" s="51">
        <v>2</v>
      </c>
      <c r="BE56" s="52">
        <v>4.545454545454546</v>
      </c>
      <c r="BF56" s="51">
        <v>0</v>
      </c>
      <c r="BG56" s="52">
        <v>0</v>
      </c>
      <c r="BH56" s="51">
        <v>0</v>
      </c>
      <c r="BI56" s="52">
        <v>0</v>
      </c>
      <c r="BJ56" s="51">
        <v>42</v>
      </c>
      <c r="BK56" s="52">
        <v>95.45454545454545</v>
      </c>
      <c r="BL56" s="51">
        <v>44</v>
      </c>
    </row>
    <row r="57" spans="1:64" ht="16.5" customHeight="1">
      <c r="A57" s="84" t="s">
        <v>286</v>
      </c>
      <c r="B57" s="84" t="s">
        <v>288</v>
      </c>
      <c r="C57" s="53" t="s">
        <v>1581</v>
      </c>
      <c r="D57" s="54">
        <v>3</v>
      </c>
      <c r="E57" s="65" t="s">
        <v>132</v>
      </c>
      <c r="F57" s="55">
        <v>40</v>
      </c>
      <c r="G57" s="53"/>
      <c r="H57" s="57"/>
      <c r="I57" s="56"/>
      <c r="J57" s="56"/>
      <c r="K57" s="36" t="s">
        <v>65</v>
      </c>
      <c r="L57" s="83">
        <v>57</v>
      </c>
      <c r="M57" s="83"/>
      <c r="N57" s="63"/>
      <c r="O57" s="86" t="s">
        <v>318</v>
      </c>
      <c r="P57" s="88">
        <v>43469.785729166666</v>
      </c>
      <c r="Q57" s="86" t="s">
        <v>336</v>
      </c>
      <c r="R57" s="86"/>
      <c r="S57" s="86"/>
      <c r="T57" s="86" t="s">
        <v>368</v>
      </c>
      <c r="U57" s="86"/>
      <c r="V57" s="89" t="s">
        <v>414</v>
      </c>
      <c r="W57" s="88">
        <v>43469.785729166666</v>
      </c>
      <c r="X57" s="89" t="s">
        <v>469</v>
      </c>
      <c r="Y57" s="86"/>
      <c r="Z57" s="86"/>
      <c r="AA57" s="92" t="s">
        <v>527</v>
      </c>
      <c r="AB57" s="86"/>
      <c r="AC57" s="86" t="b">
        <v>0</v>
      </c>
      <c r="AD57" s="86">
        <v>0</v>
      </c>
      <c r="AE57" s="92" t="s">
        <v>550</v>
      </c>
      <c r="AF57" s="86" t="b">
        <v>1</v>
      </c>
      <c r="AG57" s="86" t="s">
        <v>559</v>
      </c>
      <c r="AH57" s="86"/>
      <c r="AI57" s="92" t="s">
        <v>562</v>
      </c>
      <c r="AJ57" s="86" t="b">
        <v>0</v>
      </c>
      <c r="AK57" s="86">
        <v>5</v>
      </c>
      <c r="AL57" s="92" t="s">
        <v>529</v>
      </c>
      <c r="AM57" s="86" t="s">
        <v>567</v>
      </c>
      <c r="AN57" s="86" t="b">
        <v>0</v>
      </c>
      <c r="AO57" s="92" t="s">
        <v>529</v>
      </c>
      <c r="AP57" s="86" t="s">
        <v>208</v>
      </c>
      <c r="AQ57" s="86">
        <v>0</v>
      </c>
      <c r="AR57" s="86">
        <v>0</v>
      </c>
      <c r="AS57" s="86"/>
      <c r="AT57" s="86"/>
      <c r="AU57" s="86"/>
      <c r="AV57" s="86"/>
      <c r="AW57" s="86"/>
      <c r="AX57" s="86"/>
      <c r="AY57" s="86"/>
      <c r="AZ57" s="86"/>
      <c r="BA57">
        <v>1</v>
      </c>
      <c r="BB57" s="85" t="str">
        <f>REPLACE(INDEX(GroupVertices[Group],MATCH(Edges[[#This Row],[Vertex 1]],GroupVertices[Vertex],0)),1,1,"")</f>
        <v>3</v>
      </c>
      <c r="BC57" s="85" t="str">
        <f>REPLACE(INDEX(GroupVertices[Group],MATCH(Edges[[#This Row],[Vertex 2]],GroupVertices[Vertex],0)),1,1,"")</f>
        <v>3</v>
      </c>
      <c r="BD57" s="51"/>
      <c r="BE57" s="52"/>
      <c r="BF57" s="51"/>
      <c r="BG57" s="52"/>
      <c r="BH57" s="51"/>
      <c r="BI57" s="52"/>
      <c r="BJ57" s="51"/>
      <c r="BK57" s="52"/>
      <c r="BL57" s="51"/>
    </row>
    <row r="58" spans="1:64" ht="16.5" customHeight="1">
      <c r="A58" s="84" t="s">
        <v>286</v>
      </c>
      <c r="B58" s="84" t="s">
        <v>289</v>
      </c>
      <c r="C58" s="53" t="s">
        <v>1581</v>
      </c>
      <c r="D58" s="54">
        <v>3</v>
      </c>
      <c r="E58" s="65" t="s">
        <v>132</v>
      </c>
      <c r="F58" s="55">
        <v>40</v>
      </c>
      <c r="G58" s="53"/>
      <c r="H58" s="57"/>
      <c r="I58" s="56"/>
      <c r="J58" s="56"/>
      <c r="K58" s="36" t="s">
        <v>65</v>
      </c>
      <c r="L58" s="83">
        <v>58</v>
      </c>
      <c r="M58" s="83"/>
      <c r="N58" s="63"/>
      <c r="O58" s="86" t="s">
        <v>319</v>
      </c>
      <c r="P58" s="88">
        <v>43469.785729166666</v>
      </c>
      <c r="Q58" s="86" t="s">
        <v>336</v>
      </c>
      <c r="R58" s="86"/>
      <c r="S58" s="86"/>
      <c r="T58" s="86" t="s">
        <v>368</v>
      </c>
      <c r="U58" s="86"/>
      <c r="V58" s="89" t="s">
        <v>414</v>
      </c>
      <c r="W58" s="88">
        <v>43469.785729166666</v>
      </c>
      <c r="X58" s="89" t="s">
        <v>469</v>
      </c>
      <c r="Y58" s="86"/>
      <c r="Z58" s="86"/>
      <c r="AA58" s="92" t="s">
        <v>527</v>
      </c>
      <c r="AB58" s="86"/>
      <c r="AC58" s="86" t="b">
        <v>0</v>
      </c>
      <c r="AD58" s="86">
        <v>0</v>
      </c>
      <c r="AE58" s="92" t="s">
        <v>550</v>
      </c>
      <c r="AF58" s="86" t="b">
        <v>1</v>
      </c>
      <c r="AG58" s="86" t="s">
        <v>559</v>
      </c>
      <c r="AH58" s="86"/>
      <c r="AI58" s="92" t="s">
        <v>562</v>
      </c>
      <c r="AJ58" s="86" t="b">
        <v>0</v>
      </c>
      <c r="AK58" s="86">
        <v>5</v>
      </c>
      <c r="AL58" s="92" t="s">
        <v>529</v>
      </c>
      <c r="AM58" s="86" t="s">
        <v>567</v>
      </c>
      <c r="AN58" s="86" t="b">
        <v>0</v>
      </c>
      <c r="AO58" s="92" t="s">
        <v>529</v>
      </c>
      <c r="AP58" s="86" t="s">
        <v>208</v>
      </c>
      <c r="AQ58" s="86">
        <v>0</v>
      </c>
      <c r="AR58" s="86">
        <v>0</v>
      </c>
      <c r="AS58" s="86"/>
      <c r="AT58" s="86"/>
      <c r="AU58" s="86"/>
      <c r="AV58" s="86"/>
      <c r="AW58" s="86"/>
      <c r="AX58" s="86"/>
      <c r="AY58" s="86"/>
      <c r="AZ58" s="86"/>
      <c r="BA58">
        <v>1</v>
      </c>
      <c r="BB58" s="85" t="str">
        <f>REPLACE(INDEX(GroupVertices[Group],MATCH(Edges[[#This Row],[Vertex 1]],GroupVertices[Vertex],0)),1,1,"")</f>
        <v>3</v>
      </c>
      <c r="BC58" s="85" t="str">
        <f>REPLACE(INDEX(GroupVertices[Group],MATCH(Edges[[#This Row],[Vertex 2]],GroupVertices[Vertex],0)),1,1,"")</f>
        <v>3</v>
      </c>
      <c r="BD58" s="51">
        <v>2</v>
      </c>
      <c r="BE58" s="52">
        <v>4.545454545454546</v>
      </c>
      <c r="BF58" s="51">
        <v>0</v>
      </c>
      <c r="BG58" s="52">
        <v>0</v>
      </c>
      <c r="BH58" s="51">
        <v>0</v>
      </c>
      <c r="BI58" s="52">
        <v>0</v>
      </c>
      <c r="BJ58" s="51">
        <v>42</v>
      </c>
      <c r="BK58" s="52">
        <v>95.45454545454545</v>
      </c>
      <c r="BL58" s="51">
        <v>44</v>
      </c>
    </row>
    <row r="59" spans="1:64" ht="16.5" customHeight="1">
      <c r="A59" s="84" t="s">
        <v>287</v>
      </c>
      <c r="B59" s="84" t="s">
        <v>298</v>
      </c>
      <c r="C59" s="53" t="s">
        <v>1581</v>
      </c>
      <c r="D59" s="54">
        <v>3</v>
      </c>
      <c r="E59" s="65" t="s">
        <v>132</v>
      </c>
      <c r="F59" s="55">
        <v>40</v>
      </c>
      <c r="G59" s="53"/>
      <c r="H59" s="57"/>
      <c r="I59" s="56"/>
      <c r="J59" s="56"/>
      <c r="K59" s="36" t="s">
        <v>65</v>
      </c>
      <c r="L59" s="83">
        <v>59</v>
      </c>
      <c r="M59" s="83"/>
      <c r="N59" s="63"/>
      <c r="O59" s="86" t="s">
        <v>318</v>
      </c>
      <c r="P59" s="88">
        <v>43469.8149537037</v>
      </c>
      <c r="Q59" s="86" t="s">
        <v>330</v>
      </c>
      <c r="R59" s="86"/>
      <c r="S59" s="86"/>
      <c r="T59" s="86"/>
      <c r="U59" s="86"/>
      <c r="V59" s="89" t="s">
        <v>415</v>
      </c>
      <c r="W59" s="88">
        <v>43469.8149537037</v>
      </c>
      <c r="X59" s="89" t="s">
        <v>470</v>
      </c>
      <c r="Y59" s="86"/>
      <c r="Z59" s="86"/>
      <c r="AA59" s="92" t="s">
        <v>528</v>
      </c>
      <c r="AB59" s="86"/>
      <c r="AC59" s="86" t="b">
        <v>0</v>
      </c>
      <c r="AD59" s="86">
        <v>0</v>
      </c>
      <c r="AE59" s="92" t="s">
        <v>550</v>
      </c>
      <c r="AF59" s="86" t="b">
        <v>0</v>
      </c>
      <c r="AG59" s="86" t="s">
        <v>559</v>
      </c>
      <c r="AH59" s="86"/>
      <c r="AI59" s="92" t="s">
        <v>550</v>
      </c>
      <c r="AJ59" s="86" t="b">
        <v>0</v>
      </c>
      <c r="AK59" s="86">
        <v>22</v>
      </c>
      <c r="AL59" s="92" t="s">
        <v>540</v>
      </c>
      <c r="AM59" s="86" t="s">
        <v>564</v>
      </c>
      <c r="AN59" s="86" t="b">
        <v>0</v>
      </c>
      <c r="AO59" s="92" t="s">
        <v>540</v>
      </c>
      <c r="AP59" s="86" t="s">
        <v>208</v>
      </c>
      <c r="AQ59" s="86">
        <v>0</v>
      </c>
      <c r="AR59" s="86">
        <v>0</v>
      </c>
      <c r="AS59" s="86"/>
      <c r="AT59" s="86"/>
      <c r="AU59" s="86"/>
      <c r="AV59" s="86"/>
      <c r="AW59" s="86"/>
      <c r="AX59" s="86"/>
      <c r="AY59" s="86"/>
      <c r="AZ59" s="86"/>
      <c r="BA59">
        <v>1</v>
      </c>
      <c r="BB59" s="85" t="str">
        <f>REPLACE(INDEX(GroupVertices[Group],MATCH(Edges[[#This Row],[Vertex 1]],GroupVertices[Vertex],0)),1,1,"")</f>
        <v>1</v>
      </c>
      <c r="BC59" s="85" t="str">
        <f>REPLACE(INDEX(GroupVertices[Group],MATCH(Edges[[#This Row],[Vertex 2]],GroupVertices[Vertex],0)),1,1,"")</f>
        <v>1</v>
      </c>
      <c r="BD59" s="51">
        <v>1</v>
      </c>
      <c r="BE59" s="52">
        <v>2.2222222222222223</v>
      </c>
      <c r="BF59" s="51">
        <v>0</v>
      </c>
      <c r="BG59" s="52">
        <v>0</v>
      </c>
      <c r="BH59" s="51">
        <v>0</v>
      </c>
      <c r="BI59" s="52">
        <v>0</v>
      </c>
      <c r="BJ59" s="51">
        <v>44</v>
      </c>
      <c r="BK59" s="52">
        <v>97.77777777777777</v>
      </c>
      <c r="BL59" s="51">
        <v>45</v>
      </c>
    </row>
    <row r="60" spans="1:64" ht="16.5" customHeight="1">
      <c r="A60" s="84" t="s">
        <v>288</v>
      </c>
      <c r="B60" s="84" t="s">
        <v>289</v>
      </c>
      <c r="C60" s="53" t="s">
        <v>1581</v>
      </c>
      <c r="D60" s="54">
        <v>3</v>
      </c>
      <c r="E60" s="65" t="s">
        <v>132</v>
      </c>
      <c r="F60" s="55">
        <v>40</v>
      </c>
      <c r="G60" s="53"/>
      <c r="H60" s="57"/>
      <c r="I60" s="56"/>
      <c r="J60" s="56"/>
      <c r="K60" s="36" t="s">
        <v>66</v>
      </c>
      <c r="L60" s="83">
        <v>60</v>
      </c>
      <c r="M60" s="83"/>
      <c r="N60" s="63"/>
      <c r="O60" s="86" t="s">
        <v>319</v>
      </c>
      <c r="P60" s="88">
        <v>43469.774351851855</v>
      </c>
      <c r="Q60" s="86" t="s">
        <v>336</v>
      </c>
      <c r="R60" s="89" t="s">
        <v>349</v>
      </c>
      <c r="S60" s="86" t="s">
        <v>358</v>
      </c>
      <c r="T60" s="86" t="s">
        <v>369</v>
      </c>
      <c r="U60" s="86"/>
      <c r="V60" s="89" t="s">
        <v>416</v>
      </c>
      <c r="W60" s="88">
        <v>43469.774351851855</v>
      </c>
      <c r="X60" s="89" t="s">
        <v>471</v>
      </c>
      <c r="Y60" s="86"/>
      <c r="Z60" s="86"/>
      <c r="AA60" s="92" t="s">
        <v>529</v>
      </c>
      <c r="AB60" s="86"/>
      <c r="AC60" s="86" t="b">
        <v>0</v>
      </c>
      <c r="AD60" s="86">
        <v>7</v>
      </c>
      <c r="AE60" s="92" t="s">
        <v>550</v>
      </c>
      <c r="AF60" s="86" t="b">
        <v>1</v>
      </c>
      <c r="AG60" s="86" t="s">
        <v>559</v>
      </c>
      <c r="AH60" s="86"/>
      <c r="AI60" s="92" t="s">
        <v>562</v>
      </c>
      <c r="AJ60" s="86" t="b">
        <v>0</v>
      </c>
      <c r="AK60" s="86">
        <v>5</v>
      </c>
      <c r="AL60" s="92" t="s">
        <v>550</v>
      </c>
      <c r="AM60" s="86" t="s">
        <v>563</v>
      </c>
      <c r="AN60" s="86" t="b">
        <v>0</v>
      </c>
      <c r="AO60" s="92" t="s">
        <v>529</v>
      </c>
      <c r="AP60" s="86" t="s">
        <v>208</v>
      </c>
      <c r="AQ60" s="86">
        <v>0</v>
      </c>
      <c r="AR60" s="86">
        <v>0</v>
      </c>
      <c r="AS60" s="86"/>
      <c r="AT60" s="86"/>
      <c r="AU60" s="86"/>
      <c r="AV60" s="86"/>
      <c r="AW60" s="86"/>
      <c r="AX60" s="86"/>
      <c r="AY60" s="86"/>
      <c r="AZ60" s="86"/>
      <c r="BA60">
        <v>1</v>
      </c>
      <c r="BB60" s="85" t="str">
        <f>REPLACE(INDEX(GroupVertices[Group],MATCH(Edges[[#This Row],[Vertex 1]],GroupVertices[Vertex],0)),1,1,"")</f>
        <v>3</v>
      </c>
      <c r="BC60" s="85" t="str">
        <f>REPLACE(INDEX(GroupVertices[Group],MATCH(Edges[[#This Row],[Vertex 2]],GroupVertices[Vertex],0)),1,1,"")</f>
        <v>3</v>
      </c>
      <c r="BD60" s="51">
        <v>2</v>
      </c>
      <c r="BE60" s="52">
        <v>4.545454545454546</v>
      </c>
      <c r="BF60" s="51">
        <v>0</v>
      </c>
      <c r="BG60" s="52">
        <v>0</v>
      </c>
      <c r="BH60" s="51">
        <v>0</v>
      </c>
      <c r="BI60" s="52">
        <v>0</v>
      </c>
      <c r="BJ60" s="51">
        <v>42</v>
      </c>
      <c r="BK60" s="52">
        <v>95.45454545454545</v>
      </c>
      <c r="BL60" s="51">
        <v>44</v>
      </c>
    </row>
    <row r="61" spans="1:64" ht="16.5" customHeight="1">
      <c r="A61" s="84" t="s">
        <v>289</v>
      </c>
      <c r="B61" s="84" t="s">
        <v>288</v>
      </c>
      <c r="C61" s="53" t="s">
        <v>1581</v>
      </c>
      <c r="D61" s="54">
        <v>3</v>
      </c>
      <c r="E61" s="65" t="s">
        <v>132</v>
      </c>
      <c r="F61" s="55">
        <v>40</v>
      </c>
      <c r="G61" s="53"/>
      <c r="H61" s="57"/>
      <c r="I61" s="56"/>
      <c r="J61" s="56"/>
      <c r="K61" s="36" t="s">
        <v>66</v>
      </c>
      <c r="L61" s="83">
        <v>61</v>
      </c>
      <c r="M61" s="83"/>
      <c r="N61" s="63"/>
      <c r="O61" s="86" t="s">
        <v>318</v>
      </c>
      <c r="P61" s="88">
        <v>43469.91724537037</v>
      </c>
      <c r="Q61" s="86" t="s">
        <v>336</v>
      </c>
      <c r="R61" s="86"/>
      <c r="S61" s="86"/>
      <c r="T61" s="86" t="s">
        <v>368</v>
      </c>
      <c r="U61" s="86"/>
      <c r="V61" s="89" t="s">
        <v>417</v>
      </c>
      <c r="W61" s="88">
        <v>43469.91724537037</v>
      </c>
      <c r="X61" s="89" t="s">
        <v>472</v>
      </c>
      <c r="Y61" s="86"/>
      <c r="Z61" s="86"/>
      <c r="AA61" s="92" t="s">
        <v>530</v>
      </c>
      <c r="AB61" s="86"/>
      <c r="AC61" s="86" t="b">
        <v>0</v>
      </c>
      <c r="AD61" s="86">
        <v>0</v>
      </c>
      <c r="AE61" s="92" t="s">
        <v>550</v>
      </c>
      <c r="AF61" s="86" t="b">
        <v>1</v>
      </c>
      <c r="AG61" s="86" t="s">
        <v>559</v>
      </c>
      <c r="AH61" s="86"/>
      <c r="AI61" s="92" t="s">
        <v>562</v>
      </c>
      <c r="AJ61" s="86" t="b">
        <v>0</v>
      </c>
      <c r="AK61" s="86">
        <v>5</v>
      </c>
      <c r="AL61" s="92" t="s">
        <v>529</v>
      </c>
      <c r="AM61" s="86" t="s">
        <v>572</v>
      </c>
      <c r="AN61" s="86" t="b">
        <v>0</v>
      </c>
      <c r="AO61" s="92" t="s">
        <v>529</v>
      </c>
      <c r="AP61" s="86" t="s">
        <v>208</v>
      </c>
      <c r="AQ61" s="86">
        <v>0</v>
      </c>
      <c r="AR61" s="86">
        <v>0</v>
      </c>
      <c r="AS61" s="86"/>
      <c r="AT61" s="86"/>
      <c r="AU61" s="86"/>
      <c r="AV61" s="86"/>
      <c r="AW61" s="86"/>
      <c r="AX61" s="86"/>
      <c r="AY61" s="86"/>
      <c r="AZ61" s="86"/>
      <c r="BA61">
        <v>1</v>
      </c>
      <c r="BB61" s="85" t="str">
        <f>REPLACE(INDEX(GroupVertices[Group],MATCH(Edges[[#This Row],[Vertex 1]],GroupVertices[Vertex],0)),1,1,"")</f>
        <v>3</v>
      </c>
      <c r="BC61" s="85" t="str">
        <f>REPLACE(INDEX(GroupVertices[Group],MATCH(Edges[[#This Row],[Vertex 2]],GroupVertices[Vertex],0)),1,1,"")</f>
        <v>3</v>
      </c>
      <c r="BD61" s="51">
        <v>2</v>
      </c>
      <c r="BE61" s="52">
        <v>4.545454545454546</v>
      </c>
      <c r="BF61" s="51">
        <v>0</v>
      </c>
      <c r="BG61" s="52">
        <v>0</v>
      </c>
      <c r="BH61" s="51">
        <v>0</v>
      </c>
      <c r="BI61" s="52">
        <v>0</v>
      </c>
      <c r="BJ61" s="51">
        <v>42</v>
      </c>
      <c r="BK61" s="52">
        <v>95.45454545454545</v>
      </c>
      <c r="BL61" s="51">
        <v>44</v>
      </c>
    </row>
    <row r="62" spans="1:64" ht="16.5" customHeight="1">
      <c r="A62" s="84" t="s">
        <v>290</v>
      </c>
      <c r="B62" s="84" t="s">
        <v>313</v>
      </c>
      <c r="C62" s="53" t="s">
        <v>1581</v>
      </c>
      <c r="D62" s="54">
        <v>3</v>
      </c>
      <c r="E62" s="65" t="s">
        <v>132</v>
      </c>
      <c r="F62" s="55">
        <v>40</v>
      </c>
      <c r="G62" s="53"/>
      <c r="H62" s="57"/>
      <c r="I62" s="56"/>
      <c r="J62" s="56"/>
      <c r="K62" s="36" t="s">
        <v>65</v>
      </c>
      <c r="L62" s="83">
        <v>62</v>
      </c>
      <c r="M62" s="83"/>
      <c r="N62" s="63"/>
      <c r="O62" s="86" t="s">
        <v>320</v>
      </c>
      <c r="P62" s="88">
        <v>43470.40894675926</v>
      </c>
      <c r="Q62" s="86" t="s">
        <v>337</v>
      </c>
      <c r="R62" s="89" t="s">
        <v>350</v>
      </c>
      <c r="S62" s="86" t="s">
        <v>359</v>
      </c>
      <c r="T62" s="86"/>
      <c r="U62" s="86"/>
      <c r="V62" s="89" t="s">
        <v>418</v>
      </c>
      <c r="W62" s="88">
        <v>43470.40894675926</v>
      </c>
      <c r="X62" s="89" t="s">
        <v>473</v>
      </c>
      <c r="Y62" s="86"/>
      <c r="Z62" s="86"/>
      <c r="AA62" s="92" t="s">
        <v>531</v>
      </c>
      <c r="AB62" s="92" t="s">
        <v>546</v>
      </c>
      <c r="AC62" s="86" t="b">
        <v>0</v>
      </c>
      <c r="AD62" s="86">
        <v>0</v>
      </c>
      <c r="AE62" s="92" t="s">
        <v>555</v>
      </c>
      <c r="AF62" s="86" t="b">
        <v>0</v>
      </c>
      <c r="AG62" s="86" t="s">
        <v>559</v>
      </c>
      <c r="AH62" s="86"/>
      <c r="AI62" s="92" t="s">
        <v>550</v>
      </c>
      <c r="AJ62" s="86" t="b">
        <v>0</v>
      </c>
      <c r="AK62" s="86">
        <v>0</v>
      </c>
      <c r="AL62" s="92" t="s">
        <v>550</v>
      </c>
      <c r="AM62" s="86" t="s">
        <v>573</v>
      </c>
      <c r="AN62" s="86" t="b">
        <v>0</v>
      </c>
      <c r="AO62" s="92" t="s">
        <v>546</v>
      </c>
      <c r="AP62" s="86" t="s">
        <v>208</v>
      </c>
      <c r="AQ62" s="86">
        <v>0</v>
      </c>
      <c r="AR62" s="86">
        <v>0</v>
      </c>
      <c r="AS62" s="86"/>
      <c r="AT62" s="86"/>
      <c r="AU62" s="86"/>
      <c r="AV62" s="86"/>
      <c r="AW62" s="86"/>
      <c r="AX62" s="86"/>
      <c r="AY62" s="86"/>
      <c r="AZ62" s="86"/>
      <c r="BA62">
        <v>1</v>
      </c>
      <c r="BB62" s="85" t="str">
        <f>REPLACE(INDEX(GroupVertices[Group],MATCH(Edges[[#This Row],[Vertex 1]],GroupVertices[Vertex],0)),1,1,"")</f>
        <v>13</v>
      </c>
      <c r="BC62" s="85" t="str">
        <f>REPLACE(INDEX(GroupVertices[Group],MATCH(Edges[[#This Row],[Vertex 2]],GroupVertices[Vertex],0)),1,1,"")</f>
        <v>13</v>
      </c>
      <c r="BD62" s="51">
        <v>1</v>
      </c>
      <c r="BE62" s="52">
        <v>2.127659574468085</v>
      </c>
      <c r="BF62" s="51">
        <v>2</v>
      </c>
      <c r="BG62" s="52">
        <v>4.25531914893617</v>
      </c>
      <c r="BH62" s="51">
        <v>0</v>
      </c>
      <c r="BI62" s="52">
        <v>0</v>
      </c>
      <c r="BJ62" s="51">
        <v>44</v>
      </c>
      <c r="BK62" s="52">
        <v>93.61702127659575</v>
      </c>
      <c r="BL62" s="51">
        <v>47</v>
      </c>
    </row>
    <row r="63" spans="1:64" ht="16.5" customHeight="1">
      <c r="A63" s="84" t="s">
        <v>291</v>
      </c>
      <c r="B63" s="84" t="s">
        <v>291</v>
      </c>
      <c r="C63" s="53" t="s">
        <v>1581</v>
      </c>
      <c r="D63" s="54">
        <v>3</v>
      </c>
      <c r="E63" s="65" t="s">
        <v>132</v>
      </c>
      <c r="F63" s="55">
        <v>40</v>
      </c>
      <c r="G63" s="53"/>
      <c r="H63" s="57"/>
      <c r="I63" s="56"/>
      <c r="J63" s="56"/>
      <c r="K63" s="36" t="s">
        <v>65</v>
      </c>
      <c r="L63" s="83">
        <v>63</v>
      </c>
      <c r="M63" s="83"/>
      <c r="N63" s="63"/>
      <c r="O63" s="86" t="s">
        <v>208</v>
      </c>
      <c r="P63" s="88">
        <v>43469.743472222224</v>
      </c>
      <c r="Q63" s="86" t="s">
        <v>338</v>
      </c>
      <c r="R63" s="89" t="s">
        <v>351</v>
      </c>
      <c r="S63" s="86" t="s">
        <v>360</v>
      </c>
      <c r="T63" s="86" t="s">
        <v>370</v>
      </c>
      <c r="U63" s="86"/>
      <c r="V63" s="89" t="s">
        <v>419</v>
      </c>
      <c r="W63" s="88">
        <v>43469.743472222224</v>
      </c>
      <c r="X63" s="89" t="s">
        <v>474</v>
      </c>
      <c r="Y63" s="86"/>
      <c r="Z63" s="86"/>
      <c r="AA63" s="92" t="s">
        <v>532</v>
      </c>
      <c r="AB63" s="86"/>
      <c r="AC63" s="86" t="b">
        <v>0</v>
      </c>
      <c r="AD63" s="86">
        <v>4</v>
      </c>
      <c r="AE63" s="92" t="s">
        <v>550</v>
      </c>
      <c r="AF63" s="86" t="b">
        <v>0</v>
      </c>
      <c r="AG63" s="86" t="s">
        <v>559</v>
      </c>
      <c r="AH63" s="86"/>
      <c r="AI63" s="92" t="s">
        <v>550</v>
      </c>
      <c r="AJ63" s="86" t="b">
        <v>0</v>
      </c>
      <c r="AK63" s="86">
        <v>1</v>
      </c>
      <c r="AL63" s="92" t="s">
        <v>550</v>
      </c>
      <c r="AM63" s="86" t="s">
        <v>563</v>
      </c>
      <c r="AN63" s="86" t="b">
        <v>0</v>
      </c>
      <c r="AO63" s="92" t="s">
        <v>532</v>
      </c>
      <c r="AP63" s="86" t="s">
        <v>208</v>
      </c>
      <c r="AQ63" s="86">
        <v>0</v>
      </c>
      <c r="AR63" s="86">
        <v>0</v>
      </c>
      <c r="AS63" s="86"/>
      <c r="AT63" s="86"/>
      <c r="AU63" s="86"/>
      <c r="AV63" s="86"/>
      <c r="AW63" s="86"/>
      <c r="AX63" s="86"/>
      <c r="AY63" s="86"/>
      <c r="AZ63" s="86"/>
      <c r="BA63">
        <v>1</v>
      </c>
      <c r="BB63" s="85" t="str">
        <f>REPLACE(INDEX(GroupVertices[Group],MATCH(Edges[[#This Row],[Vertex 1]],GroupVertices[Vertex],0)),1,1,"")</f>
        <v>12</v>
      </c>
      <c r="BC63" s="85" t="str">
        <f>REPLACE(INDEX(GroupVertices[Group],MATCH(Edges[[#This Row],[Vertex 2]],GroupVertices[Vertex],0)),1,1,"")</f>
        <v>12</v>
      </c>
      <c r="BD63" s="51">
        <v>1</v>
      </c>
      <c r="BE63" s="52">
        <v>2.857142857142857</v>
      </c>
      <c r="BF63" s="51">
        <v>0</v>
      </c>
      <c r="BG63" s="52">
        <v>0</v>
      </c>
      <c r="BH63" s="51">
        <v>0</v>
      </c>
      <c r="BI63" s="52">
        <v>0</v>
      </c>
      <c r="BJ63" s="51">
        <v>34</v>
      </c>
      <c r="BK63" s="52">
        <v>97.14285714285714</v>
      </c>
      <c r="BL63" s="51">
        <v>35</v>
      </c>
    </row>
    <row r="64" spans="1:64" ht="16.5" customHeight="1">
      <c r="A64" s="84" t="s">
        <v>292</v>
      </c>
      <c r="B64" s="84" t="s">
        <v>291</v>
      </c>
      <c r="C64" s="53" t="s">
        <v>1581</v>
      </c>
      <c r="D64" s="54">
        <v>3</v>
      </c>
      <c r="E64" s="65" t="s">
        <v>132</v>
      </c>
      <c r="F64" s="55">
        <v>40</v>
      </c>
      <c r="G64" s="53"/>
      <c r="H64" s="57"/>
      <c r="I64" s="56"/>
      <c r="J64" s="56"/>
      <c r="K64" s="36" t="s">
        <v>65</v>
      </c>
      <c r="L64" s="83">
        <v>64</v>
      </c>
      <c r="M64" s="83"/>
      <c r="N64" s="63"/>
      <c r="O64" s="86" t="s">
        <v>318</v>
      </c>
      <c r="P64" s="88">
        <v>43470.563472222224</v>
      </c>
      <c r="Q64" s="86" t="s">
        <v>338</v>
      </c>
      <c r="R64" s="86"/>
      <c r="S64" s="86"/>
      <c r="T64" s="86"/>
      <c r="U64" s="86"/>
      <c r="V64" s="89" t="s">
        <v>420</v>
      </c>
      <c r="W64" s="88">
        <v>43470.563472222224</v>
      </c>
      <c r="X64" s="89" t="s">
        <v>475</v>
      </c>
      <c r="Y64" s="86"/>
      <c r="Z64" s="86"/>
      <c r="AA64" s="92" t="s">
        <v>533</v>
      </c>
      <c r="AB64" s="86"/>
      <c r="AC64" s="86" t="b">
        <v>0</v>
      </c>
      <c r="AD64" s="86">
        <v>0</v>
      </c>
      <c r="AE64" s="92" t="s">
        <v>550</v>
      </c>
      <c r="AF64" s="86" t="b">
        <v>0</v>
      </c>
      <c r="AG64" s="86" t="s">
        <v>559</v>
      </c>
      <c r="AH64" s="86"/>
      <c r="AI64" s="92" t="s">
        <v>550</v>
      </c>
      <c r="AJ64" s="86" t="b">
        <v>0</v>
      </c>
      <c r="AK64" s="86">
        <v>1</v>
      </c>
      <c r="AL64" s="92" t="s">
        <v>532</v>
      </c>
      <c r="AM64" s="86" t="s">
        <v>564</v>
      </c>
      <c r="AN64" s="86" t="b">
        <v>0</v>
      </c>
      <c r="AO64" s="92" t="s">
        <v>532</v>
      </c>
      <c r="AP64" s="86" t="s">
        <v>208</v>
      </c>
      <c r="AQ64" s="86">
        <v>0</v>
      </c>
      <c r="AR64" s="86">
        <v>0</v>
      </c>
      <c r="AS64" s="86"/>
      <c r="AT64" s="86"/>
      <c r="AU64" s="86"/>
      <c r="AV64" s="86"/>
      <c r="AW64" s="86"/>
      <c r="AX64" s="86"/>
      <c r="AY64" s="86"/>
      <c r="AZ64" s="86"/>
      <c r="BA64">
        <v>1</v>
      </c>
      <c r="BB64" s="85" t="str">
        <f>REPLACE(INDEX(GroupVertices[Group],MATCH(Edges[[#This Row],[Vertex 1]],GroupVertices[Vertex],0)),1,1,"")</f>
        <v>12</v>
      </c>
      <c r="BC64" s="85" t="str">
        <f>REPLACE(INDEX(GroupVertices[Group],MATCH(Edges[[#This Row],[Vertex 2]],GroupVertices[Vertex],0)),1,1,"")</f>
        <v>12</v>
      </c>
      <c r="BD64" s="51">
        <v>1</v>
      </c>
      <c r="BE64" s="52">
        <v>2.857142857142857</v>
      </c>
      <c r="BF64" s="51">
        <v>0</v>
      </c>
      <c r="BG64" s="52">
        <v>0</v>
      </c>
      <c r="BH64" s="51">
        <v>0</v>
      </c>
      <c r="BI64" s="52">
        <v>0</v>
      </c>
      <c r="BJ64" s="51">
        <v>34</v>
      </c>
      <c r="BK64" s="52">
        <v>97.14285714285714</v>
      </c>
      <c r="BL64" s="51">
        <v>35</v>
      </c>
    </row>
    <row r="65" spans="1:64" ht="16.5" customHeight="1">
      <c r="A65" s="84" t="s">
        <v>293</v>
      </c>
      <c r="B65" s="84" t="s">
        <v>293</v>
      </c>
      <c r="C65" s="53" t="s">
        <v>1582</v>
      </c>
      <c r="D65" s="54">
        <v>3</v>
      </c>
      <c r="E65" s="65" t="s">
        <v>136</v>
      </c>
      <c r="F65" s="55">
        <v>40</v>
      </c>
      <c r="G65" s="53"/>
      <c r="H65" s="57"/>
      <c r="I65" s="56"/>
      <c r="J65" s="56"/>
      <c r="K65" s="36" t="s">
        <v>65</v>
      </c>
      <c r="L65" s="83">
        <v>65</v>
      </c>
      <c r="M65" s="83"/>
      <c r="N65" s="63"/>
      <c r="O65" s="86" t="s">
        <v>208</v>
      </c>
      <c r="P65" s="88">
        <v>43461.625393518516</v>
      </c>
      <c r="Q65" s="86" t="s">
        <v>321</v>
      </c>
      <c r="R65" s="89" t="s">
        <v>352</v>
      </c>
      <c r="S65" s="86" t="s">
        <v>361</v>
      </c>
      <c r="T65" s="86" t="s">
        <v>368</v>
      </c>
      <c r="U65" s="86"/>
      <c r="V65" s="89" t="s">
        <v>421</v>
      </c>
      <c r="W65" s="88">
        <v>43461.625393518516</v>
      </c>
      <c r="X65" s="89" t="s">
        <v>476</v>
      </c>
      <c r="Y65" s="86"/>
      <c r="Z65" s="86"/>
      <c r="AA65" s="92" t="s">
        <v>534</v>
      </c>
      <c r="AB65" s="86"/>
      <c r="AC65" s="86" t="b">
        <v>0</v>
      </c>
      <c r="AD65" s="86">
        <v>15</v>
      </c>
      <c r="AE65" s="92" t="s">
        <v>550</v>
      </c>
      <c r="AF65" s="86" t="b">
        <v>0</v>
      </c>
      <c r="AG65" s="86" t="s">
        <v>559</v>
      </c>
      <c r="AH65" s="86"/>
      <c r="AI65" s="92" t="s">
        <v>550</v>
      </c>
      <c r="AJ65" s="86" t="b">
        <v>0</v>
      </c>
      <c r="AK65" s="86">
        <v>5</v>
      </c>
      <c r="AL65" s="92" t="s">
        <v>550</v>
      </c>
      <c r="AM65" s="86" t="s">
        <v>574</v>
      </c>
      <c r="AN65" s="86" t="b">
        <v>0</v>
      </c>
      <c r="AO65" s="92" t="s">
        <v>534</v>
      </c>
      <c r="AP65" s="86" t="s">
        <v>318</v>
      </c>
      <c r="AQ65" s="86">
        <v>0</v>
      </c>
      <c r="AR65" s="86">
        <v>0</v>
      </c>
      <c r="AS65" s="86"/>
      <c r="AT65" s="86"/>
      <c r="AU65" s="86"/>
      <c r="AV65" s="86"/>
      <c r="AW65" s="86"/>
      <c r="AX65" s="86"/>
      <c r="AY65" s="86"/>
      <c r="AZ65" s="86"/>
      <c r="BA65">
        <v>2</v>
      </c>
      <c r="BB65" s="85" t="str">
        <f>REPLACE(INDEX(GroupVertices[Group],MATCH(Edges[[#This Row],[Vertex 1]],GroupVertices[Vertex],0)),1,1,"")</f>
        <v>6</v>
      </c>
      <c r="BC65" s="85" t="str">
        <f>REPLACE(INDEX(GroupVertices[Group],MATCH(Edges[[#This Row],[Vertex 2]],GroupVertices[Vertex],0)),1,1,"")</f>
        <v>6</v>
      </c>
      <c r="BD65" s="51">
        <v>1</v>
      </c>
      <c r="BE65" s="52">
        <v>3.0303030303030303</v>
      </c>
      <c r="BF65" s="51">
        <v>0</v>
      </c>
      <c r="BG65" s="52">
        <v>0</v>
      </c>
      <c r="BH65" s="51">
        <v>0</v>
      </c>
      <c r="BI65" s="52">
        <v>0</v>
      </c>
      <c r="BJ65" s="51">
        <v>32</v>
      </c>
      <c r="BK65" s="52">
        <v>96.96969696969697</v>
      </c>
      <c r="BL65" s="51">
        <v>33</v>
      </c>
    </row>
    <row r="66" spans="1:64" ht="16.5" customHeight="1">
      <c r="A66" s="84" t="s">
        <v>293</v>
      </c>
      <c r="B66" s="84" t="s">
        <v>293</v>
      </c>
      <c r="C66" s="53" t="s">
        <v>1582</v>
      </c>
      <c r="D66" s="54">
        <v>3</v>
      </c>
      <c r="E66" s="65" t="s">
        <v>136</v>
      </c>
      <c r="F66" s="55">
        <v>40</v>
      </c>
      <c r="G66" s="53"/>
      <c r="H66" s="57"/>
      <c r="I66" s="56"/>
      <c r="J66" s="56"/>
      <c r="K66" s="36" t="s">
        <v>65</v>
      </c>
      <c r="L66" s="83">
        <v>66</v>
      </c>
      <c r="M66" s="83"/>
      <c r="N66" s="63"/>
      <c r="O66" s="86" t="s">
        <v>208</v>
      </c>
      <c r="P66" s="88">
        <v>43470.666666666664</v>
      </c>
      <c r="Q66" s="86" t="s">
        <v>339</v>
      </c>
      <c r="R66" s="89" t="s">
        <v>352</v>
      </c>
      <c r="S66" s="86" t="s">
        <v>361</v>
      </c>
      <c r="T66" s="86" t="s">
        <v>368</v>
      </c>
      <c r="U66" s="86"/>
      <c r="V66" s="89" t="s">
        <v>421</v>
      </c>
      <c r="W66" s="88">
        <v>43470.666666666664</v>
      </c>
      <c r="X66" s="89" t="s">
        <v>477</v>
      </c>
      <c r="Y66" s="86"/>
      <c r="Z66" s="86"/>
      <c r="AA66" s="92" t="s">
        <v>535</v>
      </c>
      <c r="AB66" s="86"/>
      <c r="AC66" s="86" t="b">
        <v>0</v>
      </c>
      <c r="AD66" s="86">
        <v>1</v>
      </c>
      <c r="AE66" s="92" t="s">
        <v>550</v>
      </c>
      <c r="AF66" s="86" t="b">
        <v>0</v>
      </c>
      <c r="AG66" s="86" t="s">
        <v>559</v>
      </c>
      <c r="AH66" s="86"/>
      <c r="AI66" s="92" t="s">
        <v>550</v>
      </c>
      <c r="AJ66" s="86" t="b">
        <v>0</v>
      </c>
      <c r="AK66" s="86">
        <v>0</v>
      </c>
      <c r="AL66" s="92" t="s">
        <v>550</v>
      </c>
      <c r="AM66" s="86" t="s">
        <v>574</v>
      </c>
      <c r="AN66" s="86" t="b">
        <v>0</v>
      </c>
      <c r="AO66" s="92" t="s">
        <v>535</v>
      </c>
      <c r="AP66" s="86" t="s">
        <v>208</v>
      </c>
      <c r="AQ66" s="86">
        <v>0</v>
      </c>
      <c r="AR66" s="86">
        <v>0</v>
      </c>
      <c r="AS66" s="86"/>
      <c r="AT66" s="86"/>
      <c r="AU66" s="86"/>
      <c r="AV66" s="86"/>
      <c r="AW66" s="86"/>
      <c r="AX66" s="86"/>
      <c r="AY66" s="86"/>
      <c r="AZ66" s="86"/>
      <c r="BA66">
        <v>2</v>
      </c>
      <c r="BB66" s="85" t="str">
        <f>REPLACE(INDEX(GroupVertices[Group],MATCH(Edges[[#This Row],[Vertex 1]],GroupVertices[Vertex],0)),1,1,"")</f>
        <v>6</v>
      </c>
      <c r="BC66" s="85" t="str">
        <f>REPLACE(INDEX(GroupVertices[Group],MATCH(Edges[[#This Row],[Vertex 2]],GroupVertices[Vertex],0)),1,1,"")</f>
        <v>6</v>
      </c>
      <c r="BD66" s="51">
        <v>1</v>
      </c>
      <c r="BE66" s="52">
        <v>2.3255813953488373</v>
      </c>
      <c r="BF66" s="51">
        <v>0</v>
      </c>
      <c r="BG66" s="52">
        <v>0</v>
      </c>
      <c r="BH66" s="51">
        <v>0</v>
      </c>
      <c r="BI66" s="52">
        <v>0</v>
      </c>
      <c r="BJ66" s="51">
        <v>42</v>
      </c>
      <c r="BK66" s="52">
        <v>97.67441860465117</v>
      </c>
      <c r="BL66" s="51">
        <v>43</v>
      </c>
    </row>
    <row r="67" spans="1:64" ht="16.5" customHeight="1">
      <c r="A67" s="84" t="s">
        <v>294</v>
      </c>
      <c r="B67" s="84" t="s">
        <v>314</v>
      </c>
      <c r="C67" s="53" t="s">
        <v>1581</v>
      </c>
      <c r="D67" s="54">
        <v>3</v>
      </c>
      <c r="E67" s="65" t="s">
        <v>132</v>
      </c>
      <c r="F67" s="55">
        <v>40</v>
      </c>
      <c r="G67" s="53"/>
      <c r="H67" s="57"/>
      <c r="I67" s="56"/>
      <c r="J67" s="56"/>
      <c r="K67" s="36" t="s">
        <v>65</v>
      </c>
      <c r="L67" s="83">
        <v>67</v>
      </c>
      <c r="M67" s="83"/>
      <c r="N67" s="63"/>
      <c r="O67" s="86" t="s">
        <v>319</v>
      </c>
      <c r="P67" s="88">
        <v>43470.751296296294</v>
      </c>
      <c r="Q67" s="86" t="s">
        <v>340</v>
      </c>
      <c r="R67" s="86"/>
      <c r="S67" s="86"/>
      <c r="T67" s="86"/>
      <c r="U67" s="86"/>
      <c r="V67" s="89" t="s">
        <v>422</v>
      </c>
      <c r="W67" s="88">
        <v>43470.751296296294</v>
      </c>
      <c r="X67" s="89" t="s">
        <v>478</v>
      </c>
      <c r="Y67" s="86"/>
      <c r="Z67" s="86"/>
      <c r="AA67" s="92" t="s">
        <v>536</v>
      </c>
      <c r="AB67" s="92" t="s">
        <v>547</v>
      </c>
      <c r="AC67" s="86" t="b">
        <v>0</v>
      </c>
      <c r="AD67" s="86">
        <v>2</v>
      </c>
      <c r="AE67" s="92" t="s">
        <v>556</v>
      </c>
      <c r="AF67" s="86" t="b">
        <v>0</v>
      </c>
      <c r="AG67" s="86" t="s">
        <v>559</v>
      </c>
      <c r="AH67" s="86"/>
      <c r="AI67" s="92" t="s">
        <v>550</v>
      </c>
      <c r="AJ67" s="86" t="b">
        <v>0</v>
      </c>
      <c r="AK67" s="86">
        <v>0</v>
      </c>
      <c r="AL67" s="92" t="s">
        <v>550</v>
      </c>
      <c r="AM67" s="86" t="s">
        <v>564</v>
      </c>
      <c r="AN67" s="86" t="b">
        <v>0</v>
      </c>
      <c r="AO67" s="92" t="s">
        <v>547</v>
      </c>
      <c r="AP67" s="86" t="s">
        <v>208</v>
      </c>
      <c r="AQ67" s="86">
        <v>0</v>
      </c>
      <c r="AR67" s="86">
        <v>0</v>
      </c>
      <c r="AS67" s="86"/>
      <c r="AT67" s="86"/>
      <c r="AU67" s="86"/>
      <c r="AV67" s="86"/>
      <c r="AW67" s="86"/>
      <c r="AX67" s="86"/>
      <c r="AY67" s="86"/>
      <c r="AZ67" s="86"/>
      <c r="BA67">
        <v>1</v>
      </c>
      <c r="BB67" s="85" t="str">
        <f>REPLACE(INDEX(GroupVertices[Group],MATCH(Edges[[#This Row],[Vertex 1]],GroupVertices[Vertex],0)),1,1,"")</f>
        <v>7</v>
      </c>
      <c r="BC67" s="85" t="str">
        <f>REPLACE(INDEX(GroupVertices[Group],MATCH(Edges[[#This Row],[Vertex 2]],GroupVertices[Vertex],0)),1,1,"")</f>
        <v>7</v>
      </c>
      <c r="BD67" s="51"/>
      <c r="BE67" s="52"/>
      <c r="BF67" s="51"/>
      <c r="BG67" s="52"/>
      <c r="BH67" s="51"/>
      <c r="BI67" s="52"/>
      <c r="BJ67" s="51"/>
      <c r="BK67" s="52"/>
      <c r="BL67" s="51"/>
    </row>
    <row r="68" spans="1:64" ht="16.5" customHeight="1">
      <c r="A68" s="84" t="s">
        <v>294</v>
      </c>
      <c r="B68" s="84" t="s">
        <v>315</v>
      </c>
      <c r="C68" s="53" t="s">
        <v>1581</v>
      </c>
      <c r="D68" s="54">
        <v>3</v>
      </c>
      <c r="E68" s="65" t="s">
        <v>132</v>
      </c>
      <c r="F68" s="55">
        <v>40</v>
      </c>
      <c r="G68" s="53"/>
      <c r="H68" s="57"/>
      <c r="I68" s="56"/>
      <c r="J68" s="56"/>
      <c r="K68" s="36" t="s">
        <v>65</v>
      </c>
      <c r="L68" s="83">
        <v>68</v>
      </c>
      <c r="M68" s="83"/>
      <c r="N68" s="63"/>
      <c r="O68" s="86" t="s">
        <v>320</v>
      </c>
      <c r="P68" s="88">
        <v>43470.751296296294</v>
      </c>
      <c r="Q68" s="86" t="s">
        <v>340</v>
      </c>
      <c r="R68" s="86"/>
      <c r="S68" s="86"/>
      <c r="T68" s="86"/>
      <c r="U68" s="86"/>
      <c r="V68" s="89" t="s">
        <v>422</v>
      </c>
      <c r="W68" s="88">
        <v>43470.751296296294</v>
      </c>
      <c r="X68" s="89" t="s">
        <v>478</v>
      </c>
      <c r="Y68" s="86"/>
      <c r="Z68" s="86"/>
      <c r="AA68" s="92" t="s">
        <v>536</v>
      </c>
      <c r="AB68" s="92" t="s">
        <v>547</v>
      </c>
      <c r="AC68" s="86" t="b">
        <v>0</v>
      </c>
      <c r="AD68" s="86">
        <v>2</v>
      </c>
      <c r="AE68" s="92" t="s">
        <v>556</v>
      </c>
      <c r="AF68" s="86" t="b">
        <v>0</v>
      </c>
      <c r="AG68" s="86" t="s">
        <v>559</v>
      </c>
      <c r="AH68" s="86"/>
      <c r="AI68" s="92" t="s">
        <v>550</v>
      </c>
      <c r="AJ68" s="86" t="b">
        <v>0</v>
      </c>
      <c r="AK68" s="86">
        <v>0</v>
      </c>
      <c r="AL68" s="92" t="s">
        <v>550</v>
      </c>
      <c r="AM68" s="86" t="s">
        <v>564</v>
      </c>
      <c r="AN68" s="86" t="b">
        <v>0</v>
      </c>
      <c r="AO68" s="92" t="s">
        <v>547</v>
      </c>
      <c r="AP68" s="86" t="s">
        <v>208</v>
      </c>
      <c r="AQ68" s="86">
        <v>0</v>
      </c>
      <c r="AR68" s="86">
        <v>0</v>
      </c>
      <c r="AS68" s="86"/>
      <c r="AT68" s="86"/>
      <c r="AU68" s="86"/>
      <c r="AV68" s="86"/>
      <c r="AW68" s="86"/>
      <c r="AX68" s="86"/>
      <c r="AY68" s="86"/>
      <c r="AZ68" s="86"/>
      <c r="BA68">
        <v>1</v>
      </c>
      <c r="BB68" s="85" t="str">
        <f>REPLACE(INDEX(GroupVertices[Group],MATCH(Edges[[#This Row],[Vertex 1]],GroupVertices[Vertex],0)),1,1,"")</f>
        <v>7</v>
      </c>
      <c r="BC68" s="85" t="str">
        <f>REPLACE(INDEX(GroupVertices[Group],MATCH(Edges[[#This Row],[Vertex 2]],GroupVertices[Vertex],0)),1,1,"")</f>
        <v>7</v>
      </c>
      <c r="BD68" s="51">
        <v>0</v>
      </c>
      <c r="BE68" s="52">
        <v>0</v>
      </c>
      <c r="BF68" s="51">
        <v>1</v>
      </c>
      <c r="BG68" s="52">
        <v>2.127659574468085</v>
      </c>
      <c r="BH68" s="51">
        <v>0</v>
      </c>
      <c r="BI68" s="52">
        <v>0</v>
      </c>
      <c r="BJ68" s="51">
        <v>46</v>
      </c>
      <c r="BK68" s="52">
        <v>97.87234042553192</v>
      </c>
      <c r="BL68" s="51">
        <v>47</v>
      </c>
    </row>
    <row r="69" spans="1:64" ht="16.5" customHeight="1">
      <c r="A69" s="84" t="s">
        <v>295</v>
      </c>
      <c r="B69" s="84" t="s">
        <v>316</v>
      </c>
      <c r="C69" s="53" t="s">
        <v>1581</v>
      </c>
      <c r="D69" s="54">
        <v>3</v>
      </c>
      <c r="E69" s="65" t="s">
        <v>132</v>
      </c>
      <c r="F69" s="55">
        <v>40</v>
      </c>
      <c r="G69" s="53"/>
      <c r="H69" s="57"/>
      <c r="I69" s="56"/>
      <c r="J69" s="56"/>
      <c r="K69" s="36" t="s">
        <v>65</v>
      </c>
      <c r="L69" s="83">
        <v>69</v>
      </c>
      <c r="M69" s="83"/>
      <c r="N69" s="63"/>
      <c r="O69" s="86" t="s">
        <v>319</v>
      </c>
      <c r="P69" s="88">
        <v>43470.92414351852</v>
      </c>
      <c r="Q69" s="86" t="s">
        <v>341</v>
      </c>
      <c r="R69" s="86"/>
      <c r="S69" s="86"/>
      <c r="T69" s="86"/>
      <c r="U69" s="86"/>
      <c r="V69" s="89" t="s">
        <v>423</v>
      </c>
      <c r="W69" s="88">
        <v>43470.92414351852</v>
      </c>
      <c r="X69" s="89" t="s">
        <v>479</v>
      </c>
      <c r="Y69" s="86"/>
      <c r="Z69" s="86"/>
      <c r="AA69" s="92" t="s">
        <v>537</v>
      </c>
      <c r="AB69" s="92" t="s">
        <v>548</v>
      </c>
      <c r="AC69" s="86" t="b">
        <v>0</v>
      </c>
      <c r="AD69" s="86">
        <v>0</v>
      </c>
      <c r="AE69" s="92" t="s">
        <v>557</v>
      </c>
      <c r="AF69" s="86" t="b">
        <v>0</v>
      </c>
      <c r="AG69" s="86" t="s">
        <v>559</v>
      </c>
      <c r="AH69" s="86"/>
      <c r="AI69" s="92" t="s">
        <v>550</v>
      </c>
      <c r="AJ69" s="86" t="b">
        <v>0</v>
      </c>
      <c r="AK69" s="86">
        <v>0</v>
      </c>
      <c r="AL69" s="92" t="s">
        <v>550</v>
      </c>
      <c r="AM69" s="86" t="s">
        <v>564</v>
      </c>
      <c r="AN69" s="86" t="b">
        <v>0</v>
      </c>
      <c r="AO69" s="92" t="s">
        <v>548</v>
      </c>
      <c r="AP69" s="86" t="s">
        <v>208</v>
      </c>
      <c r="AQ69" s="86">
        <v>0</v>
      </c>
      <c r="AR69" s="86">
        <v>0</v>
      </c>
      <c r="AS69" s="86"/>
      <c r="AT69" s="86"/>
      <c r="AU69" s="86"/>
      <c r="AV69" s="86"/>
      <c r="AW69" s="86"/>
      <c r="AX69" s="86"/>
      <c r="AY69" s="86"/>
      <c r="AZ69" s="86"/>
      <c r="BA69">
        <v>1</v>
      </c>
      <c r="BB69" s="85" t="str">
        <f>REPLACE(INDEX(GroupVertices[Group],MATCH(Edges[[#This Row],[Vertex 1]],GroupVertices[Vertex],0)),1,1,"")</f>
        <v>11</v>
      </c>
      <c r="BC69" s="85" t="str">
        <f>REPLACE(INDEX(GroupVertices[Group],MATCH(Edges[[#This Row],[Vertex 2]],GroupVertices[Vertex],0)),1,1,"")</f>
        <v>11</v>
      </c>
      <c r="BD69" s="51">
        <v>0</v>
      </c>
      <c r="BE69" s="52">
        <v>0</v>
      </c>
      <c r="BF69" s="51">
        <v>0</v>
      </c>
      <c r="BG69" s="52">
        <v>0</v>
      </c>
      <c r="BH69" s="51">
        <v>0</v>
      </c>
      <c r="BI69" s="52">
        <v>0</v>
      </c>
      <c r="BJ69" s="51">
        <v>34</v>
      </c>
      <c r="BK69" s="52">
        <v>100</v>
      </c>
      <c r="BL69" s="51">
        <v>34</v>
      </c>
    </row>
    <row r="70" spans="1:64" ht="16.5" customHeight="1">
      <c r="A70" s="84" t="s">
        <v>296</v>
      </c>
      <c r="B70" s="84" t="s">
        <v>317</v>
      </c>
      <c r="C70" s="53" t="s">
        <v>1581</v>
      </c>
      <c r="D70" s="54">
        <v>3</v>
      </c>
      <c r="E70" s="65" t="s">
        <v>132</v>
      </c>
      <c r="F70" s="55">
        <v>40</v>
      </c>
      <c r="G70" s="53"/>
      <c r="H70" s="57"/>
      <c r="I70" s="56"/>
      <c r="J70" s="56"/>
      <c r="K70" s="36" t="s">
        <v>65</v>
      </c>
      <c r="L70" s="83">
        <v>70</v>
      </c>
      <c r="M70" s="83"/>
      <c r="N70" s="63"/>
      <c r="O70" s="86" t="s">
        <v>320</v>
      </c>
      <c r="P70" s="88">
        <v>43471.366215277776</v>
      </c>
      <c r="Q70" s="86" t="s">
        <v>342</v>
      </c>
      <c r="R70" s="86"/>
      <c r="S70" s="86"/>
      <c r="T70" s="86"/>
      <c r="U70" s="86"/>
      <c r="V70" s="89" t="s">
        <v>424</v>
      </c>
      <c r="W70" s="88">
        <v>43471.366215277776</v>
      </c>
      <c r="X70" s="89" t="s">
        <v>480</v>
      </c>
      <c r="Y70" s="86"/>
      <c r="Z70" s="86"/>
      <c r="AA70" s="92" t="s">
        <v>538</v>
      </c>
      <c r="AB70" s="92" t="s">
        <v>549</v>
      </c>
      <c r="AC70" s="86" t="b">
        <v>0</v>
      </c>
      <c r="AD70" s="86">
        <v>0</v>
      </c>
      <c r="AE70" s="92" t="s">
        <v>558</v>
      </c>
      <c r="AF70" s="86" t="b">
        <v>0</v>
      </c>
      <c r="AG70" s="86" t="s">
        <v>559</v>
      </c>
      <c r="AH70" s="86"/>
      <c r="AI70" s="92" t="s">
        <v>550</v>
      </c>
      <c r="AJ70" s="86" t="b">
        <v>0</v>
      </c>
      <c r="AK70" s="86">
        <v>0</v>
      </c>
      <c r="AL70" s="92" t="s">
        <v>550</v>
      </c>
      <c r="AM70" s="86" t="s">
        <v>565</v>
      </c>
      <c r="AN70" s="86" t="b">
        <v>0</v>
      </c>
      <c r="AO70" s="92" t="s">
        <v>549</v>
      </c>
      <c r="AP70" s="86" t="s">
        <v>208</v>
      </c>
      <c r="AQ70" s="86">
        <v>0</v>
      </c>
      <c r="AR70" s="86">
        <v>0</v>
      </c>
      <c r="AS70" s="86"/>
      <c r="AT70" s="86"/>
      <c r="AU70" s="86"/>
      <c r="AV70" s="86"/>
      <c r="AW70" s="86"/>
      <c r="AX70" s="86"/>
      <c r="AY70" s="86"/>
      <c r="AZ70" s="86"/>
      <c r="BA70">
        <v>1</v>
      </c>
      <c r="BB70" s="85" t="str">
        <f>REPLACE(INDEX(GroupVertices[Group],MATCH(Edges[[#This Row],[Vertex 1]],GroupVertices[Vertex],0)),1,1,"")</f>
        <v>10</v>
      </c>
      <c r="BC70" s="85" t="str">
        <f>REPLACE(INDEX(GroupVertices[Group],MATCH(Edges[[#This Row],[Vertex 2]],GroupVertices[Vertex],0)),1,1,"")</f>
        <v>10</v>
      </c>
      <c r="BD70" s="51">
        <v>1</v>
      </c>
      <c r="BE70" s="52">
        <v>4.545454545454546</v>
      </c>
      <c r="BF70" s="51">
        <v>0</v>
      </c>
      <c r="BG70" s="52">
        <v>0</v>
      </c>
      <c r="BH70" s="51">
        <v>0</v>
      </c>
      <c r="BI70" s="52">
        <v>0</v>
      </c>
      <c r="BJ70" s="51">
        <v>21</v>
      </c>
      <c r="BK70" s="52">
        <v>95.45454545454545</v>
      </c>
      <c r="BL70" s="51">
        <v>22</v>
      </c>
    </row>
    <row r="71" spans="1:64" ht="16.5" customHeight="1">
      <c r="A71" s="84" t="s">
        <v>297</v>
      </c>
      <c r="B71" s="84" t="s">
        <v>297</v>
      </c>
      <c r="C71" s="53" t="s">
        <v>1581</v>
      </c>
      <c r="D71" s="54">
        <v>3</v>
      </c>
      <c r="E71" s="65" t="s">
        <v>132</v>
      </c>
      <c r="F71" s="55">
        <v>40</v>
      </c>
      <c r="G71" s="53"/>
      <c r="H71" s="57"/>
      <c r="I71" s="56"/>
      <c r="J71" s="56"/>
      <c r="K71" s="36" t="s">
        <v>65</v>
      </c>
      <c r="L71" s="83">
        <v>71</v>
      </c>
      <c r="M71" s="83"/>
      <c r="N71" s="63"/>
      <c r="O71" s="86" t="s">
        <v>208</v>
      </c>
      <c r="P71" s="88">
        <v>43471.54344907407</v>
      </c>
      <c r="Q71" s="86" t="s">
        <v>343</v>
      </c>
      <c r="R71" s="89" t="s">
        <v>353</v>
      </c>
      <c r="S71" s="86" t="s">
        <v>362</v>
      </c>
      <c r="T71" s="86" t="s">
        <v>371</v>
      </c>
      <c r="U71" s="89" t="s">
        <v>374</v>
      </c>
      <c r="V71" s="89" t="s">
        <v>374</v>
      </c>
      <c r="W71" s="88">
        <v>43471.54344907407</v>
      </c>
      <c r="X71" s="89" t="s">
        <v>481</v>
      </c>
      <c r="Y71" s="86"/>
      <c r="Z71" s="86"/>
      <c r="AA71" s="92" t="s">
        <v>539</v>
      </c>
      <c r="AB71" s="86"/>
      <c r="AC71" s="86" t="b">
        <v>0</v>
      </c>
      <c r="AD71" s="86">
        <v>0</v>
      </c>
      <c r="AE71" s="92" t="s">
        <v>550</v>
      </c>
      <c r="AF71" s="86" t="b">
        <v>0</v>
      </c>
      <c r="AG71" s="86" t="s">
        <v>559</v>
      </c>
      <c r="AH71" s="86"/>
      <c r="AI71" s="92" t="s">
        <v>550</v>
      </c>
      <c r="AJ71" s="86" t="b">
        <v>0</v>
      </c>
      <c r="AK71" s="86">
        <v>0</v>
      </c>
      <c r="AL71" s="92" t="s">
        <v>550</v>
      </c>
      <c r="AM71" s="86" t="s">
        <v>563</v>
      </c>
      <c r="AN71" s="86" t="b">
        <v>0</v>
      </c>
      <c r="AO71" s="92" t="s">
        <v>539</v>
      </c>
      <c r="AP71" s="86" t="s">
        <v>208</v>
      </c>
      <c r="AQ71" s="86">
        <v>0</v>
      </c>
      <c r="AR71" s="86">
        <v>0</v>
      </c>
      <c r="AS71" s="86"/>
      <c r="AT71" s="86"/>
      <c r="AU71" s="86"/>
      <c r="AV71" s="86"/>
      <c r="AW71" s="86"/>
      <c r="AX71" s="86"/>
      <c r="AY71" s="86"/>
      <c r="AZ71" s="86"/>
      <c r="BA71">
        <v>1</v>
      </c>
      <c r="BB71" s="85" t="str">
        <f>REPLACE(INDEX(GroupVertices[Group],MATCH(Edges[[#This Row],[Vertex 1]],GroupVertices[Vertex],0)),1,1,"")</f>
        <v>4</v>
      </c>
      <c r="BC71" s="85" t="str">
        <f>REPLACE(INDEX(GroupVertices[Group],MATCH(Edges[[#This Row],[Vertex 2]],GroupVertices[Vertex],0)),1,1,"")</f>
        <v>4</v>
      </c>
      <c r="BD71" s="51">
        <v>1</v>
      </c>
      <c r="BE71" s="52">
        <v>2.6315789473684212</v>
      </c>
      <c r="BF71" s="51">
        <v>1</v>
      </c>
      <c r="BG71" s="52">
        <v>2.6315789473684212</v>
      </c>
      <c r="BH71" s="51">
        <v>0</v>
      </c>
      <c r="BI71" s="52">
        <v>0</v>
      </c>
      <c r="BJ71" s="51">
        <v>36</v>
      </c>
      <c r="BK71" s="52">
        <v>94.73684210526316</v>
      </c>
      <c r="BL71" s="51">
        <v>38</v>
      </c>
    </row>
    <row r="72" spans="1:64" ht="16.5" customHeight="1">
      <c r="A72" s="84" t="s">
        <v>298</v>
      </c>
      <c r="B72" s="84" t="s">
        <v>298</v>
      </c>
      <c r="C72" s="53" t="s">
        <v>1582</v>
      </c>
      <c r="D72" s="54">
        <v>3</v>
      </c>
      <c r="E72" s="65" t="s">
        <v>136</v>
      </c>
      <c r="F72" s="55">
        <v>40</v>
      </c>
      <c r="G72" s="53"/>
      <c r="H72" s="57"/>
      <c r="I72" s="56"/>
      <c r="J72" s="56"/>
      <c r="K72" s="36" t="s">
        <v>65</v>
      </c>
      <c r="L72" s="83">
        <v>72</v>
      </c>
      <c r="M72" s="83"/>
      <c r="N72" s="63"/>
      <c r="O72" s="86" t="s">
        <v>208</v>
      </c>
      <c r="P72" s="88">
        <v>43468.67743055556</v>
      </c>
      <c r="Q72" s="86" t="s">
        <v>330</v>
      </c>
      <c r="R72" s="86"/>
      <c r="S72" s="86"/>
      <c r="T72" s="86"/>
      <c r="U72" s="86"/>
      <c r="V72" s="89" t="s">
        <v>425</v>
      </c>
      <c r="W72" s="88">
        <v>43468.67743055556</v>
      </c>
      <c r="X72" s="89" t="s">
        <v>482</v>
      </c>
      <c r="Y72" s="86"/>
      <c r="Z72" s="86"/>
      <c r="AA72" s="92" t="s">
        <v>540</v>
      </c>
      <c r="AB72" s="86"/>
      <c r="AC72" s="86" t="b">
        <v>0</v>
      </c>
      <c r="AD72" s="86">
        <v>83</v>
      </c>
      <c r="AE72" s="92" t="s">
        <v>550</v>
      </c>
      <c r="AF72" s="86" t="b">
        <v>0</v>
      </c>
      <c r="AG72" s="86" t="s">
        <v>559</v>
      </c>
      <c r="AH72" s="86"/>
      <c r="AI72" s="92" t="s">
        <v>550</v>
      </c>
      <c r="AJ72" s="86" t="b">
        <v>0</v>
      </c>
      <c r="AK72" s="86">
        <v>22</v>
      </c>
      <c r="AL72" s="92" t="s">
        <v>550</v>
      </c>
      <c r="AM72" s="86" t="s">
        <v>575</v>
      </c>
      <c r="AN72" s="86" t="b">
        <v>0</v>
      </c>
      <c r="AO72" s="92" t="s">
        <v>540</v>
      </c>
      <c r="AP72" s="86" t="s">
        <v>208</v>
      </c>
      <c r="AQ72" s="86">
        <v>0</v>
      </c>
      <c r="AR72" s="86">
        <v>0</v>
      </c>
      <c r="AS72" s="86"/>
      <c r="AT72" s="86"/>
      <c r="AU72" s="86"/>
      <c r="AV72" s="86"/>
      <c r="AW72" s="86"/>
      <c r="AX72" s="86"/>
      <c r="AY72" s="86"/>
      <c r="AZ72" s="86"/>
      <c r="BA72">
        <v>2</v>
      </c>
      <c r="BB72" s="85" t="str">
        <f>REPLACE(INDEX(GroupVertices[Group],MATCH(Edges[[#This Row],[Vertex 1]],GroupVertices[Vertex],0)),1,1,"")</f>
        <v>1</v>
      </c>
      <c r="BC72" s="85" t="str">
        <f>REPLACE(INDEX(GroupVertices[Group],MATCH(Edges[[#This Row],[Vertex 2]],GroupVertices[Vertex],0)),1,1,"")</f>
        <v>1</v>
      </c>
      <c r="BD72" s="51">
        <v>1</v>
      </c>
      <c r="BE72" s="52">
        <v>2.2222222222222223</v>
      </c>
      <c r="BF72" s="51">
        <v>0</v>
      </c>
      <c r="BG72" s="52">
        <v>0</v>
      </c>
      <c r="BH72" s="51">
        <v>0</v>
      </c>
      <c r="BI72" s="52">
        <v>0</v>
      </c>
      <c r="BJ72" s="51">
        <v>44</v>
      </c>
      <c r="BK72" s="52">
        <v>97.77777777777777</v>
      </c>
      <c r="BL72" s="51">
        <v>45</v>
      </c>
    </row>
    <row r="73" spans="1:64" ht="16.5" customHeight="1">
      <c r="A73" s="84" t="s">
        <v>298</v>
      </c>
      <c r="B73" s="84" t="s">
        <v>298</v>
      </c>
      <c r="C73" s="53" t="s">
        <v>1582</v>
      </c>
      <c r="D73" s="54">
        <v>3</v>
      </c>
      <c r="E73" s="65" t="s">
        <v>136</v>
      </c>
      <c r="F73" s="55">
        <v>40</v>
      </c>
      <c r="G73" s="53"/>
      <c r="H73" s="57"/>
      <c r="I73" s="56"/>
      <c r="J73" s="56"/>
      <c r="K73" s="36" t="s">
        <v>65</v>
      </c>
      <c r="L73" s="83">
        <v>73</v>
      </c>
      <c r="M73" s="83"/>
      <c r="N73" s="63"/>
      <c r="O73" s="86" t="s">
        <v>318</v>
      </c>
      <c r="P73" s="88">
        <v>43469.43969907407</v>
      </c>
      <c r="Q73" s="86" t="s">
        <v>330</v>
      </c>
      <c r="R73" s="86"/>
      <c r="S73" s="86"/>
      <c r="T73" s="86"/>
      <c r="U73" s="86"/>
      <c r="V73" s="89" t="s">
        <v>425</v>
      </c>
      <c r="W73" s="88">
        <v>43469.43969907407</v>
      </c>
      <c r="X73" s="89" t="s">
        <v>483</v>
      </c>
      <c r="Y73" s="86"/>
      <c r="Z73" s="86"/>
      <c r="AA73" s="92" t="s">
        <v>541</v>
      </c>
      <c r="AB73" s="86"/>
      <c r="AC73" s="86" t="b">
        <v>0</v>
      </c>
      <c r="AD73" s="86">
        <v>0</v>
      </c>
      <c r="AE73" s="92" t="s">
        <v>550</v>
      </c>
      <c r="AF73" s="86" t="b">
        <v>0</v>
      </c>
      <c r="AG73" s="86" t="s">
        <v>559</v>
      </c>
      <c r="AH73" s="86"/>
      <c r="AI73" s="92" t="s">
        <v>550</v>
      </c>
      <c r="AJ73" s="86" t="b">
        <v>0</v>
      </c>
      <c r="AK73" s="86">
        <v>22</v>
      </c>
      <c r="AL73" s="92" t="s">
        <v>540</v>
      </c>
      <c r="AM73" s="86" t="s">
        <v>563</v>
      </c>
      <c r="AN73" s="86" t="b">
        <v>0</v>
      </c>
      <c r="AO73" s="92" t="s">
        <v>540</v>
      </c>
      <c r="AP73" s="86" t="s">
        <v>208</v>
      </c>
      <c r="AQ73" s="86">
        <v>0</v>
      </c>
      <c r="AR73" s="86">
        <v>0</v>
      </c>
      <c r="AS73" s="86"/>
      <c r="AT73" s="86"/>
      <c r="AU73" s="86"/>
      <c r="AV73" s="86"/>
      <c r="AW73" s="86"/>
      <c r="AX73" s="86"/>
      <c r="AY73" s="86"/>
      <c r="AZ73" s="86"/>
      <c r="BA73">
        <v>2</v>
      </c>
      <c r="BB73" s="85" t="str">
        <f>REPLACE(INDEX(GroupVertices[Group],MATCH(Edges[[#This Row],[Vertex 1]],GroupVertices[Vertex],0)),1,1,"")</f>
        <v>1</v>
      </c>
      <c r="BC73" s="85" t="str">
        <f>REPLACE(INDEX(GroupVertices[Group],MATCH(Edges[[#This Row],[Vertex 2]],GroupVertices[Vertex],0)),1,1,"")</f>
        <v>1</v>
      </c>
      <c r="BD73" s="51">
        <v>1</v>
      </c>
      <c r="BE73" s="52">
        <v>2.2222222222222223</v>
      </c>
      <c r="BF73" s="51">
        <v>0</v>
      </c>
      <c r="BG73" s="52">
        <v>0</v>
      </c>
      <c r="BH73" s="51">
        <v>0</v>
      </c>
      <c r="BI73" s="52">
        <v>0</v>
      </c>
      <c r="BJ73" s="51">
        <v>44</v>
      </c>
      <c r="BK73" s="52">
        <v>97.77777777777777</v>
      </c>
      <c r="BL73" s="51">
        <v>45</v>
      </c>
    </row>
    <row r="74" spans="1:64" ht="16.5" customHeight="1">
      <c r="A74" s="84" t="s">
        <v>299</v>
      </c>
      <c r="B74" s="84" t="s">
        <v>298</v>
      </c>
      <c r="C74" s="53" t="s">
        <v>1581</v>
      </c>
      <c r="D74" s="54">
        <v>3</v>
      </c>
      <c r="E74" s="65" t="s">
        <v>132</v>
      </c>
      <c r="F74" s="55">
        <v>40</v>
      </c>
      <c r="G74" s="53"/>
      <c r="H74" s="57"/>
      <c r="I74" s="56"/>
      <c r="J74" s="56"/>
      <c r="K74" s="36" t="s">
        <v>65</v>
      </c>
      <c r="L74" s="83">
        <v>74</v>
      </c>
      <c r="M74" s="83"/>
      <c r="N74" s="63"/>
      <c r="O74" s="86" t="s">
        <v>318</v>
      </c>
      <c r="P74" s="88">
        <v>43471.79350694444</v>
      </c>
      <c r="Q74" s="86" t="s">
        <v>330</v>
      </c>
      <c r="R74" s="86"/>
      <c r="S74" s="86"/>
      <c r="T74" s="86"/>
      <c r="U74" s="86"/>
      <c r="V74" s="89" t="s">
        <v>426</v>
      </c>
      <c r="W74" s="88">
        <v>43471.79350694444</v>
      </c>
      <c r="X74" s="89" t="s">
        <v>484</v>
      </c>
      <c r="Y74" s="86"/>
      <c r="Z74" s="86"/>
      <c r="AA74" s="92" t="s">
        <v>542</v>
      </c>
      <c r="AB74" s="86"/>
      <c r="AC74" s="86" t="b">
        <v>0</v>
      </c>
      <c r="AD74" s="86">
        <v>0</v>
      </c>
      <c r="AE74" s="92" t="s">
        <v>550</v>
      </c>
      <c r="AF74" s="86" t="b">
        <v>0</v>
      </c>
      <c r="AG74" s="86" t="s">
        <v>559</v>
      </c>
      <c r="AH74" s="86"/>
      <c r="AI74" s="92" t="s">
        <v>550</v>
      </c>
      <c r="AJ74" s="86" t="b">
        <v>0</v>
      </c>
      <c r="AK74" s="86">
        <v>22</v>
      </c>
      <c r="AL74" s="92" t="s">
        <v>540</v>
      </c>
      <c r="AM74" s="86" t="s">
        <v>564</v>
      </c>
      <c r="AN74" s="86" t="b">
        <v>0</v>
      </c>
      <c r="AO74" s="92" t="s">
        <v>540</v>
      </c>
      <c r="AP74" s="86" t="s">
        <v>208</v>
      </c>
      <c r="AQ74" s="86">
        <v>0</v>
      </c>
      <c r="AR74" s="86">
        <v>0</v>
      </c>
      <c r="AS74" s="86"/>
      <c r="AT74" s="86"/>
      <c r="AU74" s="86"/>
      <c r="AV74" s="86"/>
      <c r="AW74" s="86"/>
      <c r="AX74" s="86"/>
      <c r="AY74" s="86"/>
      <c r="AZ74" s="86"/>
      <c r="BA74">
        <v>1</v>
      </c>
      <c r="BB74" s="85" t="str">
        <f>REPLACE(INDEX(GroupVertices[Group],MATCH(Edges[[#This Row],[Vertex 1]],GroupVertices[Vertex],0)),1,1,"")</f>
        <v>1</v>
      </c>
      <c r="BC74" s="85" t="str">
        <f>REPLACE(INDEX(GroupVertices[Group],MATCH(Edges[[#This Row],[Vertex 2]],GroupVertices[Vertex],0)),1,1,"")</f>
        <v>1</v>
      </c>
      <c r="BD74" s="51">
        <v>1</v>
      </c>
      <c r="BE74" s="52">
        <v>2.2222222222222223</v>
      </c>
      <c r="BF74" s="51">
        <v>0</v>
      </c>
      <c r="BG74" s="52">
        <v>0</v>
      </c>
      <c r="BH74" s="51">
        <v>0</v>
      </c>
      <c r="BI74" s="52">
        <v>0</v>
      </c>
      <c r="BJ74" s="51">
        <v>44</v>
      </c>
      <c r="BK74" s="52">
        <v>97.77777777777777</v>
      </c>
      <c r="BL74" s="51">
        <v>45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ErrorMessage="1" sqref="N2:N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Color" prompt="To select an optional edge color, right-click and select Select Color on the right-click menu." sqref="C3:C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Opacity" prompt="Enter an optional edge opacity between 0 (transparent) and 100 (opaque)." errorTitle="Invalid Edge Opacity" error="The optional edge opacity must be a whole number between 0 and 10." sqref="F3:F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showErrorMessage="1" promptTitle="Vertex 1 Name" prompt="Enter the name of the edge's first vertex." sqref="A3:A74"/>
    <dataValidation allowBlank="1" showInputMessage="1" showErrorMessage="1" promptTitle="Vertex 2 Name" prompt="Enter the name of the edge's second vertex." sqref="B3:B74"/>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4"/>
  </dataValidations>
  <hyperlinks>
    <hyperlink ref="R19" r:id="rId1" display="https://lebanon.dotrust.org/theirworld-partnership/"/>
    <hyperlink ref="R20" r:id="rId2" display="https://lebanon.dotrust.org/theirworld-partnership/"/>
    <hyperlink ref="R24" r:id="rId3" display="https://www.subex.com/5-key-reasons-why-telcos-should-turn-to-digital-methods-to-combat-fraud/?utm_source=facebook&amp;utm_medium=social&amp;utm_campaign=DFP"/>
    <hyperlink ref="R35" r:id="rId4" display="https://hamiltonmoss.co.uk/product/digital-social-media-sales/?platform=hootsuite"/>
    <hyperlink ref="R46" r:id="rId5" display="https://twitter.com/cldh_trier/status/1081138400672051200"/>
    <hyperlink ref="R60" r:id="rId6" display="https://twitter.com/kalanicraig/status/1081220230297411584"/>
    <hyperlink ref="R62" r:id="rId7" display="https://virginmedia.response.lithium.com/portal/conversation/18648468"/>
    <hyperlink ref="R63" r:id="rId8" display="http://methods.sagepub.com/case/triangulating-net-nography-and-digital-methods-study-peer2peer-economy"/>
    <hyperlink ref="R65" r:id="rId9" display="https://www.historians.org/teaching-and-learning/digital-history-resources/aha19-digital-pedagogy-lightning-round"/>
    <hyperlink ref="R66" r:id="rId10" display="https://www.historians.org/teaching-and-learning/digital-history-resources/aha19-digital-pedagogy-lightning-round"/>
    <hyperlink ref="R71" r:id="rId11" display="https://www.fixingphotos.com/"/>
    <hyperlink ref="U19" r:id="rId12" display="https://pbs.twimg.com/media/DuzlVtGUcAAhIs4.jpg"/>
    <hyperlink ref="U20" r:id="rId13" display="https://pbs.twimg.com/media/DuzlVtGUcAAhIs4.jpg"/>
    <hyperlink ref="U22" r:id="rId14" display="https://pbs.twimg.com/media/Du-ZEphW0AATDRg.jpg"/>
    <hyperlink ref="U71" r:id="rId15" display="https://pbs.twimg.com/media/DwOtHdhX0AAmIF4.jpg"/>
    <hyperlink ref="V3" r:id="rId16" display="http://pbs.twimg.com/profile_images/835765245259886592/hhSMSApC_normal.jpg"/>
    <hyperlink ref="V4" r:id="rId17" display="http://pbs.twimg.com/profile_images/744894119084883969/PRP51XkO_normal.jpg"/>
    <hyperlink ref="V5" r:id="rId18" display="http://pbs.twimg.com/profile_images/765764663305003008/oznc0SCM_normal.jpg"/>
    <hyperlink ref="V6" r:id="rId19" display="http://pbs.twimg.com/profile_images/1049566444319469569/-A8nsDya_normal.jpg"/>
    <hyperlink ref="V7" r:id="rId20" display="http://pbs.twimg.com/profile_images/1049566444319469569/-A8nsDya_normal.jpg"/>
    <hyperlink ref="V8" r:id="rId21" display="http://pbs.twimg.com/profile_images/586139075737849857/Z92jKYtn_normal.png"/>
    <hyperlink ref="V9" r:id="rId22" display="http://pbs.twimg.com/profile_images/1078657961067606016/mX22WqaV_normal.jpg"/>
    <hyperlink ref="V10" r:id="rId23" display="http://pbs.twimg.com/profile_images/1078657961067606016/mX22WqaV_normal.jpg"/>
    <hyperlink ref="V11" r:id="rId24" display="http://pbs.twimg.com/profile_images/847094375565877249/_v8d0s_v_normal.jpg"/>
    <hyperlink ref="V12" r:id="rId25" display="http://pbs.twimg.com/profile_images/847094375565877249/_v8d0s_v_normal.jpg"/>
    <hyperlink ref="V13" r:id="rId26" display="http://pbs.twimg.com/profile_images/781493370040573952/mkHwslVK_normal.png"/>
    <hyperlink ref="V14" r:id="rId27" display="http://pbs.twimg.com/profile_images/781493370040573952/mkHwslVK_normal.png"/>
    <hyperlink ref="V15" r:id="rId28" display="http://pbs.twimg.com/profile_images/781493370040573952/mkHwslVK_normal.png"/>
    <hyperlink ref="V16" r:id="rId29" display="http://pbs.twimg.com/profile_images/781493370040573952/mkHwslVK_normal.png"/>
    <hyperlink ref="V17" r:id="rId30" display="http://pbs.twimg.com/profile_images/781493370040573952/mkHwslVK_normal.png"/>
    <hyperlink ref="V18" r:id="rId31" display="http://pbs.twimg.com/profile_images/781493370040573952/mkHwslVK_normal.png"/>
    <hyperlink ref="V19" r:id="rId32" display="https://pbs.twimg.com/media/DuzlVtGUcAAhIs4.jpg"/>
    <hyperlink ref="V20" r:id="rId33" display="https://pbs.twimg.com/media/DuzlVtGUcAAhIs4.jpg"/>
    <hyperlink ref="V21" r:id="rId34" display="http://pbs.twimg.com/profile_images/846699014800232449/nib1ydzu_normal.jpg"/>
    <hyperlink ref="V22" r:id="rId35" display="https://pbs.twimg.com/media/Du-ZEphW0AATDRg.jpg"/>
    <hyperlink ref="V23" r:id="rId36" display="http://pbs.twimg.com/profile_images/1069245118648119300/YmHK2_MK_normal.jpg"/>
    <hyperlink ref="V24" r:id="rId37" display="http://pbs.twimg.com/profile_images/868571825810284544/p0gOx1QV_normal.jpg"/>
    <hyperlink ref="V25" r:id="rId38" display="http://pbs.twimg.com/profile_images/2792052732/d8e66d9a0c76a752e098725b879b9190_normal.png"/>
    <hyperlink ref="V26" r:id="rId39" display="http://pbs.twimg.com/profile_images/728636297481355264/g4sMrWqG_normal.jpg"/>
    <hyperlink ref="V27" r:id="rId40" display="http://pbs.twimg.com/profile_images/1061190220840865792/3pHAdd1u_normal.jpg"/>
    <hyperlink ref="V28" r:id="rId41" display="http://pbs.twimg.com/profile_images/915296263796662273/6uTX2pr0_normal.jpg"/>
    <hyperlink ref="V29" r:id="rId42" display="http://pbs.twimg.com/profile_images/1136828405/Logo-bluekipper-com_1__normal.gif"/>
    <hyperlink ref="V30" r:id="rId43" display="http://pbs.twimg.com/profile_images/1077925707190288386/z3X-xMQy_normal.jpg"/>
    <hyperlink ref="V31" r:id="rId44" display="http://pbs.twimg.com/profile_images/816971949381472257/R9C6SkIg_normal.jpg"/>
    <hyperlink ref="V32" r:id="rId45" display="http://pbs.twimg.com/profile_images/1029837181165158400/MXuNXOKR_normal.jpg"/>
    <hyperlink ref="V33" r:id="rId46" display="http://pbs.twimg.com/profile_images/1070044851079692288/kZTnkw01_normal.jpg"/>
    <hyperlink ref="V34" r:id="rId47" display="http://pbs.twimg.com/profile_images/1038877820536074240/ythbXLPO_normal.jpg"/>
    <hyperlink ref="V35" r:id="rId48" display="http://pbs.twimg.com/profile_images/994153974633848832/pc0-oCN6_normal.jpg"/>
    <hyperlink ref="V36" r:id="rId49" display="http://abs.twimg.com/sticky/default_profile_images/default_profile_normal.png"/>
    <hyperlink ref="V37" r:id="rId50" display="http://pbs.twimg.com/profile_images/1073633246318075905/ZAeifZEB_normal.jpg"/>
    <hyperlink ref="V38" r:id="rId51" display="http://pbs.twimg.com/profile_images/872091581913976833/TGEq6cCW_normal.jpg"/>
    <hyperlink ref="V39" r:id="rId52" display="http://pbs.twimg.com/profile_images/1080467250669371392/O6hVFsqM_normal.jpg"/>
    <hyperlink ref="V40" r:id="rId53" display="http://pbs.twimg.com/profile_images/1081577926611611649/5nlCjeur_normal.jpg"/>
    <hyperlink ref="V41" r:id="rId54" display="http://pbs.twimg.com/profile_images/450031450662789120/gn_GjUAk_normal.jpeg"/>
    <hyperlink ref="V42" r:id="rId55" display="http://pbs.twimg.com/profile_images/870863871338217472/IUL4_7Xm_normal.jpg"/>
    <hyperlink ref="V43" r:id="rId56" display="http://pbs.twimg.com/profile_images/1027943877066600449/ayLoNfhP_normal.jpg"/>
    <hyperlink ref="V44" r:id="rId57" display="http://pbs.twimg.com/profile_images/717509473267499008/zYRpu0D4_normal.jpg"/>
    <hyperlink ref="V45" r:id="rId58" display="http://pbs.twimg.com/profile_images/1021372092955136000/Bxm-n3oc_normal.jpg"/>
    <hyperlink ref="V46" r:id="rId59" display="http://pbs.twimg.com/profile_images/875613262200553472/lQib1e65_normal.jpg"/>
    <hyperlink ref="V47" r:id="rId60" display="http://pbs.twimg.com/profile_images/1002127255487897600/Bt99pYQc_normal.jpg"/>
    <hyperlink ref="V48" r:id="rId61" display="http://abs.twimg.com/sticky/default_profile_images/default_profile_normal.png"/>
    <hyperlink ref="V49" r:id="rId62" display="http://pbs.twimg.com/profile_images/967506429027418114/cIlK0Mf0_normal.jpg"/>
    <hyperlink ref="V50" r:id="rId63" display="http://pbs.twimg.com/profile_images/789573175201959936/ObpfVcLa_normal.jpg"/>
    <hyperlink ref="V51" r:id="rId64" display="http://pbs.twimg.com/profile_images/913589681241108480/fMQS4u-l_normal.jpg"/>
    <hyperlink ref="V52" r:id="rId65" display="http://pbs.twimg.com/profile_images/913589681241108480/fMQS4u-l_normal.jpg"/>
    <hyperlink ref="V53" r:id="rId66" display="http://pbs.twimg.com/profile_images/513465463594954752/ZNUfaKAN_normal.jpeg"/>
    <hyperlink ref="V54" r:id="rId67" display="http://pbs.twimg.com/profile_images/513465463594954752/ZNUfaKAN_normal.jpeg"/>
    <hyperlink ref="V55" r:id="rId68" display="http://pbs.twimg.com/profile_images/611220959962402818/uIKQtzSQ_normal.jpg"/>
    <hyperlink ref="V56" r:id="rId69" display="http://pbs.twimg.com/profile_images/611220959962402818/uIKQtzSQ_normal.jpg"/>
    <hyperlink ref="V57" r:id="rId70" display="http://pbs.twimg.com/profile_images/540176256/William_Hogarth_-_A_Rake_s_Progress_-_Plate_1_-_The_Young_Heir_Takes_Possession_Of_The_Miser_s_Effects_normal.jpg"/>
    <hyperlink ref="V58" r:id="rId71" display="http://pbs.twimg.com/profile_images/540176256/William_Hogarth_-_A_Rake_s_Progress_-_Plate_1_-_The_Young_Heir_Takes_Possession_Of_The_Miser_s_Effects_normal.jpg"/>
    <hyperlink ref="V59" r:id="rId72" display="http://pbs.twimg.com/profile_images/2473947433/image_normal.jpg"/>
    <hyperlink ref="V60" r:id="rId73" display="http://pbs.twimg.com/profile_images/1078388454780780544/DPx2s9b1_normal.jpg"/>
    <hyperlink ref="V61" r:id="rId74" display="http://pbs.twimg.com/profile_images/957982499266875394/2EM3RMHT_normal.jpg"/>
    <hyperlink ref="V62" r:id="rId75" display="http://pbs.twimg.com/profile_images/1069880318151311361/l7AIuqkD_normal.jpg"/>
    <hyperlink ref="V63" r:id="rId76" display="http://pbs.twimg.com/profile_images/826468608356265985/JlkBk2hv_normal.jpg"/>
    <hyperlink ref="V64" r:id="rId77" display="http://pbs.twimg.com/profile_images/1022099231329476608/UsIEOvH4_normal.jpg"/>
    <hyperlink ref="V65" r:id="rId78" display="http://pbs.twimg.com/profile_images/913406246669217793/my4y6T_7_normal.jpg"/>
    <hyperlink ref="V66" r:id="rId79" display="http://pbs.twimg.com/profile_images/913406246669217793/my4y6T_7_normal.jpg"/>
    <hyperlink ref="V67" r:id="rId80" display="http://pbs.twimg.com/profile_images/872239680414040064/mw2CsBUm_normal.jpg"/>
    <hyperlink ref="V68" r:id="rId81" display="http://pbs.twimg.com/profile_images/872239680414040064/mw2CsBUm_normal.jpg"/>
    <hyperlink ref="V69" r:id="rId82" display="http://pbs.twimg.com/profile_images/1055650636749041664/UcI87DiC_normal.jpg"/>
    <hyperlink ref="V70" r:id="rId83" display="http://pbs.twimg.com/profile_images/1048789162340413441/F8sDEJRr_normal.jpg"/>
    <hyperlink ref="V71" r:id="rId84" display="https://pbs.twimg.com/media/DwOtHdhX0AAmIF4.jpg"/>
    <hyperlink ref="V72" r:id="rId85" display="http://pbs.twimg.com/profile_images/875670432850092032/LziBw-W-_normal.jpg"/>
    <hyperlink ref="V73" r:id="rId86" display="http://pbs.twimg.com/profile_images/875670432850092032/LziBw-W-_normal.jpg"/>
    <hyperlink ref="V74" r:id="rId87" display="http://pbs.twimg.com/profile_images/419543997741150208/9fCNI4dw_normal.jpeg"/>
    <hyperlink ref="X3" r:id="rId88" display="https://twitter.com/mynaedu/status/1078306835906551813"/>
    <hyperlink ref="X4" r:id="rId89" display="https://twitter.com/umdhistory/status/1078347208964100103"/>
    <hyperlink ref="X5" r:id="rId90" display="https://twitter.com/zavoodie/status/1078379234869956609"/>
    <hyperlink ref="X6" r:id="rId91" display="https://twitter.com/hemntad/status/1078643188494024704"/>
    <hyperlink ref="X7" r:id="rId92" display="https://twitter.com/hemntad/status/1078643188494024704"/>
    <hyperlink ref="X8" r:id="rId93" display="https://twitter.com/dpradhanbjp/status/1076506391907614720"/>
    <hyperlink ref="X9" r:id="rId94" display="https://twitter.com/hemanatasahoo/status/1078662711637028864"/>
    <hyperlink ref="X10" r:id="rId95" display="https://twitter.com/hemanatasahoo/status/1078662711637028864"/>
    <hyperlink ref="X11" r:id="rId96" display="https://twitter.com/gh23/status/1079043820136816640"/>
    <hyperlink ref="X12" r:id="rId97" display="https://twitter.com/gh23/status/1079043820136816640"/>
    <hyperlink ref="X13" r:id="rId98" display="https://twitter.com/rodet/status/1079344168525357057"/>
    <hyperlink ref="X14" r:id="rId99" display="https://twitter.com/rodet/status/1079344168525357057"/>
    <hyperlink ref="X15" r:id="rId100" display="https://twitter.com/rodet/status/1079344168525357057"/>
    <hyperlink ref="X16" r:id="rId101" display="https://twitter.com/rodet/status/1079344168525357057"/>
    <hyperlink ref="X17" r:id="rId102" display="https://twitter.com/rodet/status/1079344168525357057"/>
    <hyperlink ref="X18" r:id="rId103" display="https://twitter.com/rodet/status/1079344168525357057"/>
    <hyperlink ref="X19" r:id="rId104" display="https://twitter.com/digitalopptrust/status/1079734669405446144"/>
    <hyperlink ref="X20" r:id="rId105" display="https://twitter.com/digitalopptrust/status/1079734669405446144"/>
    <hyperlink ref="X21" r:id="rId106" display="https://twitter.com/dhdefined/status/1079773389475192832"/>
    <hyperlink ref="X22" r:id="rId107" display="https://twitter.com/thomasreydon/status/1076247657776103424"/>
    <hyperlink ref="X23" r:id="rId108" display="https://twitter.com/qualityofdeath/status/1080148898361024514"/>
    <hyperlink ref="X24" r:id="rId109" display="https://twitter.com/subex/status/1080424585999265792"/>
    <hyperlink ref="X25" r:id="rId110" display="https://twitter.com/alt_buddha/status/1080427692866994176"/>
    <hyperlink ref="X26" r:id="rId111" display="https://twitter.com/blainegreteman/status/1080822991368404992"/>
    <hyperlink ref="X27" r:id="rId112" display="https://twitter.com/annensno22/status/1080863161492926464"/>
    <hyperlink ref="X28" r:id="rId113" display="https://twitter.com/garymathieson2/status/1080865236402536448"/>
    <hyperlink ref="X29" r:id="rId114" display="https://twitter.com/bluekippercom/status/1080866508446879744"/>
    <hyperlink ref="X30" r:id="rId115" display="https://twitter.com/joshogrady/status/1080866973569945601"/>
    <hyperlink ref="X31" r:id="rId116" display="https://twitter.com/blueliquorice/status/1080873916288196609"/>
    <hyperlink ref="X32" r:id="rId117" display="https://twitter.com/efc_denbighbsc/status/1080896875773988864"/>
    <hyperlink ref="X33" r:id="rId118" display="https://twitter.com/francis84726090/status/1080947062789865472"/>
    <hyperlink ref="X34" r:id="rId119" display="https://twitter.com/crissakentavr/status/1081065512065392640"/>
    <hyperlink ref="X35" r:id="rId120" display="https://twitter.com/hamiltonmossltd/status/1081090420677988352"/>
    <hyperlink ref="X36" r:id="rId121" display="https://twitter.com/andycramp3/status/1081106804136763393"/>
    <hyperlink ref="X37" r:id="rId122" display="https://twitter.com/everton/status/1081107323442118663"/>
    <hyperlink ref="X38" r:id="rId123" display="https://twitter.com/johno1608/status/1081107498655014912"/>
    <hyperlink ref="X39" r:id="rId124" display="https://twitter.com/dennisw94602282/status/1081107643148787712"/>
    <hyperlink ref="X40" r:id="rId125" display="https://twitter.com/takeoff191/status/1081127796326498305"/>
    <hyperlink ref="X41" r:id="rId126" display="https://twitter.com/richardwiddows/status/1081128468404936704"/>
    <hyperlink ref="X42" r:id="rId127" display="https://twitter.com/tomhughes1892/status/1081142014320742400"/>
    <hyperlink ref="X43" r:id="rId128" display="https://twitter.com/evertonitalia/status/1081146184419459072"/>
    <hyperlink ref="X44" r:id="rId129" display="https://twitter.com/hanstours/status/1081149655113781250"/>
    <hyperlink ref="X45" r:id="rId130" display="https://twitter.com/ak4insurance/status/1081150355239505923"/>
    <hyperlink ref="X46" r:id="rId131" display="https://twitter.com/uni_wue/status/1081167132401041413"/>
    <hyperlink ref="X47" r:id="rId132" display="https://twitter.com/johnbennetto/status/1081197569370402816"/>
    <hyperlink ref="X48" r:id="rId133" display="https://twitter.com/ruminant_theory/status/1081208123807936512"/>
    <hyperlink ref="X49" r:id="rId134" display="https://twitter.com/real_person_dh/status/1081222815343435777"/>
    <hyperlink ref="X50" r:id="rId135" display="https://twitter.com/ryanmhorne/status/1081234128995966977"/>
    <hyperlink ref="X51" r:id="rId136" display="https://twitter.com/kalanicraig/status/1081257847864901632"/>
    <hyperlink ref="X52" r:id="rId137" display="https://twitter.com/kalanicraig/status/1081257847864901632"/>
    <hyperlink ref="X53" r:id="rId138" display="https://twitter.com/linkedlibrary/status/1081258918775582720"/>
    <hyperlink ref="X54" r:id="rId139" display="https://twitter.com/linkedlibrary/status/1081258918775582720"/>
    <hyperlink ref="X55" r:id="rId140" display="https://twitter.com/medhieval/status/1081259868697309184"/>
    <hyperlink ref="X56" r:id="rId141" display="https://twitter.com/medhieval/status/1081259868697309184"/>
    <hyperlink ref="X57" r:id="rId142" display="https://twitter.com/seth_denbo/status/1081261845430894598"/>
    <hyperlink ref="X58" r:id="rId143" display="https://twitter.com/seth_denbo/status/1081261845430894598"/>
    <hyperlink ref="X59" r:id="rId144" display="https://twitter.com/foll_7/status/1081272434169389056"/>
    <hyperlink ref="X60" r:id="rId145" display="https://twitter.com/heatherlynnsg/status/1081257721905758208"/>
    <hyperlink ref="X61" r:id="rId146" display="https://twitter.com/paigecmorgan/status/1081309503528882178"/>
    <hyperlink ref="X62" r:id="rId147" display="https://twitter.com/virginmedia/status/1081487692947431424"/>
    <hyperlink ref="X63" r:id="rId148" display="https://twitter.com/davidarcid/status/1081246530647048192"/>
    <hyperlink ref="X64" r:id="rId149" display="https://twitter.com/gius_reale/status/1081543689917341697"/>
    <hyperlink ref="X65" r:id="rId150" display="https://twitter.com/ahahistorians/status/1078304637424463873"/>
    <hyperlink ref="X66" r:id="rId151" display="https://twitter.com/ahahistorians/status/1081581088382898176"/>
    <hyperlink ref="X67" r:id="rId152" display="https://twitter.com/mikesjwebster/status/1081611754809913344"/>
    <hyperlink ref="X68" r:id="rId153" display="https://twitter.com/mikesjwebster/status/1081611754809913344"/>
    <hyperlink ref="X69" r:id="rId154" display="https://twitter.com/dlibatique10/status/1081674394680778752"/>
    <hyperlink ref="X70" r:id="rId155" display="https://twitter.com/gaurav2110061/status/1081834595958415360"/>
    <hyperlink ref="X71" r:id="rId156" display="https://twitter.com/photorepairwiz/status/1081898821746077696"/>
    <hyperlink ref="X72" r:id="rId157" display="https://twitter.com/efc_fanservices/status/1080860210837753862"/>
    <hyperlink ref="X73" r:id="rId158" display="https://twitter.com/efc_fanservices/status/1081136446642315265"/>
    <hyperlink ref="X74" r:id="rId159" display="https://twitter.com/evertonreu/status/1081989440166379523"/>
  </hyperlinks>
  <printOptions/>
  <pageMargins left="0.7" right="0.7" top="0.75" bottom="0.75" header="0.3" footer="0.3"/>
  <pageSetup horizontalDpi="600" verticalDpi="600" orientation="portrait" r:id="rId163"/>
  <legacyDrawing r:id="rId161"/>
  <tableParts>
    <tablePart r:id="rId16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74B3D-B30D-4A34-83E0-5D43DD21E560}">
  <dimension ref="A1:G35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7.00390625" style="0" bestFit="1" customWidth="1"/>
  </cols>
  <sheetData>
    <row r="1" spans="1:7" ht="15" customHeight="1">
      <c r="A1" s="13" t="s">
        <v>1419</v>
      </c>
      <c r="B1" s="13" t="s">
        <v>1533</v>
      </c>
      <c r="C1" s="13" t="s">
        <v>1534</v>
      </c>
      <c r="D1" s="13" t="s">
        <v>144</v>
      </c>
      <c r="E1" s="13" t="s">
        <v>1536</v>
      </c>
      <c r="F1" s="13" t="s">
        <v>1537</v>
      </c>
      <c r="G1" s="13" t="s">
        <v>1538</v>
      </c>
    </row>
    <row r="2" spans="1:7" ht="15">
      <c r="A2" s="85" t="s">
        <v>1188</v>
      </c>
      <c r="B2" s="85">
        <v>65</v>
      </c>
      <c r="C2" s="132">
        <v>0.02869757174392936</v>
      </c>
      <c r="D2" s="85" t="s">
        <v>1535</v>
      </c>
      <c r="E2" s="85"/>
      <c r="F2" s="85"/>
      <c r="G2" s="85"/>
    </row>
    <row r="3" spans="1:7" ht="15">
      <c r="A3" s="85" t="s">
        <v>1189</v>
      </c>
      <c r="B3" s="85">
        <v>13</v>
      </c>
      <c r="C3" s="132">
        <v>0.005739514348785873</v>
      </c>
      <c r="D3" s="85" t="s">
        <v>1535</v>
      </c>
      <c r="E3" s="85"/>
      <c r="F3" s="85"/>
      <c r="G3" s="85"/>
    </row>
    <row r="4" spans="1:7" ht="15">
      <c r="A4" s="85" t="s">
        <v>1190</v>
      </c>
      <c r="B4" s="85">
        <v>0</v>
      </c>
      <c r="C4" s="132">
        <v>0</v>
      </c>
      <c r="D4" s="85" t="s">
        <v>1535</v>
      </c>
      <c r="E4" s="85"/>
      <c r="F4" s="85"/>
      <c r="G4" s="85"/>
    </row>
    <row r="5" spans="1:7" ht="15">
      <c r="A5" s="85" t="s">
        <v>1191</v>
      </c>
      <c r="B5" s="85">
        <v>2187</v>
      </c>
      <c r="C5" s="132">
        <v>0.9655629139072848</v>
      </c>
      <c r="D5" s="85" t="s">
        <v>1535</v>
      </c>
      <c r="E5" s="85"/>
      <c r="F5" s="85"/>
      <c r="G5" s="85"/>
    </row>
    <row r="6" spans="1:7" ht="15">
      <c r="A6" s="85" t="s">
        <v>1192</v>
      </c>
      <c r="B6" s="85">
        <v>2265</v>
      </c>
      <c r="C6" s="132">
        <v>1</v>
      </c>
      <c r="D6" s="85" t="s">
        <v>1535</v>
      </c>
      <c r="E6" s="85"/>
      <c r="F6" s="85"/>
      <c r="G6" s="85"/>
    </row>
    <row r="7" spans="1:7" ht="15">
      <c r="A7" s="91" t="s">
        <v>1177</v>
      </c>
      <c r="B7" s="91">
        <v>78</v>
      </c>
      <c r="C7" s="133">
        <v>0.0008359475326480159</v>
      </c>
      <c r="D7" s="91" t="s">
        <v>1535</v>
      </c>
      <c r="E7" s="91" t="b">
        <v>0</v>
      </c>
      <c r="F7" s="91" t="b">
        <v>0</v>
      </c>
      <c r="G7" s="91" t="b">
        <v>0</v>
      </c>
    </row>
    <row r="8" spans="1:7" ht="15">
      <c r="A8" s="91" t="s">
        <v>1193</v>
      </c>
      <c r="B8" s="91">
        <v>60</v>
      </c>
      <c r="C8" s="133">
        <v>0</v>
      </c>
      <c r="D8" s="91" t="s">
        <v>1535</v>
      </c>
      <c r="E8" s="91" t="b">
        <v>0</v>
      </c>
      <c r="F8" s="91" t="b">
        <v>0</v>
      </c>
      <c r="G8" s="91" t="b">
        <v>0</v>
      </c>
    </row>
    <row r="9" spans="1:7" ht="15">
      <c r="A9" s="91" t="s">
        <v>1194</v>
      </c>
      <c r="B9" s="91">
        <v>45</v>
      </c>
      <c r="C9" s="133">
        <v>0.012712030302067863</v>
      </c>
      <c r="D9" s="91" t="s">
        <v>1535</v>
      </c>
      <c r="E9" s="91" t="b">
        <v>0</v>
      </c>
      <c r="F9" s="91" t="b">
        <v>0</v>
      </c>
      <c r="G9" s="91" t="b">
        <v>0</v>
      </c>
    </row>
    <row r="10" spans="1:7" ht="15">
      <c r="A10" s="91" t="s">
        <v>1195</v>
      </c>
      <c r="B10" s="91">
        <v>28</v>
      </c>
      <c r="C10" s="133">
        <v>0.00622753793402258</v>
      </c>
      <c r="D10" s="91" t="s">
        <v>1535</v>
      </c>
      <c r="E10" s="91" t="b">
        <v>0</v>
      </c>
      <c r="F10" s="91" t="b">
        <v>0</v>
      </c>
      <c r="G10" s="91" t="b">
        <v>0</v>
      </c>
    </row>
    <row r="11" spans="1:7" ht="15">
      <c r="A11" s="91" t="s">
        <v>1196</v>
      </c>
      <c r="B11" s="91">
        <v>24</v>
      </c>
      <c r="C11" s="133">
        <v>0.006467793280191244</v>
      </c>
      <c r="D11" s="91" t="s">
        <v>1535</v>
      </c>
      <c r="E11" s="91" t="b">
        <v>0</v>
      </c>
      <c r="F11" s="91" t="b">
        <v>0</v>
      </c>
      <c r="G11" s="91" t="b">
        <v>0</v>
      </c>
    </row>
    <row r="12" spans="1:7" ht="15">
      <c r="A12" s="91" t="s">
        <v>1420</v>
      </c>
      <c r="B12" s="91">
        <v>23</v>
      </c>
      <c r="C12" s="133">
        <v>0.006497259932168019</v>
      </c>
      <c r="D12" s="91" t="s">
        <v>1535</v>
      </c>
      <c r="E12" s="91" t="b">
        <v>0</v>
      </c>
      <c r="F12" s="91" t="b">
        <v>0</v>
      </c>
      <c r="G12" s="91" t="b">
        <v>0</v>
      </c>
    </row>
    <row r="13" spans="1:7" ht="15">
      <c r="A13" s="91" t="s">
        <v>1198</v>
      </c>
      <c r="B13" s="91">
        <v>22</v>
      </c>
      <c r="C13" s="133">
        <v>0.006513443657029595</v>
      </c>
      <c r="D13" s="91" t="s">
        <v>1535</v>
      </c>
      <c r="E13" s="91" t="b">
        <v>1</v>
      </c>
      <c r="F13" s="91" t="b">
        <v>0</v>
      </c>
      <c r="G13" s="91" t="b">
        <v>0</v>
      </c>
    </row>
    <row r="14" spans="1:7" ht="15">
      <c r="A14" s="91" t="s">
        <v>1199</v>
      </c>
      <c r="B14" s="91">
        <v>22</v>
      </c>
      <c r="C14" s="133">
        <v>0.006513443657029595</v>
      </c>
      <c r="D14" s="91" t="s">
        <v>1535</v>
      </c>
      <c r="E14" s="91" t="b">
        <v>0</v>
      </c>
      <c r="F14" s="91" t="b">
        <v>0</v>
      </c>
      <c r="G14" s="91" t="b">
        <v>0</v>
      </c>
    </row>
    <row r="15" spans="1:7" ht="15">
      <c r="A15" s="91" t="s">
        <v>1200</v>
      </c>
      <c r="B15" s="91">
        <v>22</v>
      </c>
      <c r="C15" s="133">
        <v>0.006513443657029595</v>
      </c>
      <c r="D15" s="91" t="s">
        <v>1535</v>
      </c>
      <c r="E15" s="91" t="b">
        <v>0</v>
      </c>
      <c r="F15" s="91" t="b">
        <v>0</v>
      </c>
      <c r="G15" s="91" t="b">
        <v>0</v>
      </c>
    </row>
    <row r="16" spans="1:7" ht="15">
      <c r="A16" s="91" t="s">
        <v>1201</v>
      </c>
      <c r="B16" s="91">
        <v>22</v>
      </c>
      <c r="C16" s="133">
        <v>0.006513443657029595</v>
      </c>
      <c r="D16" s="91" t="s">
        <v>1535</v>
      </c>
      <c r="E16" s="91" t="b">
        <v>0</v>
      </c>
      <c r="F16" s="91" t="b">
        <v>0</v>
      </c>
      <c r="G16" s="91" t="b">
        <v>0</v>
      </c>
    </row>
    <row r="17" spans="1:7" ht="15">
      <c r="A17" s="91" t="s">
        <v>1202</v>
      </c>
      <c r="B17" s="91">
        <v>22</v>
      </c>
      <c r="C17" s="133">
        <v>0.006513443657029595</v>
      </c>
      <c r="D17" s="91" t="s">
        <v>1535</v>
      </c>
      <c r="E17" s="91" t="b">
        <v>0</v>
      </c>
      <c r="F17" s="91" t="b">
        <v>0</v>
      </c>
      <c r="G17" s="91" t="b">
        <v>0</v>
      </c>
    </row>
    <row r="18" spans="1:7" ht="15">
      <c r="A18" s="91" t="s">
        <v>1203</v>
      </c>
      <c r="B18" s="91">
        <v>22</v>
      </c>
      <c r="C18" s="133">
        <v>0.006513443657029595</v>
      </c>
      <c r="D18" s="91" t="s">
        <v>1535</v>
      </c>
      <c r="E18" s="91" t="b">
        <v>0</v>
      </c>
      <c r="F18" s="91" t="b">
        <v>0</v>
      </c>
      <c r="G18" s="91" t="b">
        <v>0</v>
      </c>
    </row>
    <row r="19" spans="1:7" ht="15">
      <c r="A19" s="91" t="s">
        <v>1204</v>
      </c>
      <c r="B19" s="91">
        <v>22</v>
      </c>
      <c r="C19" s="133">
        <v>0.006513443657029595</v>
      </c>
      <c r="D19" s="91" t="s">
        <v>1535</v>
      </c>
      <c r="E19" s="91" t="b">
        <v>0</v>
      </c>
      <c r="F19" s="91" t="b">
        <v>0</v>
      </c>
      <c r="G19" s="91" t="b">
        <v>0</v>
      </c>
    </row>
    <row r="20" spans="1:7" ht="15">
      <c r="A20" s="91" t="s">
        <v>1205</v>
      </c>
      <c r="B20" s="91">
        <v>22</v>
      </c>
      <c r="C20" s="133">
        <v>0.006513443657029595</v>
      </c>
      <c r="D20" s="91" t="s">
        <v>1535</v>
      </c>
      <c r="E20" s="91" t="b">
        <v>0</v>
      </c>
      <c r="F20" s="91" t="b">
        <v>0</v>
      </c>
      <c r="G20" s="91" t="b">
        <v>0</v>
      </c>
    </row>
    <row r="21" spans="1:7" ht="15">
      <c r="A21" s="91" t="s">
        <v>1421</v>
      </c>
      <c r="B21" s="91">
        <v>22</v>
      </c>
      <c r="C21" s="133">
        <v>0.006513443657029595</v>
      </c>
      <c r="D21" s="91" t="s">
        <v>1535</v>
      </c>
      <c r="E21" s="91" t="b">
        <v>0</v>
      </c>
      <c r="F21" s="91" t="b">
        <v>0</v>
      </c>
      <c r="G21" s="91" t="b">
        <v>0</v>
      </c>
    </row>
    <row r="22" spans="1:7" ht="15">
      <c r="A22" s="91" t="s">
        <v>1422</v>
      </c>
      <c r="B22" s="91">
        <v>22</v>
      </c>
      <c r="C22" s="133">
        <v>0.006513443657029595</v>
      </c>
      <c r="D22" s="91" t="s">
        <v>1535</v>
      </c>
      <c r="E22" s="91" t="b">
        <v>0</v>
      </c>
      <c r="F22" s="91" t="b">
        <v>0</v>
      </c>
      <c r="G22" s="91" t="b">
        <v>0</v>
      </c>
    </row>
    <row r="23" spans="1:7" ht="15">
      <c r="A23" s="91" t="s">
        <v>1423</v>
      </c>
      <c r="B23" s="91">
        <v>22</v>
      </c>
      <c r="C23" s="133">
        <v>0.006513443657029595</v>
      </c>
      <c r="D23" s="91" t="s">
        <v>1535</v>
      </c>
      <c r="E23" s="91" t="b">
        <v>0</v>
      </c>
      <c r="F23" s="91" t="b">
        <v>0</v>
      </c>
      <c r="G23" s="91" t="b">
        <v>0</v>
      </c>
    </row>
    <row r="24" spans="1:7" ht="15">
      <c r="A24" s="91" t="s">
        <v>1424</v>
      </c>
      <c r="B24" s="91">
        <v>22</v>
      </c>
      <c r="C24" s="133">
        <v>0.006513443657029595</v>
      </c>
      <c r="D24" s="91" t="s">
        <v>1535</v>
      </c>
      <c r="E24" s="91" t="b">
        <v>0</v>
      </c>
      <c r="F24" s="91" t="b">
        <v>0</v>
      </c>
      <c r="G24" s="91" t="b">
        <v>0</v>
      </c>
    </row>
    <row r="25" spans="1:7" ht="15">
      <c r="A25" s="91" t="s">
        <v>1425</v>
      </c>
      <c r="B25" s="91">
        <v>22</v>
      </c>
      <c r="C25" s="133">
        <v>0.006513443657029595</v>
      </c>
      <c r="D25" s="91" t="s">
        <v>1535</v>
      </c>
      <c r="E25" s="91" t="b">
        <v>0</v>
      </c>
      <c r="F25" s="91" t="b">
        <v>0</v>
      </c>
      <c r="G25" s="91" t="b">
        <v>0</v>
      </c>
    </row>
    <row r="26" spans="1:7" ht="15">
      <c r="A26" s="91" t="s">
        <v>1426</v>
      </c>
      <c r="B26" s="91">
        <v>22</v>
      </c>
      <c r="C26" s="133">
        <v>0.006513443657029595</v>
      </c>
      <c r="D26" s="91" t="s">
        <v>1535</v>
      </c>
      <c r="E26" s="91" t="b">
        <v>0</v>
      </c>
      <c r="F26" s="91" t="b">
        <v>0</v>
      </c>
      <c r="G26" s="91" t="b">
        <v>0</v>
      </c>
    </row>
    <row r="27" spans="1:7" ht="15">
      <c r="A27" s="91" t="s">
        <v>1427</v>
      </c>
      <c r="B27" s="91">
        <v>22</v>
      </c>
      <c r="C27" s="133">
        <v>0.006513443657029595</v>
      </c>
      <c r="D27" s="91" t="s">
        <v>1535</v>
      </c>
      <c r="E27" s="91" t="b">
        <v>0</v>
      </c>
      <c r="F27" s="91" t="b">
        <v>0</v>
      </c>
      <c r="G27" s="91" t="b">
        <v>0</v>
      </c>
    </row>
    <row r="28" spans="1:7" ht="15">
      <c r="A28" s="91" t="s">
        <v>1428</v>
      </c>
      <c r="B28" s="91">
        <v>22</v>
      </c>
      <c r="C28" s="133">
        <v>0.006513443657029595</v>
      </c>
      <c r="D28" s="91" t="s">
        <v>1535</v>
      </c>
      <c r="E28" s="91" t="b">
        <v>0</v>
      </c>
      <c r="F28" s="91" t="b">
        <v>0</v>
      </c>
      <c r="G28" s="91" t="b">
        <v>0</v>
      </c>
    </row>
    <row r="29" spans="1:7" ht="15">
      <c r="A29" s="91" t="s">
        <v>1429</v>
      </c>
      <c r="B29" s="91">
        <v>22</v>
      </c>
      <c r="C29" s="133">
        <v>0.006513443657029595</v>
      </c>
      <c r="D29" s="91" t="s">
        <v>1535</v>
      </c>
      <c r="E29" s="91" t="b">
        <v>0</v>
      </c>
      <c r="F29" s="91" t="b">
        <v>0</v>
      </c>
      <c r="G29" s="91" t="b">
        <v>0</v>
      </c>
    </row>
    <row r="30" spans="1:7" ht="15">
      <c r="A30" s="91" t="s">
        <v>1430</v>
      </c>
      <c r="B30" s="91">
        <v>22</v>
      </c>
      <c r="C30" s="133">
        <v>0.006513443657029595</v>
      </c>
      <c r="D30" s="91" t="s">
        <v>1535</v>
      </c>
      <c r="E30" s="91" t="b">
        <v>0</v>
      </c>
      <c r="F30" s="91" t="b">
        <v>0</v>
      </c>
      <c r="G30" s="91" t="b">
        <v>0</v>
      </c>
    </row>
    <row r="31" spans="1:7" ht="15">
      <c r="A31" s="91" t="s">
        <v>1431</v>
      </c>
      <c r="B31" s="91">
        <v>22</v>
      </c>
      <c r="C31" s="133">
        <v>0.006513443657029595</v>
      </c>
      <c r="D31" s="91" t="s">
        <v>1535</v>
      </c>
      <c r="E31" s="91" t="b">
        <v>0</v>
      </c>
      <c r="F31" s="91" t="b">
        <v>0</v>
      </c>
      <c r="G31" s="91" t="b">
        <v>0</v>
      </c>
    </row>
    <row r="32" spans="1:7" ht="15">
      <c r="A32" s="91" t="s">
        <v>1432</v>
      </c>
      <c r="B32" s="91">
        <v>22</v>
      </c>
      <c r="C32" s="133">
        <v>0.006513443657029595</v>
      </c>
      <c r="D32" s="91" t="s">
        <v>1535</v>
      </c>
      <c r="E32" s="91" t="b">
        <v>0</v>
      </c>
      <c r="F32" s="91" t="b">
        <v>0</v>
      </c>
      <c r="G32" s="91" t="b">
        <v>0</v>
      </c>
    </row>
    <row r="33" spans="1:7" ht="15">
      <c r="A33" s="91" t="s">
        <v>1433</v>
      </c>
      <c r="B33" s="91">
        <v>22</v>
      </c>
      <c r="C33" s="133">
        <v>0.006513443657029595</v>
      </c>
      <c r="D33" s="91" t="s">
        <v>1535</v>
      </c>
      <c r="E33" s="91" t="b">
        <v>0</v>
      </c>
      <c r="F33" s="91" t="b">
        <v>0</v>
      </c>
      <c r="G33" s="91" t="b">
        <v>0</v>
      </c>
    </row>
    <row r="34" spans="1:7" ht="15">
      <c r="A34" s="91" t="s">
        <v>1434</v>
      </c>
      <c r="B34" s="91">
        <v>22</v>
      </c>
      <c r="C34" s="133">
        <v>0.006513443657029595</v>
      </c>
      <c r="D34" s="91" t="s">
        <v>1535</v>
      </c>
      <c r="E34" s="91" t="b">
        <v>0</v>
      </c>
      <c r="F34" s="91" t="b">
        <v>0</v>
      </c>
      <c r="G34" s="91" t="b">
        <v>0</v>
      </c>
    </row>
    <row r="35" spans="1:7" ht="15">
      <c r="A35" s="91" t="s">
        <v>1208</v>
      </c>
      <c r="B35" s="91">
        <v>12</v>
      </c>
      <c r="C35" s="133">
        <v>0.008314571672399101</v>
      </c>
      <c r="D35" s="91" t="s">
        <v>1535</v>
      </c>
      <c r="E35" s="91" t="b">
        <v>0</v>
      </c>
      <c r="F35" s="91" t="b">
        <v>0</v>
      </c>
      <c r="G35" s="91" t="b">
        <v>0</v>
      </c>
    </row>
    <row r="36" spans="1:7" ht="15">
      <c r="A36" s="91" t="s">
        <v>368</v>
      </c>
      <c r="B36" s="91">
        <v>11</v>
      </c>
      <c r="C36" s="133">
        <v>0.0055853645516538925</v>
      </c>
      <c r="D36" s="91" t="s">
        <v>1535</v>
      </c>
      <c r="E36" s="91" t="b">
        <v>0</v>
      </c>
      <c r="F36" s="91" t="b">
        <v>0</v>
      </c>
      <c r="G36" s="91" t="b">
        <v>0</v>
      </c>
    </row>
    <row r="37" spans="1:7" ht="15">
      <c r="A37" s="91" t="s">
        <v>1231</v>
      </c>
      <c r="B37" s="91">
        <v>9</v>
      </c>
      <c r="C37" s="133">
        <v>0.006737075881183028</v>
      </c>
      <c r="D37" s="91" t="s">
        <v>1535</v>
      </c>
      <c r="E37" s="91" t="b">
        <v>0</v>
      </c>
      <c r="F37" s="91" t="b">
        <v>0</v>
      </c>
      <c r="G37" s="91" t="b">
        <v>0</v>
      </c>
    </row>
    <row r="38" spans="1:7" ht="15">
      <c r="A38" s="91" t="s">
        <v>1209</v>
      </c>
      <c r="B38" s="91">
        <v>8</v>
      </c>
      <c r="C38" s="133">
        <v>0.004840157561580837</v>
      </c>
      <c r="D38" s="91" t="s">
        <v>1535</v>
      </c>
      <c r="E38" s="91" t="b">
        <v>0</v>
      </c>
      <c r="F38" s="91" t="b">
        <v>0</v>
      </c>
      <c r="G38" s="91" t="b">
        <v>0</v>
      </c>
    </row>
    <row r="39" spans="1:7" ht="15">
      <c r="A39" s="91" t="s">
        <v>1435</v>
      </c>
      <c r="B39" s="91">
        <v>8</v>
      </c>
      <c r="C39" s="133">
        <v>0.004840157561580837</v>
      </c>
      <c r="D39" s="91" t="s">
        <v>1535</v>
      </c>
      <c r="E39" s="91" t="b">
        <v>0</v>
      </c>
      <c r="F39" s="91" t="b">
        <v>0</v>
      </c>
      <c r="G39" s="91" t="b">
        <v>0</v>
      </c>
    </row>
    <row r="40" spans="1:7" ht="15">
      <c r="A40" s="91" t="s">
        <v>1436</v>
      </c>
      <c r="B40" s="91">
        <v>7</v>
      </c>
      <c r="C40" s="133">
        <v>0.004520611585682675</v>
      </c>
      <c r="D40" s="91" t="s">
        <v>1535</v>
      </c>
      <c r="E40" s="91" t="b">
        <v>0</v>
      </c>
      <c r="F40" s="91" t="b">
        <v>0</v>
      </c>
      <c r="G40" s="91" t="b">
        <v>0</v>
      </c>
    </row>
    <row r="41" spans="1:7" ht="15">
      <c r="A41" s="91" t="s">
        <v>1211</v>
      </c>
      <c r="B41" s="91">
        <v>7</v>
      </c>
      <c r="C41" s="133">
        <v>0.004520611585682675</v>
      </c>
      <c r="D41" s="91" t="s">
        <v>1535</v>
      </c>
      <c r="E41" s="91" t="b">
        <v>0</v>
      </c>
      <c r="F41" s="91" t="b">
        <v>0</v>
      </c>
      <c r="G41" s="91" t="b">
        <v>0</v>
      </c>
    </row>
    <row r="42" spans="1:7" ht="15">
      <c r="A42" s="91" t="s">
        <v>1170</v>
      </c>
      <c r="B42" s="91">
        <v>7</v>
      </c>
      <c r="C42" s="133">
        <v>0.004520611585682675</v>
      </c>
      <c r="D42" s="91" t="s">
        <v>1535</v>
      </c>
      <c r="E42" s="91" t="b">
        <v>0</v>
      </c>
      <c r="F42" s="91" t="b">
        <v>0</v>
      </c>
      <c r="G42" s="91" t="b">
        <v>0</v>
      </c>
    </row>
    <row r="43" spans="1:7" ht="15">
      <c r="A43" s="91" t="s">
        <v>1222</v>
      </c>
      <c r="B43" s="91">
        <v>7</v>
      </c>
      <c r="C43" s="133">
        <v>0.0057170014174717475</v>
      </c>
      <c r="D43" s="91" t="s">
        <v>1535</v>
      </c>
      <c r="E43" s="91" t="b">
        <v>0</v>
      </c>
      <c r="F43" s="91" t="b">
        <v>0</v>
      </c>
      <c r="G43" s="91" t="b">
        <v>0</v>
      </c>
    </row>
    <row r="44" spans="1:7" ht="15">
      <c r="A44" s="91" t="s">
        <v>1210</v>
      </c>
      <c r="B44" s="91">
        <v>6</v>
      </c>
      <c r="C44" s="133">
        <v>0.004157285836199551</v>
      </c>
      <c r="D44" s="91" t="s">
        <v>1535</v>
      </c>
      <c r="E44" s="91" t="b">
        <v>0</v>
      </c>
      <c r="F44" s="91" t="b">
        <v>0</v>
      </c>
      <c r="G44" s="91" t="b">
        <v>0</v>
      </c>
    </row>
    <row r="45" spans="1:7" ht="15">
      <c r="A45" s="91" t="s">
        <v>1212</v>
      </c>
      <c r="B45" s="91">
        <v>6</v>
      </c>
      <c r="C45" s="133">
        <v>0.004157285836199551</v>
      </c>
      <c r="D45" s="91" t="s">
        <v>1535</v>
      </c>
      <c r="E45" s="91" t="b">
        <v>1</v>
      </c>
      <c r="F45" s="91" t="b">
        <v>0</v>
      </c>
      <c r="G45" s="91" t="b">
        <v>0</v>
      </c>
    </row>
    <row r="46" spans="1:7" ht="15">
      <c r="A46" s="91" t="s">
        <v>1213</v>
      </c>
      <c r="B46" s="91">
        <v>6</v>
      </c>
      <c r="C46" s="133">
        <v>0.004157285836199551</v>
      </c>
      <c r="D46" s="91" t="s">
        <v>1535</v>
      </c>
      <c r="E46" s="91" t="b">
        <v>0</v>
      </c>
      <c r="F46" s="91" t="b">
        <v>0</v>
      </c>
      <c r="G46" s="91" t="b">
        <v>0</v>
      </c>
    </row>
    <row r="47" spans="1:7" ht="15">
      <c r="A47" s="91" t="s">
        <v>1214</v>
      </c>
      <c r="B47" s="91">
        <v>6</v>
      </c>
      <c r="C47" s="133">
        <v>0.004157285836199551</v>
      </c>
      <c r="D47" s="91" t="s">
        <v>1535</v>
      </c>
      <c r="E47" s="91" t="b">
        <v>1</v>
      </c>
      <c r="F47" s="91" t="b">
        <v>0</v>
      </c>
      <c r="G47" s="91" t="b">
        <v>0</v>
      </c>
    </row>
    <row r="48" spans="1:7" ht="15">
      <c r="A48" s="91" t="s">
        <v>1437</v>
      </c>
      <c r="B48" s="91">
        <v>6</v>
      </c>
      <c r="C48" s="133">
        <v>0.004157285836199551</v>
      </c>
      <c r="D48" s="91" t="s">
        <v>1535</v>
      </c>
      <c r="E48" s="91" t="b">
        <v>0</v>
      </c>
      <c r="F48" s="91" t="b">
        <v>0</v>
      </c>
      <c r="G48" s="91" t="b">
        <v>0</v>
      </c>
    </row>
    <row r="49" spans="1:7" ht="15">
      <c r="A49" s="91" t="s">
        <v>1169</v>
      </c>
      <c r="B49" s="91">
        <v>6</v>
      </c>
      <c r="C49" s="133">
        <v>0.004157285836199551</v>
      </c>
      <c r="D49" s="91" t="s">
        <v>1535</v>
      </c>
      <c r="E49" s="91" t="b">
        <v>0</v>
      </c>
      <c r="F49" s="91" t="b">
        <v>0</v>
      </c>
      <c r="G49" s="91" t="b">
        <v>0</v>
      </c>
    </row>
    <row r="50" spans="1:7" ht="15">
      <c r="A50" s="91" t="s">
        <v>1438</v>
      </c>
      <c r="B50" s="91">
        <v>6</v>
      </c>
      <c r="C50" s="133">
        <v>0.004157285836199551</v>
      </c>
      <c r="D50" s="91" t="s">
        <v>1535</v>
      </c>
      <c r="E50" s="91" t="b">
        <v>0</v>
      </c>
      <c r="F50" s="91" t="b">
        <v>0</v>
      </c>
      <c r="G50" s="91" t="b">
        <v>0</v>
      </c>
    </row>
    <row r="51" spans="1:7" ht="15">
      <c r="A51" s="91" t="s">
        <v>1439</v>
      </c>
      <c r="B51" s="91">
        <v>6</v>
      </c>
      <c r="C51" s="133">
        <v>0.004157285836199551</v>
      </c>
      <c r="D51" s="91" t="s">
        <v>1535</v>
      </c>
      <c r="E51" s="91" t="b">
        <v>0</v>
      </c>
      <c r="F51" s="91" t="b">
        <v>0</v>
      </c>
      <c r="G51" s="91" t="b">
        <v>0</v>
      </c>
    </row>
    <row r="52" spans="1:7" ht="15">
      <c r="A52" s="91" t="s">
        <v>1440</v>
      </c>
      <c r="B52" s="91">
        <v>6</v>
      </c>
      <c r="C52" s="133">
        <v>0.004157285836199551</v>
      </c>
      <c r="D52" s="91" t="s">
        <v>1535</v>
      </c>
      <c r="E52" s="91" t="b">
        <v>0</v>
      </c>
      <c r="F52" s="91" t="b">
        <v>0</v>
      </c>
      <c r="G52" s="91" t="b">
        <v>0</v>
      </c>
    </row>
    <row r="53" spans="1:7" ht="15">
      <c r="A53" s="91" t="s">
        <v>1171</v>
      </c>
      <c r="B53" s="91">
        <v>6</v>
      </c>
      <c r="C53" s="133">
        <v>0.004157285836199551</v>
      </c>
      <c r="D53" s="91" t="s">
        <v>1535</v>
      </c>
      <c r="E53" s="91" t="b">
        <v>0</v>
      </c>
      <c r="F53" s="91" t="b">
        <v>0</v>
      </c>
      <c r="G53" s="91" t="b">
        <v>0</v>
      </c>
    </row>
    <row r="54" spans="1:7" ht="15">
      <c r="A54" s="91" t="s">
        <v>1441</v>
      </c>
      <c r="B54" s="91">
        <v>6</v>
      </c>
      <c r="C54" s="133">
        <v>0.004157285836199551</v>
      </c>
      <c r="D54" s="91" t="s">
        <v>1535</v>
      </c>
      <c r="E54" s="91" t="b">
        <v>0</v>
      </c>
      <c r="F54" s="91" t="b">
        <v>0</v>
      </c>
      <c r="G54" s="91" t="b">
        <v>0</v>
      </c>
    </row>
    <row r="55" spans="1:7" ht="15">
      <c r="A55" s="91" t="s">
        <v>1442</v>
      </c>
      <c r="B55" s="91">
        <v>6</v>
      </c>
      <c r="C55" s="133">
        <v>0.004157285836199551</v>
      </c>
      <c r="D55" s="91" t="s">
        <v>1535</v>
      </c>
      <c r="E55" s="91" t="b">
        <v>0</v>
      </c>
      <c r="F55" s="91" t="b">
        <v>0</v>
      </c>
      <c r="G55" s="91" t="b">
        <v>0</v>
      </c>
    </row>
    <row r="56" spans="1:7" ht="15">
      <c r="A56" s="91" t="s">
        <v>1443</v>
      </c>
      <c r="B56" s="91">
        <v>6</v>
      </c>
      <c r="C56" s="133">
        <v>0.004157285836199551</v>
      </c>
      <c r="D56" s="91" t="s">
        <v>1535</v>
      </c>
      <c r="E56" s="91" t="b">
        <v>0</v>
      </c>
      <c r="F56" s="91" t="b">
        <v>0</v>
      </c>
      <c r="G56" s="91" t="b">
        <v>0</v>
      </c>
    </row>
    <row r="57" spans="1:7" ht="15">
      <c r="A57" s="91" t="s">
        <v>1444</v>
      </c>
      <c r="B57" s="91">
        <v>6</v>
      </c>
      <c r="C57" s="133">
        <v>0.004157285836199551</v>
      </c>
      <c r="D57" s="91" t="s">
        <v>1535</v>
      </c>
      <c r="E57" s="91" t="b">
        <v>0</v>
      </c>
      <c r="F57" s="91" t="b">
        <v>0</v>
      </c>
      <c r="G57" s="91" t="b">
        <v>0</v>
      </c>
    </row>
    <row r="58" spans="1:7" ht="15">
      <c r="A58" s="91" t="s">
        <v>1445</v>
      </c>
      <c r="B58" s="91">
        <v>6</v>
      </c>
      <c r="C58" s="133">
        <v>0.004157285836199551</v>
      </c>
      <c r="D58" s="91" t="s">
        <v>1535</v>
      </c>
      <c r="E58" s="91" t="b">
        <v>0</v>
      </c>
      <c r="F58" s="91" t="b">
        <v>0</v>
      </c>
      <c r="G58" s="91" t="b">
        <v>0</v>
      </c>
    </row>
    <row r="59" spans="1:7" ht="15">
      <c r="A59" s="91" t="s">
        <v>1237</v>
      </c>
      <c r="B59" s="91">
        <v>6</v>
      </c>
      <c r="C59" s="133">
        <v>0.004157285836199551</v>
      </c>
      <c r="D59" s="91" t="s">
        <v>1535</v>
      </c>
      <c r="E59" s="91" t="b">
        <v>0</v>
      </c>
      <c r="F59" s="91" t="b">
        <v>0</v>
      </c>
      <c r="G59" s="91" t="b">
        <v>0</v>
      </c>
    </row>
    <row r="60" spans="1:7" ht="15">
      <c r="A60" s="91" t="s">
        <v>1232</v>
      </c>
      <c r="B60" s="91">
        <v>5</v>
      </c>
      <c r="C60" s="133">
        <v>0.0037428199339905707</v>
      </c>
      <c r="D60" s="91" t="s">
        <v>1535</v>
      </c>
      <c r="E60" s="91" t="b">
        <v>0</v>
      </c>
      <c r="F60" s="91" t="b">
        <v>0</v>
      </c>
      <c r="G60" s="91" t="b">
        <v>0</v>
      </c>
    </row>
    <row r="61" spans="1:7" ht="15">
      <c r="A61" s="91" t="s">
        <v>1233</v>
      </c>
      <c r="B61" s="91">
        <v>5</v>
      </c>
      <c r="C61" s="133">
        <v>0.0037428199339905707</v>
      </c>
      <c r="D61" s="91" t="s">
        <v>1535</v>
      </c>
      <c r="E61" s="91" t="b">
        <v>0</v>
      </c>
      <c r="F61" s="91" t="b">
        <v>0</v>
      </c>
      <c r="G61" s="91" t="b">
        <v>0</v>
      </c>
    </row>
    <row r="62" spans="1:7" ht="15">
      <c r="A62" s="91" t="s">
        <v>1234</v>
      </c>
      <c r="B62" s="91">
        <v>5</v>
      </c>
      <c r="C62" s="133">
        <v>0.0037428199339905707</v>
      </c>
      <c r="D62" s="91" t="s">
        <v>1535</v>
      </c>
      <c r="E62" s="91" t="b">
        <v>0</v>
      </c>
      <c r="F62" s="91" t="b">
        <v>0</v>
      </c>
      <c r="G62" s="91" t="b">
        <v>0</v>
      </c>
    </row>
    <row r="63" spans="1:7" ht="15">
      <c r="A63" s="91" t="s">
        <v>1235</v>
      </c>
      <c r="B63" s="91">
        <v>5</v>
      </c>
      <c r="C63" s="133">
        <v>0.0037428199339905707</v>
      </c>
      <c r="D63" s="91" t="s">
        <v>1535</v>
      </c>
      <c r="E63" s="91" t="b">
        <v>0</v>
      </c>
      <c r="F63" s="91" t="b">
        <v>0</v>
      </c>
      <c r="G63" s="91" t="b">
        <v>0</v>
      </c>
    </row>
    <row r="64" spans="1:7" ht="15">
      <c r="A64" s="91" t="s">
        <v>1236</v>
      </c>
      <c r="B64" s="91">
        <v>5</v>
      </c>
      <c r="C64" s="133">
        <v>0.0037428199339905707</v>
      </c>
      <c r="D64" s="91" t="s">
        <v>1535</v>
      </c>
      <c r="E64" s="91" t="b">
        <v>0</v>
      </c>
      <c r="F64" s="91" t="b">
        <v>0</v>
      </c>
      <c r="G64" s="91" t="b">
        <v>0</v>
      </c>
    </row>
    <row r="65" spans="1:7" ht="15">
      <c r="A65" s="91" t="s">
        <v>1446</v>
      </c>
      <c r="B65" s="91">
        <v>4</v>
      </c>
      <c r="C65" s="133">
        <v>0.003266857952840998</v>
      </c>
      <c r="D65" s="91" t="s">
        <v>1535</v>
      </c>
      <c r="E65" s="91" t="b">
        <v>0</v>
      </c>
      <c r="F65" s="91" t="b">
        <v>0</v>
      </c>
      <c r="G65" s="91" t="b">
        <v>0</v>
      </c>
    </row>
    <row r="66" spans="1:7" ht="15">
      <c r="A66" s="91" t="s">
        <v>1216</v>
      </c>
      <c r="B66" s="91">
        <v>4</v>
      </c>
      <c r="C66" s="133">
        <v>0.003266857952840998</v>
      </c>
      <c r="D66" s="91" t="s">
        <v>1535</v>
      </c>
      <c r="E66" s="91" t="b">
        <v>0</v>
      </c>
      <c r="F66" s="91" t="b">
        <v>0</v>
      </c>
      <c r="G66" s="91" t="b">
        <v>0</v>
      </c>
    </row>
    <row r="67" spans="1:7" ht="15">
      <c r="A67" s="91" t="s">
        <v>1447</v>
      </c>
      <c r="B67" s="91">
        <v>4</v>
      </c>
      <c r="C67" s="133">
        <v>0.003266857952840998</v>
      </c>
      <c r="D67" s="91" t="s">
        <v>1535</v>
      </c>
      <c r="E67" s="91" t="b">
        <v>0</v>
      </c>
      <c r="F67" s="91" t="b">
        <v>0</v>
      </c>
      <c r="G67" s="91" t="b">
        <v>0</v>
      </c>
    </row>
    <row r="68" spans="1:7" ht="15">
      <c r="A68" s="91" t="s">
        <v>1448</v>
      </c>
      <c r="B68" s="91">
        <v>4</v>
      </c>
      <c r="C68" s="133">
        <v>0.003266857952840998</v>
      </c>
      <c r="D68" s="91" t="s">
        <v>1535</v>
      </c>
      <c r="E68" s="91" t="b">
        <v>0</v>
      </c>
      <c r="F68" s="91" t="b">
        <v>0</v>
      </c>
      <c r="G68" s="91" t="b">
        <v>0</v>
      </c>
    </row>
    <row r="69" spans="1:7" ht="15">
      <c r="A69" s="91" t="s">
        <v>1449</v>
      </c>
      <c r="B69" s="91">
        <v>4</v>
      </c>
      <c r="C69" s="133">
        <v>0.003266857952840998</v>
      </c>
      <c r="D69" s="91" t="s">
        <v>1535</v>
      </c>
      <c r="E69" s="91" t="b">
        <v>0</v>
      </c>
      <c r="F69" s="91" t="b">
        <v>0</v>
      </c>
      <c r="G69" s="91" t="b">
        <v>0</v>
      </c>
    </row>
    <row r="70" spans="1:7" ht="15">
      <c r="A70" s="91" t="s">
        <v>1450</v>
      </c>
      <c r="B70" s="91">
        <v>4</v>
      </c>
      <c r="C70" s="133">
        <v>0.004113637124891579</v>
      </c>
      <c r="D70" s="91" t="s">
        <v>1535</v>
      </c>
      <c r="E70" s="91" t="b">
        <v>0</v>
      </c>
      <c r="F70" s="91" t="b">
        <v>0</v>
      </c>
      <c r="G70" s="91" t="b">
        <v>0</v>
      </c>
    </row>
    <row r="71" spans="1:7" ht="15">
      <c r="A71" s="91" t="s">
        <v>1217</v>
      </c>
      <c r="B71" s="91">
        <v>4</v>
      </c>
      <c r="C71" s="133">
        <v>0.003266857952840998</v>
      </c>
      <c r="D71" s="91" t="s">
        <v>1535</v>
      </c>
      <c r="E71" s="91" t="b">
        <v>0</v>
      </c>
      <c r="F71" s="91" t="b">
        <v>0</v>
      </c>
      <c r="G71" s="91" t="b">
        <v>0</v>
      </c>
    </row>
    <row r="72" spans="1:7" ht="15">
      <c r="A72" s="91" t="s">
        <v>1451</v>
      </c>
      <c r="B72" s="91">
        <v>4</v>
      </c>
      <c r="C72" s="133">
        <v>0.004113637124891579</v>
      </c>
      <c r="D72" s="91" t="s">
        <v>1535</v>
      </c>
      <c r="E72" s="91" t="b">
        <v>0</v>
      </c>
      <c r="F72" s="91" t="b">
        <v>0</v>
      </c>
      <c r="G72" s="91" t="b">
        <v>0</v>
      </c>
    </row>
    <row r="73" spans="1:7" ht="15">
      <c r="A73" s="91" t="s">
        <v>1452</v>
      </c>
      <c r="B73" s="91">
        <v>4</v>
      </c>
      <c r="C73" s="133">
        <v>0.004113637124891579</v>
      </c>
      <c r="D73" s="91" t="s">
        <v>1535</v>
      </c>
      <c r="E73" s="91" t="b">
        <v>0</v>
      </c>
      <c r="F73" s="91" t="b">
        <v>0</v>
      </c>
      <c r="G73" s="91" t="b">
        <v>0</v>
      </c>
    </row>
    <row r="74" spans="1:7" ht="15">
      <c r="A74" s="91" t="s">
        <v>1453</v>
      </c>
      <c r="B74" s="91">
        <v>4</v>
      </c>
      <c r="C74" s="133">
        <v>0.004113637124891579</v>
      </c>
      <c r="D74" s="91" t="s">
        <v>1535</v>
      </c>
      <c r="E74" s="91" t="b">
        <v>0</v>
      </c>
      <c r="F74" s="91" t="b">
        <v>0</v>
      </c>
      <c r="G74" s="91" t="b">
        <v>0</v>
      </c>
    </row>
    <row r="75" spans="1:7" ht="15">
      <c r="A75" s="91" t="s">
        <v>1454</v>
      </c>
      <c r="B75" s="91">
        <v>4</v>
      </c>
      <c r="C75" s="133">
        <v>0.004113637124891579</v>
      </c>
      <c r="D75" s="91" t="s">
        <v>1535</v>
      </c>
      <c r="E75" s="91" t="b">
        <v>0</v>
      </c>
      <c r="F75" s="91" t="b">
        <v>0</v>
      </c>
      <c r="G75" s="91" t="b">
        <v>0</v>
      </c>
    </row>
    <row r="76" spans="1:7" ht="15">
      <c r="A76" s="91" t="s">
        <v>1455</v>
      </c>
      <c r="B76" s="91">
        <v>4</v>
      </c>
      <c r="C76" s="133">
        <v>0.003266857952840998</v>
      </c>
      <c r="D76" s="91" t="s">
        <v>1535</v>
      </c>
      <c r="E76" s="91" t="b">
        <v>1</v>
      </c>
      <c r="F76" s="91" t="b">
        <v>0</v>
      </c>
      <c r="G76" s="91" t="b">
        <v>0</v>
      </c>
    </row>
    <row r="77" spans="1:7" ht="15">
      <c r="A77" s="91" t="s">
        <v>1456</v>
      </c>
      <c r="B77" s="91">
        <v>4</v>
      </c>
      <c r="C77" s="133">
        <v>0.003266857952840998</v>
      </c>
      <c r="D77" s="91" t="s">
        <v>1535</v>
      </c>
      <c r="E77" s="91" t="b">
        <v>0</v>
      </c>
      <c r="F77" s="91" t="b">
        <v>0</v>
      </c>
      <c r="G77" s="91" t="b">
        <v>0</v>
      </c>
    </row>
    <row r="78" spans="1:7" ht="15">
      <c r="A78" s="91" t="s">
        <v>1457</v>
      </c>
      <c r="B78" s="91">
        <v>4</v>
      </c>
      <c r="C78" s="133">
        <v>0.003266857952840998</v>
      </c>
      <c r="D78" s="91" t="s">
        <v>1535</v>
      </c>
      <c r="E78" s="91" t="b">
        <v>0</v>
      </c>
      <c r="F78" s="91" t="b">
        <v>0</v>
      </c>
      <c r="G78" s="91" t="b">
        <v>0</v>
      </c>
    </row>
    <row r="79" spans="1:7" ht="15">
      <c r="A79" s="91" t="s">
        <v>1458</v>
      </c>
      <c r="B79" s="91">
        <v>4</v>
      </c>
      <c r="C79" s="133">
        <v>0.003266857952840998</v>
      </c>
      <c r="D79" s="91" t="s">
        <v>1535</v>
      </c>
      <c r="E79" s="91" t="b">
        <v>0</v>
      </c>
      <c r="F79" s="91" t="b">
        <v>0</v>
      </c>
      <c r="G79" s="91" t="b">
        <v>0</v>
      </c>
    </row>
    <row r="80" spans="1:7" ht="15">
      <c r="A80" s="91" t="s">
        <v>1459</v>
      </c>
      <c r="B80" s="91">
        <v>4</v>
      </c>
      <c r="C80" s="133">
        <v>0.003266857952840998</v>
      </c>
      <c r="D80" s="91" t="s">
        <v>1535</v>
      </c>
      <c r="E80" s="91" t="b">
        <v>0</v>
      </c>
      <c r="F80" s="91" t="b">
        <v>0</v>
      </c>
      <c r="G80" s="91" t="b">
        <v>0</v>
      </c>
    </row>
    <row r="81" spans="1:7" ht="15">
      <c r="A81" s="91" t="s">
        <v>1218</v>
      </c>
      <c r="B81" s="91">
        <v>3</v>
      </c>
      <c r="C81" s="133">
        <v>0.0027137272971377102</v>
      </c>
      <c r="D81" s="91" t="s">
        <v>1535</v>
      </c>
      <c r="E81" s="91" t="b">
        <v>0</v>
      </c>
      <c r="F81" s="91" t="b">
        <v>0</v>
      </c>
      <c r="G81" s="91" t="b">
        <v>0</v>
      </c>
    </row>
    <row r="82" spans="1:7" ht="15">
      <c r="A82" s="91" t="s">
        <v>1245</v>
      </c>
      <c r="B82" s="91">
        <v>3</v>
      </c>
      <c r="C82" s="133">
        <v>0.0030852278436686834</v>
      </c>
      <c r="D82" s="91" t="s">
        <v>1535</v>
      </c>
      <c r="E82" s="91" t="b">
        <v>0</v>
      </c>
      <c r="F82" s="91" t="b">
        <v>0</v>
      </c>
      <c r="G82" s="91" t="b">
        <v>0</v>
      </c>
    </row>
    <row r="83" spans="1:7" ht="15">
      <c r="A83" s="91" t="s">
        <v>1460</v>
      </c>
      <c r="B83" s="91">
        <v>3</v>
      </c>
      <c r="C83" s="133">
        <v>0.0027137272971377102</v>
      </c>
      <c r="D83" s="91" t="s">
        <v>1535</v>
      </c>
      <c r="E83" s="91" t="b">
        <v>0</v>
      </c>
      <c r="F83" s="91" t="b">
        <v>0</v>
      </c>
      <c r="G83" s="91" t="b">
        <v>0</v>
      </c>
    </row>
    <row r="84" spans="1:7" ht="15">
      <c r="A84" s="91" t="s">
        <v>1461</v>
      </c>
      <c r="B84" s="91">
        <v>3</v>
      </c>
      <c r="C84" s="133">
        <v>0.0027137272971377102</v>
      </c>
      <c r="D84" s="91" t="s">
        <v>1535</v>
      </c>
      <c r="E84" s="91" t="b">
        <v>0</v>
      </c>
      <c r="F84" s="91" t="b">
        <v>0</v>
      </c>
      <c r="G84" s="91" t="b">
        <v>0</v>
      </c>
    </row>
    <row r="85" spans="1:7" ht="15">
      <c r="A85" s="91" t="s">
        <v>1462</v>
      </c>
      <c r="B85" s="91">
        <v>3</v>
      </c>
      <c r="C85" s="133">
        <v>0.0027137272971377102</v>
      </c>
      <c r="D85" s="91" t="s">
        <v>1535</v>
      </c>
      <c r="E85" s="91" t="b">
        <v>0</v>
      </c>
      <c r="F85" s="91" t="b">
        <v>0</v>
      </c>
      <c r="G85" s="91" t="b">
        <v>0</v>
      </c>
    </row>
    <row r="86" spans="1:7" ht="15">
      <c r="A86" s="91" t="s">
        <v>1178</v>
      </c>
      <c r="B86" s="91">
        <v>3</v>
      </c>
      <c r="C86" s="133">
        <v>0.0037203122227066187</v>
      </c>
      <c r="D86" s="91" t="s">
        <v>1535</v>
      </c>
      <c r="E86" s="91" t="b">
        <v>0</v>
      </c>
      <c r="F86" s="91" t="b">
        <v>0</v>
      </c>
      <c r="G86" s="91" t="b">
        <v>0</v>
      </c>
    </row>
    <row r="87" spans="1:7" ht="15">
      <c r="A87" s="91" t="s">
        <v>1463</v>
      </c>
      <c r="B87" s="91">
        <v>3</v>
      </c>
      <c r="C87" s="133">
        <v>0.0027137272971377102</v>
      </c>
      <c r="D87" s="91" t="s">
        <v>1535</v>
      </c>
      <c r="E87" s="91" t="b">
        <v>0</v>
      </c>
      <c r="F87" s="91" t="b">
        <v>0</v>
      </c>
      <c r="G87" s="91" t="b">
        <v>0</v>
      </c>
    </row>
    <row r="88" spans="1:7" ht="15">
      <c r="A88" s="91" t="s">
        <v>1242</v>
      </c>
      <c r="B88" s="91">
        <v>3</v>
      </c>
      <c r="C88" s="133">
        <v>0.0037203122227066187</v>
      </c>
      <c r="D88" s="91" t="s">
        <v>1535</v>
      </c>
      <c r="E88" s="91" t="b">
        <v>0</v>
      </c>
      <c r="F88" s="91" t="b">
        <v>0</v>
      </c>
      <c r="G88" s="91" t="b">
        <v>0</v>
      </c>
    </row>
    <row r="89" spans="1:7" ht="15">
      <c r="A89" s="91" t="s">
        <v>1223</v>
      </c>
      <c r="B89" s="91">
        <v>3</v>
      </c>
      <c r="C89" s="133">
        <v>0.0027137272971377102</v>
      </c>
      <c r="D89" s="91" t="s">
        <v>1535</v>
      </c>
      <c r="E89" s="91" t="b">
        <v>0</v>
      </c>
      <c r="F89" s="91" t="b">
        <v>0</v>
      </c>
      <c r="G89" s="91" t="b">
        <v>0</v>
      </c>
    </row>
    <row r="90" spans="1:7" ht="15">
      <c r="A90" s="91" t="s">
        <v>1224</v>
      </c>
      <c r="B90" s="91">
        <v>3</v>
      </c>
      <c r="C90" s="133">
        <v>0.0027137272971377102</v>
      </c>
      <c r="D90" s="91" t="s">
        <v>1535</v>
      </c>
      <c r="E90" s="91" t="b">
        <v>0</v>
      </c>
      <c r="F90" s="91" t="b">
        <v>0</v>
      </c>
      <c r="G90" s="91" t="b">
        <v>0</v>
      </c>
    </row>
    <row r="91" spans="1:7" ht="15">
      <c r="A91" s="91" t="s">
        <v>1225</v>
      </c>
      <c r="B91" s="91">
        <v>3</v>
      </c>
      <c r="C91" s="133">
        <v>0.0027137272971377102</v>
      </c>
      <c r="D91" s="91" t="s">
        <v>1535</v>
      </c>
      <c r="E91" s="91" t="b">
        <v>0</v>
      </c>
      <c r="F91" s="91" t="b">
        <v>0</v>
      </c>
      <c r="G91" s="91" t="b">
        <v>0</v>
      </c>
    </row>
    <row r="92" spans="1:7" ht="15">
      <c r="A92" s="91" t="s">
        <v>1226</v>
      </c>
      <c r="B92" s="91">
        <v>3</v>
      </c>
      <c r="C92" s="133">
        <v>0.0027137272971377102</v>
      </c>
      <c r="D92" s="91" t="s">
        <v>1535</v>
      </c>
      <c r="E92" s="91" t="b">
        <v>1</v>
      </c>
      <c r="F92" s="91" t="b">
        <v>0</v>
      </c>
      <c r="G92" s="91" t="b">
        <v>0</v>
      </c>
    </row>
    <row r="93" spans="1:7" ht="15">
      <c r="A93" s="91" t="s">
        <v>1227</v>
      </c>
      <c r="B93" s="91">
        <v>3</v>
      </c>
      <c r="C93" s="133">
        <v>0.0027137272971377102</v>
      </c>
      <c r="D93" s="91" t="s">
        <v>1535</v>
      </c>
      <c r="E93" s="91" t="b">
        <v>1</v>
      </c>
      <c r="F93" s="91" t="b">
        <v>0</v>
      </c>
      <c r="G93" s="91" t="b">
        <v>0</v>
      </c>
    </row>
    <row r="94" spans="1:7" ht="15">
      <c r="A94" s="91" t="s">
        <v>1228</v>
      </c>
      <c r="B94" s="91">
        <v>3</v>
      </c>
      <c r="C94" s="133">
        <v>0.0027137272971377102</v>
      </c>
      <c r="D94" s="91" t="s">
        <v>1535</v>
      </c>
      <c r="E94" s="91" t="b">
        <v>0</v>
      </c>
      <c r="F94" s="91" t="b">
        <v>0</v>
      </c>
      <c r="G94" s="91" t="b">
        <v>0</v>
      </c>
    </row>
    <row r="95" spans="1:7" ht="15">
      <c r="A95" s="91" t="s">
        <v>1229</v>
      </c>
      <c r="B95" s="91">
        <v>3</v>
      </c>
      <c r="C95" s="133">
        <v>0.0027137272971377102</v>
      </c>
      <c r="D95" s="91" t="s">
        <v>1535</v>
      </c>
      <c r="E95" s="91" t="b">
        <v>0</v>
      </c>
      <c r="F95" s="91" t="b">
        <v>0</v>
      </c>
      <c r="G95" s="91" t="b">
        <v>0</v>
      </c>
    </row>
    <row r="96" spans="1:7" ht="15">
      <c r="A96" s="91" t="s">
        <v>1464</v>
      </c>
      <c r="B96" s="91">
        <v>3</v>
      </c>
      <c r="C96" s="133">
        <v>0.0027137272971377102</v>
      </c>
      <c r="D96" s="91" t="s">
        <v>1535</v>
      </c>
      <c r="E96" s="91" t="b">
        <v>0</v>
      </c>
      <c r="F96" s="91" t="b">
        <v>0</v>
      </c>
      <c r="G96" s="91" t="b">
        <v>0</v>
      </c>
    </row>
    <row r="97" spans="1:7" ht="15">
      <c r="A97" s="91" t="s">
        <v>1465</v>
      </c>
      <c r="B97" s="91">
        <v>3</v>
      </c>
      <c r="C97" s="133">
        <v>0.0027137272971377102</v>
      </c>
      <c r="D97" s="91" t="s">
        <v>1535</v>
      </c>
      <c r="E97" s="91" t="b">
        <v>0</v>
      </c>
      <c r="F97" s="91" t="b">
        <v>0</v>
      </c>
      <c r="G97" s="91" t="b">
        <v>0</v>
      </c>
    </row>
    <row r="98" spans="1:7" ht="15">
      <c r="A98" s="91" t="s">
        <v>1466</v>
      </c>
      <c r="B98" s="91">
        <v>3</v>
      </c>
      <c r="C98" s="133">
        <v>0.0027137272971377102</v>
      </c>
      <c r="D98" s="91" t="s">
        <v>1535</v>
      </c>
      <c r="E98" s="91" t="b">
        <v>0</v>
      </c>
      <c r="F98" s="91" t="b">
        <v>0</v>
      </c>
      <c r="G98" s="91" t="b">
        <v>0</v>
      </c>
    </row>
    <row r="99" spans="1:7" ht="15">
      <c r="A99" s="91" t="s">
        <v>1467</v>
      </c>
      <c r="B99" s="91">
        <v>3</v>
      </c>
      <c r="C99" s="133">
        <v>0.0027137272971377102</v>
      </c>
      <c r="D99" s="91" t="s">
        <v>1535</v>
      </c>
      <c r="E99" s="91" t="b">
        <v>0</v>
      </c>
      <c r="F99" s="91" t="b">
        <v>0</v>
      </c>
      <c r="G99" s="91" t="b">
        <v>0</v>
      </c>
    </row>
    <row r="100" spans="1:7" ht="15">
      <c r="A100" s="91" t="s">
        <v>300</v>
      </c>
      <c r="B100" s="91">
        <v>3</v>
      </c>
      <c r="C100" s="133">
        <v>0.0027137272971377102</v>
      </c>
      <c r="D100" s="91" t="s">
        <v>1535</v>
      </c>
      <c r="E100" s="91" t="b">
        <v>0</v>
      </c>
      <c r="F100" s="91" t="b">
        <v>0</v>
      </c>
      <c r="G100" s="91" t="b">
        <v>0</v>
      </c>
    </row>
    <row r="101" spans="1:7" ht="15">
      <c r="A101" s="91" t="s">
        <v>1468</v>
      </c>
      <c r="B101" s="91">
        <v>3</v>
      </c>
      <c r="C101" s="133">
        <v>0.0027137272971377102</v>
      </c>
      <c r="D101" s="91" t="s">
        <v>1535</v>
      </c>
      <c r="E101" s="91" t="b">
        <v>0</v>
      </c>
      <c r="F101" s="91" t="b">
        <v>0</v>
      </c>
      <c r="G101" s="91" t="b">
        <v>0</v>
      </c>
    </row>
    <row r="102" spans="1:7" ht="15">
      <c r="A102" s="91" t="s">
        <v>1469</v>
      </c>
      <c r="B102" s="91">
        <v>3</v>
      </c>
      <c r="C102" s="133">
        <v>0.0027137272971377102</v>
      </c>
      <c r="D102" s="91" t="s">
        <v>1535</v>
      </c>
      <c r="E102" s="91" t="b">
        <v>0</v>
      </c>
      <c r="F102" s="91" t="b">
        <v>0</v>
      </c>
      <c r="G102" s="91" t="b">
        <v>0</v>
      </c>
    </row>
    <row r="103" spans="1:7" ht="15">
      <c r="A103" s="91" t="s">
        <v>1470</v>
      </c>
      <c r="B103" s="91">
        <v>3</v>
      </c>
      <c r="C103" s="133">
        <v>0.0027137272971377102</v>
      </c>
      <c r="D103" s="91" t="s">
        <v>1535</v>
      </c>
      <c r="E103" s="91" t="b">
        <v>0</v>
      </c>
      <c r="F103" s="91" t="b">
        <v>0</v>
      </c>
      <c r="G103" s="91" t="b">
        <v>0</v>
      </c>
    </row>
    <row r="104" spans="1:7" ht="15">
      <c r="A104" s="91" t="s">
        <v>1471</v>
      </c>
      <c r="B104" s="91">
        <v>3</v>
      </c>
      <c r="C104" s="133">
        <v>0.0027137272971377102</v>
      </c>
      <c r="D104" s="91" t="s">
        <v>1535</v>
      </c>
      <c r="E104" s="91" t="b">
        <v>0</v>
      </c>
      <c r="F104" s="91" t="b">
        <v>0</v>
      </c>
      <c r="G104" s="91" t="b">
        <v>0</v>
      </c>
    </row>
    <row r="105" spans="1:7" ht="15">
      <c r="A105" s="91" t="s">
        <v>1472</v>
      </c>
      <c r="B105" s="91">
        <v>3</v>
      </c>
      <c r="C105" s="133">
        <v>0.0027137272971377102</v>
      </c>
      <c r="D105" s="91" t="s">
        <v>1535</v>
      </c>
      <c r="E105" s="91" t="b">
        <v>0</v>
      </c>
      <c r="F105" s="91" t="b">
        <v>0</v>
      </c>
      <c r="G105" s="91" t="b">
        <v>0</v>
      </c>
    </row>
    <row r="106" spans="1:7" ht="15">
      <c r="A106" s="91" t="s">
        <v>1473</v>
      </c>
      <c r="B106" s="91">
        <v>3</v>
      </c>
      <c r="C106" s="133">
        <v>0.0027137272971377102</v>
      </c>
      <c r="D106" s="91" t="s">
        <v>1535</v>
      </c>
      <c r="E106" s="91" t="b">
        <v>1</v>
      </c>
      <c r="F106" s="91" t="b">
        <v>0</v>
      </c>
      <c r="G106" s="91" t="b">
        <v>0</v>
      </c>
    </row>
    <row r="107" spans="1:7" ht="15">
      <c r="A107" s="91" t="s">
        <v>1474</v>
      </c>
      <c r="B107" s="91">
        <v>3</v>
      </c>
      <c r="C107" s="133">
        <v>0.0027137272971377102</v>
      </c>
      <c r="D107" s="91" t="s">
        <v>1535</v>
      </c>
      <c r="E107" s="91" t="b">
        <v>0</v>
      </c>
      <c r="F107" s="91" t="b">
        <v>0</v>
      </c>
      <c r="G107" s="91" t="b">
        <v>0</v>
      </c>
    </row>
    <row r="108" spans="1:7" ht="15">
      <c r="A108" s="91" t="s">
        <v>1475</v>
      </c>
      <c r="B108" s="91">
        <v>3</v>
      </c>
      <c r="C108" s="133">
        <v>0.0027137272971377102</v>
      </c>
      <c r="D108" s="91" t="s">
        <v>1535</v>
      </c>
      <c r="E108" s="91" t="b">
        <v>0</v>
      </c>
      <c r="F108" s="91" t="b">
        <v>0</v>
      </c>
      <c r="G108" s="91" t="b">
        <v>0</v>
      </c>
    </row>
    <row r="109" spans="1:7" ht="15">
      <c r="A109" s="91" t="s">
        <v>1476</v>
      </c>
      <c r="B109" s="91">
        <v>3</v>
      </c>
      <c r="C109" s="133">
        <v>0.0027137272971377102</v>
      </c>
      <c r="D109" s="91" t="s">
        <v>1535</v>
      </c>
      <c r="E109" s="91" t="b">
        <v>0</v>
      </c>
      <c r="F109" s="91" t="b">
        <v>0</v>
      </c>
      <c r="G109" s="91" t="b">
        <v>0</v>
      </c>
    </row>
    <row r="110" spans="1:7" ht="15">
      <c r="A110" s="91" t="s">
        <v>1477</v>
      </c>
      <c r="B110" s="91">
        <v>3</v>
      </c>
      <c r="C110" s="133">
        <v>0.0027137272971377102</v>
      </c>
      <c r="D110" s="91" t="s">
        <v>1535</v>
      </c>
      <c r="E110" s="91" t="b">
        <v>0</v>
      </c>
      <c r="F110" s="91" t="b">
        <v>0</v>
      </c>
      <c r="G110" s="91" t="b">
        <v>0</v>
      </c>
    </row>
    <row r="111" spans="1:7" ht="15">
      <c r="A111" s="91" t="s">
        <v>1478</v>
      </c>
      <c r="B111" s="91">
        <v>3</v>
      </c>
      <c r="C111" s="133">
        <v>0.0027137272971377102</v>
      </c>
      <c r="D111" s="91" t="s">
        <v>1535</v>
      </c>
      <c r="E111" s="91" t="b">
        <v>0</v>
      </c>
      <c r="F111" s="91" t="b">
        <v>0</v>
      </c>
      <c r="G111" s="91" t="b">
        <v>0</v>
      </c>
    </row>
    <row r="112" spans="1:7" ht="15">
      <c r="A112" s="91" t="s">
        <v>1219</v>
      </c>
      <c r="B112" s="91">
        <v>2</v>
      </c>
      <c r="C112" s="133">
        <v>0.0024802081484710794</v>
      </c>
      <c r="D112" s="91" t="s">
        <v>1535</v>
      </c>
      <c r="E112" s="91" t="b">
        <v>0</v>
      </c>
      <c r="F112" s="91" t="b">
        <v>0</v>
      </c>
      <c r="G112" s="91" t="b">
        <v>0</v>
      </c>
    </row>
    <row r="113" spans="1:7" ht="15">
      <c r="A113" s="91" t="s">
        <v>1220</v>
      </c>
      <c r="B113" s="91">
        <v>2</v>
      </c>
      <c r="C113" s="133">
        <v>0.0024802081484710794</v>
      </c>
      <c r="D113" s="91" t="s">
        <v>1535</v>
      </c>
      <c r="E113" s="91" t="b">
        <v>0</v>
      </c>
      <c r="F113" s="91" t="b">
        <v>0</v>
      </c>
      <c r="G113" s="91" t="b">
        <v>0</v>
      </c>
    </row>
    <row r="114" spans="1:7" ht="15">
      <c r="A114" s="91" t="s">
        <v>1479</v>
      </c>
      <c r="B114" s="91">
        <v>2</v>
      </c>
      <c r="C114" s="133">
        <v>0.0024802081484710794</v>
      </c>
      <c r="D114" s="91" t="s">
        <v>1535</v>
      </c>
      <c r="E114" s="91" t="b">
        <v>0</v>
      </c>
      <c r="F114" s="91" t="b">
        <v>0</v>
      </c>
      <c r="G114" s="91" t="b">
        <v>0</v>
      </c>
    </row>
    <row r="115" spans="1:7" ht="15">
      <c r="A115" s="91" t="s">
        <v>1480</v>
      </c>
      <c r="B115" s="91">
        <v>2</v>
      </c>
      <c r="C115" s="133">
        <v>0.0020568185624457893</v>
      </c>
      <c r="D115" s="91" t="s">
        <v>1535</v>
      </c>
      <c r="E115" s="91" t="b">
        <v>0</v>
      </c>
      <c r="F115" s="91" t="b">
        <v>0</v>
      </c>
      <c r="G115" s="91" t="b">
        <v>0</v>
      </c>
    </row>
    <row r="116" spans="1:7" ht="15">
      <c r="A116" s="91" t="s">
        <v>1239</v>
      </c>
      <c r="B116" s="91">
        <v>2</v>
      </c>
      <c r="C116" s="133">
        <v>0.0024802081484710794</v>
      </c>
      <c r="D116" s="91" t="s">
        <v>1535</v>
      </c>
      <c r="E116" s="91" t="b">
        <v>0</v>
      </c>
      <c r="F116" s="91" t="b">
        <v>0</v>
      </c>
      <c r="G116" s="91" t="b">
        <v>0</v>
      </c>
    </row>
    <row r="117" spans="1:7" ht="15">
      <c r="A117" s="91" t="s">
        <v>1240</v>
      </c>
      <c r="B117" s="91">
        <v>2</v>
      </c>
      <c r="C117" s="133">
        <v>0.0024802081484710794</v>
      </c>
      <c r="D117" s="91" t="s">
        <v>1535</v>
      </c>
      <c r="E117" s="91" t="b">
        <v>0</v>
      </c>
      <c r="F117" s="91" t="b">
        <v>0</v>
      </c>
      <c r="G117" s="91" t="b">
        <v>0</v>
      </c>
    </row>
    <row r="118" spans="1:7" ht="15">
      <c r="A118" s="91" t="s">
        <v>1481</v>
      </c>
      <c r="B118" s="91">
        <v>2</v>
      </c>
      <c r="C118" s="133">
        <v>0.0020568185624457893</v>
      </c>
      <c r="D118" s="91" t="s">
        <v>1535</v>
      </c>
      <c r="E118" s="91" t="b">
        <v>0</v>
      </c>
      <c r="F118" s="91" t="b">
        <v>0</v>
      </c>
      <c r="G118" s="91" t="b">
        <v>0</v>
      </c>
    </row>
    <row r="119" spans="1:7" ht="15">
      <c r="A119" s="91" t="s">
        <v>1482</v>
      </c>
      <c r="B119" s="91">
        <v>2</v>
      </c>
      <c r="C119" s="133">
        <v>0.0020568185624457893</v>
      </c>
      <c r="D119" s="91" t="s">
        <v>1535</v>
      </c>
      <c r="E119" s="91" t="b">
        <v>0</v>
      </c>
      <c r="F119" s="91" t="b">
        <v>0</v>
      </c>
      <c r="G119" s="91" t="b">
        <v>0</v>
      </c>
    </row>
    <row r="120" spans="1:7" ht="15">
      <c r="A120" s="91" t="s">
        <v>1483</v>
      </c>
      <c r="B120" s="91">
        <v>2</v>
      </c>
      <c r="C120" s="133">
        <v>0.0020568185624457893</v>
      </c>
      <c r="D120" s="91" t="s">
        <v>1535</v>
      </c>
      <c r="E120" s="91" t="b">
        <v>0</v>
      </c>
      <c r="F120" s="91" t="b">
        <v>0</v>
      </c>
      <c r="G120" s="91" t="b">
        <v>0</v>
      </c>
    </row>
    <row r="121" spans="1:7" ht="15">
      <c r="A121" s="91" t="s">
        <v>1484</v>
      </c>
      <c r="B121" s="91">
        <v>2</v>
      </c>
      <c r="C121" s="133">
        <v>0.0020568185624457893</v>
      </c>
      <c r="D121" s="91" t="s">
        <v>1535</v>
      </c>
      <c r="E121" s="91" t="b">
        <v>0</v>
      </c>
      <c r="F121" s="91" t="b">
        <v>0</v>
      </c>
      <c r="G121" s="91" t="b">
        <v>0</v>
      </c>
    </row>
    <row r="122" spans="1:7" ht="15">
      <c r="A122" s="91" t="s">
        <v>1485</v>
      </c>
      <c r="B122" s="91">
        <v>2</v>
      </c>
      <c r="C122" s="133">
        <v>0.0020568185624457893</v>
      </c>
      <c r="D122" s="91" t="s">
        <v>1535</v>
      </c>
      <c r="E122" s="91" t="b">
        <v>0</v>
      </c>
      <c r="F122" s="91" t="b">
        <v>0</v>
      </c>
      <c r="G122" s="91" t="b">
        <v>0</v>
      </c>
    </row>
    <row r="123" spans="1:7" ht="15">
      <c r="A123" s="91" t="s">
        <v>1486</v>
      </c>
      <c r="B123" s="91">
        <v>2</v>
      </c>
      <c r="C123" s="133">
        <v>0.0020568185624457893</v>
      </c>
      <c r="D123" s="91" t="s">
        <v>1535</v>
      </c>
      <c r="E123" s="91" t="b">
        <v>0</v>
      </c>
      <c r="F123" s="91" t="b">
        <v>0</v>
      </c>
      <c r="G123" s="91" t="b">
        <v>0</v>
      </c>
    </row>
    <row r="124" spans="1:7" ht="15">
      <c r="A124" s="91" t="s">
        <v>1487</v>
      </c>
      <c r="B124" s="91">
        <v>2</v>
      </c>
      <c r="C124" s="133">
        <v>0.0020568185624457893</v>
      </c>
      <c r="D124" s="91" t="s">
        <v>1535</v>
      </c>
      <c r="E124" s="91" t="b">
        <v>0</v>
      </c>
      <c r="F124" s="91" t="b">
        <v>0</v>
      </c>
      <c r="G124" s="91" t="b">
        <v>0</v>
      </c>
    </row>
    <row r="125" spans="1:7" ht="15">
      <c r="A125" s="91" t="s">
        <v>1488</v>
      </c>
      <c r="B125" s="91">
        <v>2</v>
      </c>
      <c r="C125" s="133">
        <v>0.0020568185624457893</v>
      </c>
      <c r="D125" s="91" t="s">
        <v>1535</v>
      </c>
      <c r="E125" s="91" t="b">
        <v>0</v>
      </c>
      <c r="F125" s="91" t="b">
        <v>0</v>
      </c>
      <c r="G125" s="91" t="b">
        <v>0</v>
      </c>
    </row>
    <row r="126" spans="1:7" ht="15">
      <c r="A126" s="91" t="s">
        <v>1489</v>
      </c>
      <c r="B126" s="91">
        <v>2</v>
      </c>
      <c r="C126" s="133">
        <v>0.0020568185624457893</v>
      </c>
      <c r="D126" s="91" t="s">
        <v>1535</v>
      </c>
      <c r="E126" s="91" t="b">
        <v>0</v>
      </c>
      <c r="F126" s="91" t="b">
        <v>0</v>
      </c>
      <c r="G126" s="91" t="b">
        <v>0</v>
      </c>
    </row>
    <row r="127" spans="1:7" ht="15">
      <c r="A127" s="91" t="s">
        <v>1490</v>
      </c>
      <c r="B127" s="91">
        <v>2</v>
      </c>
      <c r="C127" s="133">
        <v>0.0020568185624457893</v>
      </c>
      <c r="D127" s="91" t="s">
        <v>1535</v>
      </c>
      <c r="E127" s="91" t="b">
        <v>0</v>
      </c>
      <c r="F127" s="91" t="b">
        <v>0</v>
      </c>
      <c r="G127" s="91" t="b">
        <v>0</v>
      </c>
    </row>
    <row r="128" spans="1:7" ht="15">
      <c r="A128" s="91" t="s">
        <v>1491</v>
      </c>
      <c r="B128" s="91">
        <v>2</v>
      </c>
      <c r="C128" s="133">
        <v>0.0020568185624457893</v>
      </c>
      <c r="D128" s="91" t="s">
        <v>1535</v>
      </c>
      <c r="E128" s="91" t="b">
        <v>0</v>
      </c>
      <c r="F128" s="91" t="b">
        <v>0</v>
      </c>
      <c r="G128" s="91" t="b">
        <v>0</v>
      </c>
    </row>
    <row r="129" spans="1:7" ht="15">
      <c r="A129" s="91" t="s">
        <v>1492</v>
      </c>
      <c r="B129" s="91">
        <v>2</v>
      </c>
      <c r="C129" s="133">
        <v>0.0020568185624457893</v>
      </c>
      <c r="D129" s="91" t="s">
        <v>1535</v>
      </c>
      <c r="E129" s="91" t="b">
        <v>0</v>
      </c>
      <c r="F129" s="91" t="b">
        <v>0</v>
      </c>
      <c r="G129" s="91" t="b">
        <v>0</v>
      </c>
    </row>
    <row r="130" spans="1:7" ht="15">
      <c r="A130" s="91" t="s">
        <v>1493</v>
      </c>
      <c r="B130" s="91">
        <v>2</v>
      </c>
      <c r="C130" s="133">
        <v>0.0020568185624457893</v>
      </c>
      <c r="D130" s="91" t="s">
        <v>1535</v>
      </c>
      <c r="E130" s="91" t="b">
        <v>0</v>
      </c>
      <c r="F130" s="91" t="b">
        <v>0</v>
      </c>
      <c r="G130" s="91" t="b">
        <v>0</v>
      </c>
    </row>
    <row r="131" spans="1:7" ht="15">
      <c r="A131" s="91" t="s">
        <v>1494</v>
      </c>
      <c r="B131" s="91">
        <v>2</v>
      </c>
      <c r="C131" s="133">
        <v>0.0020568185624457893</v>
      </c>
      <c r="D131" s="91" t="s">
        <v>1535</v>
      </c>
      <c r="E131" s="91" t="b">
        <v>0</v>
      </c>
      <c r="F131" s="91" t="b">
        <v>0</v>
      </c>
      <c r="G131" s="91" t="b">
        <v>0</v>
      </c>
    </row>
    <row r="132" spans="1:7" ht="15">
      <c r="A132" s="91" t="s">
        <v>1495</v>
      </c>
      <c r="B132" s="91">
        <v>2</v>
      </c>
      <c r="C132" s="133">
        <v>0.0020568185624457893</v>
      </c>
      <c r="D132" s="91" t="s">
        <v>1535</v>
      </c>
      <c r="E132" s="91" t="b">
        <v>1</v>
      </c>
      <c r="F132" s="91" t="b">
        <v>0</v>
      </c>
      <c r="G132" s="91" t="b">
        <v>0</v>
      </c>
    </row>
    <row r="133" spans="1:7" ht="15">
      <c r="A133" s="91" t="s">
        <v>1167</v>
      </c>
      <c r="B133" s="91">
        <v>2</v>
      </c>
      <c r="C133" s="133">
        <v>0.0020568185624457893</v>
      </c>
      <c r="D133" s="91" t="s">
        <v>1535</v>
      </c>
      <c r="E133" s="91" t="b">
        <v>0</v>
      </c>
      <c r="F133" s="91" t="b">
        <v>0</v>
      </c>
      <c r="G133" s="91" t="b">
        <v>0</v>
      </c>
    </row>
    <row r="134" spans="1:7" ht="15">
      <c r="A134" s="91" t="s">
        <v>1168</v>
      </c>
      <c r="B134" s="91">
        <v>2</v>
      </c>
      <c r="C134" s="133">
        <v>0.0020568185624457893</v>
      </c>
      <c r="D134" s="91" t="s">
        <v>1535</v>
      </c>
      <c r="E134" s="91" t="b">
        <v>0</v>
      </c>
      <c r="F134" s="91" t="b">
        <v>0</v>
      </c>
      <c r="G134" s="91" t="b">
        <v>0</v>
      </c>
    </row>
    <row r="135" spans="1:7" ht="15">
      <c r="A135" s="91" t="s">
        <v>1496</v>
      </c>
      <c r="B135" s="91">
        <v>2</v>
      </c>
      <c r="C135" s="133">
        <v>0.0020568185624457893</v>
      </c>
      <c r="D135" s="91" t="s">
        <v>1535</v>
      </c>
      <c r="E135" s="91" t="b">
        <v>0</v>
      </c>
      <c r="F135" s="91" t="b">
        <v>0</v>
      </c>
      <c r="G135" s="91" t="b">
        <v>0</v>
      </c>
    </row>
    <row r="136" spans="1:7" ht="15">
      <c r="A136" s="91" t="s">
        <v>1497</v>
      </c>
      <c r="B136" s="91">
        <v>2</v>
      </c>
      <c r="C136" s="133">
        <v>0.0020568185624457893</v>
      </c>
      <c r="D136" s="91" t="s">
        <v>1535</v>
      </c>
      <c r="E136" s="91" t="b">
        <v>0</v>
      </c>
      <c r="F136" s="91" t="b">
        <v>0</v>
      </c>
      <c r="G136" s="91" t="b">
        <v>0</v>
      </c>
    </row>
    <row r="137" spans="1:7" ht="15">
      <c r="A137" s="91" t="s">
        <v>1498</v>
      </c>
      <c r="B137" s="91">
        <v>2</v>
      </c>
      <c r="C137" s="133">
        <v>0.0020568185624457893</v>
      </c>
      <c r="D137" s="91" t="s">
        <v>1535</v>
      </c>
      <c r="E137" s="91" t="b">
        <v>0</v>
      </c>
      <c r="F137" s="91" t="b">
        <v>1</v>
      </c>
      <c r="G137" s="91" t="b">
        <v>0</v>
      </c>
    </row>
    <row r="138" spans="1:7" ht="15">
      <c r="A138" s="91" t="s">
        <v>1499</v>
      </c>
      <c r="B138" s="91">
        <v>2</v>
      </c>
      <c r="C138" s="133">
        <v>0.0020568185624457893</v>
      </c>
      <c r="D138" s="91" t="s">
        <v>1535</v>
      </c>
      <c r="E138" s="91" t="b">
        <v>0</v>
      </c>
      <c r="F138" s="91" t="b">
        <v>0</v>
      </c>
      <c r="G138" s="91" t="b">
        <v>0</v>
      </c>
    </row>
    <row r="139" spans="1:7" ht="15">
      <c r="A139" s="91" t="s">
        <v>1500</v>
      </c>
      <c r="B139" s="91">
        <v>2</v>
      </c>
      <c r="C139" s="133">
        <v>0.0020568185624457893</v>
      </c>
      <c r="D139" s="91" t="s">
        <v>1535</v>
      </c>
      <c r="E139" s="91" t="b">
        <v>0</v>
      </c>
      <c r="F139" s="91" t="b">
        <v>0</v>
      </c>
      <c r="G139" s="91" t="b">
        <v>0</v>
      </c>
    </row>
    <row r="140" spans="1:7" ht="15">
      <c r="A140" s="91" t="s">
        <v>1501</v>
      </c>
      <c r="B140" s="91">
        <v>2</v>
      </c>
      <c r="C140" s="133">
        <v>0.0020568185624457893</v>
      </c>
      <c r="D140" s="91" t="s">
        <v>1535</v>
      </c>
      <c r="E140" s="91" t="b">
        <v>0</v>
      </c>
      <c r="F140" s="91" t="b">
        <v>0</v>
      </c>
      <c r="G140" s="91" t="b">
        <v>0</v>
      </c>
    </row>
    <row r="141" spans="1:7" ht="15">
      <c r="A141" s="91" t="s">
        <v>1502</v>
      </c>
      <c r="B141" s="91">
        <v>2</v>
      </c>
      <c r="C141" s="133">
        <v>0.0020568185624457893</v>
      </c>
      <c r="D141" s="91" t="s">
        <v>1535</v>
      </c>
      <c r="E141" s="91" t="b">
        <v>0</v>
      </c>
      <c r="F141" s="91" t="b">
        <v>0</v>
      </c>
      <c r="G141" s="91" t="b">
        <v>0</v>
      </c>
    </row>
    <row r="142" spans="1:7" ht="15">
      <c r="A142" s="91" t="s">
        <v>1503</v>
      </c>
      <c r="B142" s="91">
        <v>2</v>
      </c>
      <c r="C142" s="133">
        <v>0.0020568185624457893</v>
      </c>
      <c r="D142" s="91" t="s">
        <v>1535</v>
      </c>
      <c r="E142" s="91" t="b">
        <v>0</v>
      </c>
      <c r="F142" s="91" t="b">
        <v>0</v>
      </c>
      <c r="G142" s="91" t="b">
        <v>0</v>
      </c>
    </row>
    <row r="143" spans="1:7" ht="15">
      <c r="A143" s="91" t="s">
        <v>1504</v>
      </c>
      <c r="B143" s="91">
        <v>2</v>
      </c>
      <c r="C143" s="133">
        <v>0.0020568185624457893</v>
      </c>
      <c r="D143" s="91" t="s">
        <v>1535</v>
      </c>
      <c r="E143" s="91" t="b">
        <v>0</v>
      </c>
      <c r="F143" s="91" t="b">
        <v>0</v>
      </c>
      <c r="G143" s="91" t="b">
        <v>0</v>
      </c>
    </row>
    <row r="144" spans="1:7" ht="15">
      <c r="A144" s="91" t="s">
        <v>1505</v>
      </c>
      <c r="B144" s="91">
        <v>2</v>
      </c>
      <c r="C144" s="133">
        <v>0.0020568185624457893</v>
      </c>
      <c r="D144" s="91" t="s">
        <v>1535</v>
      </c>
      <c r="E144" s="91" t="b">
        <v>0</v>
      </c>
      <c r="F144" s="91" t="b">
        <v>0</v>
      </c>
      <c r="G144" s="91" t="b">
        <v>0</v>
      </c>
    </row>
    <row r="145" spans="1:7" ht="15">
      <c r="A145" s="91" t="s">
        <v>1506</v>
      </c>
      <c r="B145" s="91">
        <v>2</v>
      </c>
      <c r="C145" s="133">
        <v>0.0020568185624457893</v>
      </c>
      <c r="D145" s="91" t="s">
        <v>1535</v>
      </c>
      <c r="E145" s="91" t="b">
        <v>0</v>
      </c>
      <c r="F145" s="91" t="b">
        <v>1</v>
      </c>
      <c r="G145" s="91" t="b">
        <v>0</v>
      </c>
    </row>
    <row r="146" spans="1:7" ht="15">
      <c r="A146" s="91" t="s">
        <v>1507</v>
      </c>
      <c r="B146" s="91">
        <v>2</v>
      </c>
      <c r="C146" s="133">
        <v>0.0020568185624457893</v>
      </c>
      <c r="D146" s="91" t="s">
        <v>1535</v>
      </c>
      <c r="E146" s="91" t="b">
        <v>0</v>
      </c>
      <c r="F146" s="91" t="b">
        <v>0</v>
      </c>
      <c r="G146" s="91" t="b">
        <v>0</v>
      </c>
    </row>
    <row r="147" spans="1:7" ht="15">
      <c r="A147" s="91" t="s">
        <v>1508</v>
      </c>
      <c r="B147" s="91">
        <v>2</v>
      </c>
      <c r="C147" s="133">
        <v>0.0020568185624457893</v>
      </c>
      <c r="D147" s="91" t="s">
        <v>1535</v>
      </c>
      <c r="E147" s="91" t="b">
        <v>0</v>
      </c>
      <c r="F147" s="91" t="b">
        <v>0</v>
      </c>
      <c r="G147" s="91" t="b">
        <v>0</v>
      </c>
    </row>
    <row r="148" spans="1:7" ht="15">
      <c r="A148" s="91" t="s">
        <v>1509</v>
      </c>
      <c r="B148" s="91">
        <v>2</v>
      </c>
      <c r="C148" s="133">
        <v>0.0020568185624457893</v>
      </c>
      <c r="D148" s="91" t="s">
        <v>1535</v>
      </c>
      <c r="E148" s="91" t="b">
        <v>1</v>
      </c>
      <c r="F148" s="91" t="b">
        <v>0</v>
      </c>
      <c r="G148" s="91" t="b">
        <v>0</v>
      </c>
    </row>
    <row r="149" spans="1:7" ht="15">
      <c r="A149" s="91" t="s">
        <v>1510</v>
      </c>
      <c r="B149" s="91">
        <v>2</v>
      </c>
      <c r="C149" s="133">
        <v>0.0020568185624457893</v>
      </c>
      <c r="D149" s="91" t="s">
        <v>1535</v>
      </c>
      <c r="E149" s="91" t="b">
        <v>0</v>
      </c>
      <c r="F149" s="91" t="b">
        <v>0</v>
      </c>
      <c r="G149" s="91" t="b">
        <v>0</v>
      </c>
    </row>
    <row r="150" spans="1:7" ht="15">
      <c r="A150" s="91" t="s">
        <v>364</v>
      </c>
      <c r="B150" s="91">
        <v>2</v>
      </c>
      <c r="C150" s="133">
        <v>0.0020568185624457893</v>
      </c>
      <c r="D150" s="91" t="s">
        <v>1535</v>
      </c>
      <c r="E150" s="91" t="b">
        <v>0</v>
      </c>
      <c r="F150" s="91" t="b">
        <v>0</v>
      </c>
      <c r="G150" s="91" t="b">
        <v>0</v>
      </c>
    </row>
    <row r="151" spans="1:7" ht="15">
      <c r="A151" s="91" t="s">
        <v>1511</v>
      </c>
      <c r="B151" s="91">
        <v>2</v>
      </c>
      <c r="C151" s="133">
        <v>0.0020568185624457893</v>
      </c>
      <c r="D151" s="91" t="s">
        <v>1535</v>
      </c>
      <c r="E151" s="91" t="b">
        <v>0</v>
      </c>
      <c r="F151" s="91" t="b">
        <v>0</v>
      </c>
      <c r="G151" s="91" t="b">
        <v>0</v>
      </c>
    </row>
    <row r="152" spans="1:7" ht="15">
      <c r="A152" s="91" t="s">
        <v>1512</v>
      </c>
      <c r="B152" s="91">
        <v>2</v>
      </c>
      <c r="C152" s="133">
        <v>0.0020568185624457893</v>
      </c>
      <c r="D152" s="91" t="s">
        <v>1535</v>
      </c>
      <c r="E152" s="91" t="b">
        <v>0</v>
      </c>
      <c r="F152" s="91" t="b">
        <v>0</v>
      </c>
      <c r="G152" s="91" t="b">
        <v>0</v>
      </c>
    </row>
    <row r="153" spans="1:7" ht="15">
      <c r="A153" s="91" t="s">
        <v>1513</v>
      </c>
      <c r="B153" s="91">
        <v>2</v>
      </c>
      <c r="C153" s="133">
        <v>0.0020568185624457893</v>
      </c>
      <c r="D153" s="91" t="s">
        <v>1535</v>
      </c>
      <c r="E153" s="91" t="b">
        <v>0</v>
      </c>
      <c r="F153" s="91" t="b">
        <v>0</v>
      </c>
      <c r="G153" s="91" t="b">
        <v>0</v>
      </c>
    </row>
    <row r="154" spans="1:7" ht="15">
      <c r="A154" s="91" t="s">
        <v>1514</v>
      </c>
      <c r="B154" s="91">
        <v>2</v>
      </c>
      <c r="C154" s="133">
        <v>0.0020568185624457893</v>
      </c>
      <c r="D154" s="91" t="s">
        <v>1535</v>
      </c>
      <c r="E154" s="91" t="b">
        <v>0</v>
      </c>
      <c r="F154" s="91" t="b">
        <v>0</v>
      </c>
      <c r="G154" s="91" t="b">
        <v>0</v>
      </c>
    </row>
    <row r="155" spans="1:7" ht="15">
      <c r="A155" s="91" t="s">
        <v>1515</v>
      </c>
      <c r="B155" s="91">
        <v>2</v>
      </c>
      <c r="C155" s="133">
        <v>0.0020568185624457893</v>
      </c>
      <c r="D155" s="91" t="s">
        <v>1535</v>
      </c>
      <c r="E155" s="91" t="b">
        <v>0</v>
      </c>
      <c r="F155" s="91" t="b">
        <v>0</v>
      </c>
      <c r="G155" s="91" t="b">
        <v>0</v>
      </c>
    </row>
    <row r="156" spans="1:7" ht="15">
      <c r="A156" s="91" t="s">
        <v>1516</v>
      </c>
      <c r="B156" s="91">
        <v>2</v>
      </c>
      <c r="C156" s="133">
        <v>0.0020568185624457893</v>
      </c>
      <c r="D156" s="91" t="s">
        <v>1535</v>
      </c>
      <c r="E156" s="91" t="b">
        <v>0</v>
      </c>
      <c r="F156" s="91" t="b">
        <v>0</v>
      </c>
      <c r="G156" s="91" t="b">
        <v>0</v>
      </c>
    </row>
    <row r="157" spans="1:7" ht="15">
      <c r="A157" s="91" t="s">
        <v>1517</v>
      </c>
      <c r="B157" s="91">
        <v>2</v>
      </c>
      <c r="C157" s="133">
        <v>0.0020568185624457893</v>
      </c>
      <c r="D157" s="91" t="s">
        <v>1535</v>
      </c>
      <c r="E157" s="91" t="b">
        <v>0</v>
      </c>
      <c r="F157" s="91" t="b">
        <v>0</v>
      </c>
      <c r="G157" s="91" t="b">
        <v>0</v>
      </c>
    </row>
    <row r="158" spans="1:7" ht="15">
      <c r="A158" s="91" t="s">
        <v>1518</v>
      </c>
      <c r="B158" s="91">
        <v>2</v>
      </c>
      <c r="C158" s="133">
        <v>0.0020568185624457893</v>
      </c>
      <c r="D158" s="91" t="s">
        <v>1535</v>
      </c>
      <c r="E158" s="91" t="b">
        <v>0</v>
      </c>
      <c r="F158" s="91" t="b">
        <v>1</v>
      </c>
      <c r="G158" s="91" t="b">
        <v>0</v>
      </c>
    </row>
    <row r="159" spans="1:7" ht="15">
      <c r="A159" s="91" t="s">
        <v>1519</v>
      </c>
      <c r="B159" s="91">
        <v>2</v>
      </c>
      <c r="C159" s="133">
        <v>0.0020568185624457893</v>
      </c>
      <c r="D159" s="91" t="s">
        <v>1535</v>
      </c>
      <c r="E159" s="91" t="b">
        <v>0</v>
      </c>
      <c r="F159" s="91" t="b">
        <v>0</v>
      </c>
      <c r="G159" s="91" t="b">
        <v>0</v>
      </c>
    </row>
    <row r="160" spans="1:7" ht="15">
      <c r="A160" s="91" t="s">
        <v>256</v>
      </c>
      <c r="B160" s="91">
        <v>2</v>
      </c>
      <c r="C160" s="133">
        <v>0.0020568185624457893</v>
      </c>
      <c r="D160" s="91" t="s">
        <v>1535</v>
      </c>
      <c r="E160" s="91" t="b">
        <v>0</v>
      </c>
      <c r="F160" s="91" t="b">
        <v>0</v>
      </c>
      <c r="G160" s="91" t="b">
        <v>0</v>
      </c>
    </row>
    <row r="161" spans="1:7" ht="15">
      <c r="A161" s="91" t="s">
        <v>1520</v>
      </c>
      <c r="B161" s="91">
        <v>2</v>
      </c>
      <c r="C161" s="133">
        <v>0.0020568185624457893</v>
      </c>
      <c r="D161" s="91" t="s">
        <v>1535</v>
      </c>
      <c r="E161" s="91" t="b">
        <v>0</v>
      </c>
      <c r="F161" s="91" t="b">
        <v>0</v>
      </c>
      <c r="G161" s="91" t="b">
        <v>0</v>
      </c>
    </row>
    <row r="162" spans="1:7" ht="15">
      <c r="A162" s="91" t="s">
        <v>1521</v>
      </c>
      <c r="B162" s="91">
        <v>2</v>
      </c>
      <c r="C162" s="133">
        <v>0.0020568185624457893</v>
      </c>
      <c r="D162" s="91" t="s">
        <v>1535</v>
      </c>
      <c r="E162" s="91" t="b">
        <v>0</v>
      </c>
      <c r="F162" s="91" t="b">
        <v>0</v>
      </c>
      <c r="G162" s="91" t="b">
        <v>0</v>
      </c>
    </row>
    <row r="163" spans="1:7" ht="15">
      <c r="A163" s="91" t="s">
        <v>1522</v>
      </c>
      <c r="B163" s="91">
        <v>2</v>
      </c>
      <c r="C163" s="133">
        <v>0.0020568185624457893</v>
      </c>
      <c r="D163" s="91" t="s">
        <v>1535</v>
      </c>
      <c r="E163" s="91" t="b">
        <v>0</v>
      </c>
      <c r="F163" s="91" t="b">
        <v>0</v>
      </c>
      <c r="G163" s="91" t="b">
        <v>0</v>
      </c>
    </row>
    <row r="164" spans="1:7" ht="15">
      <c r="A164" s="91" t="s">
        <v>1523</v>
      </c>
      <c r="B164" s="91">
        <v>2</v>
      </c>
      <c r="C164" s="133">
        <v>0.0020568185624457893</v>
      </c>
      <c r="D164" s="91" t="s">
        <v>1535</v>
      </c>
      <c r="E164" s="91" t="b">
        <v>0</v>
      </c>
      <c r="F164" s="91" t="b">
        <v>0</v>
      </c>
      <c r="G164" s="91" t="b">
        <v>0</v>
      </c>
    </row>
    <row r="165" spans="1:7" ht="15">
      <c r="A165" s="91" t="s">
        <v>1524</v>
      </c>
      <c r="B165" s="91">
        <v>2</v>
      </c>
      <c r="C165" s="133">
        <v>0.0020568185624457893</v>
      </c>
      <c r="D165" s="91" t="s">
        <v>1535</v>
      </c>
      <c r="E165" s="91" t="b">
        <v>0</v>
      </c>
      <c r="F165" s="91" t="b">
        <v>0</v>
      </c>
      <c r="G165" s="91" t="b">
        <v>0</v>
      </c>
    </row>
    <row r="166" spans="1:7" ht="15">
      <c r="A166" s="91" t="s">
        <v>1525</v>
      </c>
      <c r="B166" s="91">
        <v>2</v>
      </c>
      <c r="C166" s="133">
        <v>0.0020568185624457893</v>
      </c>
      <c r="D166" s="91" t="s">
        <v>1535</v>
      </c>
      <c r="E166" s="91" t="b">
        <v>0</v>
      </c>
      <c r="F166" s="91" t="b">
        <v>0</v>
      </c>
      <c r="G166" s="91" t="b">
        <v>0</v>
      </c>
    </row>
    <row r="167" spans="1:7" ht="15">
      <c r="A167" s="91" t="s">
        <v>1526</v>
      </c>
      <c r="B167" s="91">
        <v>2</v>
      </c>
      <c r="C167" s="133">
        <v>0.0020568185624457893</v>
      </c>
      <c r="D167" s="91" t="s">
        <v>1535</v>
      </c>
      <c r="E167" s="91" t="b">
        <v>0</v>
      </c>
      <c r="F167" s="91" t="b">
        <v>0</v>
      </c>
      <c r="G167" s="91" t="b">
        <v>0</v>
      </c>
    </row>
    <row r="168" spans="1:7" ht="15">
      <c r="A168" s="91" t="s">
        <v>1527</v>
      </c>
      <c r="B168" s="91">
        <v>2</v>
      </c>
      <c r="C168" s="133">
        <v>0.0020568185624457893</v>
      </c>
      <c r="D168" s="91" t="s">
        <v>1535</v>
      </c>
      <c r="E168" s="91" t="b">
        <v>0</v>
      </c>
      <c r="F168" s="91" t="b">
        <v>0</v>
      </c>
      <c r="G168" s="91" t="b">
        <v>0</v>
      </c>
    </row>
    <row r="169" spans="1:7" ht="15">
      <c r="A169" s="91" t="s">
        <v>1528</v>
      </c>
      <c r="B169" s="91">
        <v>2</v>
      </c>
      <c r="C169" s="133">
        <v>0.0020568185624457893</v>
      </c>
      <c r="D169" s="91" t="s">
        <v>1535</v>
      </c>
      <c r="E169" s="91" t="b">
        <v>0</v>
      </c>
      <c r="F169" s="91" t="b">
        <v>0</v>
      </c>
      <c r="G169" s="91" t="b">
        <v>0</v>
      </c>
    </row>
    <row r="170" spans="1:7" ht="15">
      <c r="A170" s="91" t="s">
        <v>1529</v>
      </c>
      <c r="B170" s="91">
        <v>2</v>
      </c>
      <c r="C170" s="133">
        <v>0.0020568185624457893</v>
      </c>
      <c r="D170" s="91" t="s">
        <v>1535</v>
      </c>
      <c r="E170" s="91" t="b">
        <v>0</v>
      </c>
      <c r="F170" s="91" t="b">
        <v>0</v>
      </c>
      <c r="G170" s="91" t="b">
        <v>0</v>
      </c>
    </row>
    <row r="171" spans="1:7" ht="15">
      <c r="A171" s="91" t="s">
        <v>1530</v>
      </c>
      <c r="B171" s="91">
        <v>2</v>
      </c>
      <c r="C171" s="133">
        <v>0.0020568185624457893</v>
      </c>
      <c r="D171" s="91" t="s">
        <v>1535</v>
      </c>
      <c r="E171" s="91" t="b">
        <v>0</v>
      </c>
      <c r="F171" s="91" t="b">
        <v>0</v>
      </c>
      <c r="G171" s="91" t="b">
        <v>0</v>
      </c>
    </row>
    <row r="172" spans="1:7" ht="15">
      <c r="A172" s="91" t="s">
        <v>1531</v>
      </c>
      <c r="B172" s="91">
        <v>2</v>
      </c>
      <c r="C172" s="133">
        <v>0.0020568185624457893</v>
      </c>
      <c r="D172" s="91" t="s">
        <v>1535</v>
      </c>
      <c r="E172" s="91" t="b">
        <v>0</v>
      </c>
      <c r="F172" s="91" t="b">
        <v>0</v>
      </c>
      <c r="G172" s="91" t="b">
        <v>0</v>
      </c>
    </row>
    <row r="173" spans="1:7" ht="15">
      <c r="A173" s="91" t="s">
        <v>1532</v>
      </c>
      <c r="B173" s="91">
        <v>2</v>
      </c>
      <c r="C173" s="133">
        <v>0.0020568185624457893</v>
      </c>
      <c r="D173" s="91" t="s">
        <v>1535</v>
      </c>
      <c r="E173" s="91" t="b">
        <v>0</v>
      </c>
      <c r="F173" s="91" t="b">
        <v>0</v>
      </c>
      <c r="G173" s="91" t="b">
        <v>0</v>
      </c>
    </row>
    <row r="174" spans="1:7" ht="15">
      <c r="A174" s="91" t="s">
        <v>1194</v>
      </c>
      <c r="B174" s="91">
        <v>44</v>
      </c>
      <c r="C174" s="133">
        <v>0</v>
      </c>
      <c r="D174" s="91" t="s">
        <v>1082</v>
      </c>
      <c r="E174" s="91" t="b">
        <v>0</v>
      </c>
      <c r="F174" s="91" t="b">
        <v>0</v>
      </c>
      <c r="G174" s="91" t="b">
        <v>0</v>
      </c>
    </row>
    <row r="175" spans="1:7" ht="15">
      <c r="A175" s="91" t="s">
        <v>1198</v>
      </c>
      <c r="B175" s="91">
        <v>22</v>
      </c>
      <c r="C175" s="133">
        <v>0</v>
      </c>
      <c r="D175" s="91" t="s">
        <v>1082</v>
      </c>
      <c r="E175" s="91" t="b">
        <v>1</v>
      </c>
      <c r="F175" s="91" t="b">
        <v>0</v>
      </c>
      <c r="G175" s="91" t="b">
        <v>0</v>
      </c>
    </row>
    <row r="176" spans="1:7" ht="15">
      <c r="A176" s="91" t="s">
        <v>1199</v>
      </c>
      <c r="B176" s="91">
        <v>22</v>
      </c>
      <c r="C176" s="133">
        <v>0</v>
      </c>
      <c r="D176" s="91" t="s">
        <v>1082</v>
      </c>
      <c r="E176" s="91" t="b">
        <v>0</v>
      </c>
      <c r="F176" s="91" t="b">
        <v>0</v>
      </c>
      <c r="G176" s="91" t="b">
        <v>0</v>
      </c>
    </row>
    <row r="177" spans="1:7" ht="15">
      <c r="A177" s="91" t="s">
        <v>1200</v>
      </c>
      <c r="B177" s="91">
        <v>22</v>
      </c>
      <c r="C177" s="133">
        <v>0</v>
      </c>
      <c r="D177" s="91" t="s">
        <v>1082</v>
      </c>
      <c r="E177" s="91" t="b">
        <v>0</v>
      </c>
      <c r="F177" s="91" t="b">
        <v>0</v>
      </c>
      <c r="G177" s="91" t="b">
        <v>0</v>
      </c>
    </row>
    <row r="178" spans="1:7" ht="15">
      <c r="A178" s="91" t="s">
        <v>1201</v>
      </c>
      <c r="B178" s="91">
        <v>22</v>
      </c>
      <c r="C178" s="133">
        <v>0</v>
      </c>
      <c r="D178" s="91" t="s">
        <v>1082</v>
      </c>
      <c r="E178" s="91" t="b">
        <v>0</v>
      </c>
      <c r="F178" s="91" t="b">
        <v>0</v>
      </c>
      <c r="G178" s="91" t="b">
        <v>0</v>
      </c>
    </row>
    <row r="179" spans="1:7" ht="15">
      <c r="A179" s="91" t="s">
        <v>1202</v>
      </c>
      <c r="B179" s="91">
        <v>22</v>
      </c>
      <c r="C179" s="133">
        <v>0</v>
      </c>
      <c r="D179" s="91" t="s">
        <v>1082</v>
      </c>
      <c r="E179" s="91" t="b">
        <v>0</v>
      </c>
      <c r="F179" s="91" t="b">
        <v>0</v>
      </c>
      <c r="G179" s="91" t="b">
        <v>0</v>
      </c>
    </row>
    <row r="180" spans="1:7" ht="15">
      <c r="A180" s="91" t="s">
        <v>1195</v>
      </c>
      <c r="B180" s="91">
        <v>22</v>
      </c>
      <c r="C180" s="133">
        <v>0</v>
      </c>
      <c r="D180" s="91" t="s">
        <v>1082</v>
      </c>
      <c r="E180" s="91" t="b">
        <v>0</v>
      </c>
      <c r="F180" s="91" t="b">
        <v>0</v>
      </c>
      <c r="G180" s="91" t="b">
        <v>0</v>
      </c>
    </row>
    <row r="181" spans="1:7" ht="15">
      <c r="A181" s="91" t="s">
        <v>1203</v>
      </c>
      <c r="B181" s="91">
        <v>22</v>
      </c>
      <c r="C181" s="133">
        <v>0</v>
      </c>
      <c r="D181" s="91" t="s">
        <v>1082</v>
      </c>
      <c r="E181" s="91" t="b">
        <v>0</v>
      </c>
      <c r="F181" s="91" t="b">
        <v>0</v>
      </c>
      <c r="G181" s="91" t="b">
        <v>0</v>
      </c>
    </row>
    <row r="182" spans="1:7" ht="15">
      <c r="A182" s="91" t="s">
        <v>1204</v>
      </c>
      <c r="B182" s="91">
        <v>22</v>
      </c>
      <c r="C182" s="133">
        <v>0</v>
      </c>
      <c r="D182" s="91" t="s">
        <v>1082</v>
      </c>
      <c r="E182" s="91" t="b">
        <v>0</v>
      </c>
      <c r="F182" s="91" t="b">
        <v>0</v>
      </c>
      <c r="G182" s="91" t="b">
        <v>0</v>
      </c>
    </row>
    <row r="183" spans="1:7" ht="15">
      <c r="A183" s="91" t="s">
        <v>1205</v>
      </c>
      <c r="B183" s="91">
        <v>22</v>
      </c>
      <c r="C183" s="133">
        <v>0</v>
      </c>
      <c r="D183" s="91" t="s">
        <v>1082</v>
      </c>
      <c r="E183" s="91" t="b">
        <v>0</v>
      </c>
      <c r="F183" s="91" t="b">
        <v>0</v>
      </c>
      <c r="G183" s="91" t="b">
        <v>0</v>
      </c>
    </row>
    <row r="184" spans="1:7" ht="15">
      <c r="A184" s="91" t="s">
        <v>1177</v>
      </c>
      <c r="B184" s="91">
        <v>22</v>
      </c>
      <c r="C184" s="133">
        <v>0</v>
      </c>
      <c r="D184" s="91" t="s">
        <v>1082</v>
      </c>
      <c r="E184" s="91" t="b">
        <v>0</v>
      </c>
      <c r="F184" s="91" t="b">
        <v>0</v>
      </c>
      <c r="G184" s="91" t="b">
        <v>0</v>
      </c>
    </row>
    <row r="185" spans="1:7" ht="15">
      <c r="A185" s="91" t="s">
        <v>1193</v>
      </c>
      <c r="B185" s="91">
        <v>22</v>
      </c>
      <c r="C185" s="133">
        <v>0</v>
      </c>
      <c r="D185" s="91" t="s">
        <v>1082</v>
      </c>
      <c r="E185" s="91" t="b">
        <v>0</v>
      </c>
      <c r="F185" s="91" t="b">
        <v>0</v>
      </c>
      <c r="G185" s="91" t="b">
        <v>0</v>
      </c>
    </row>
    <row r="186" spans="1:7" ht="15">
      <c r="A186" s="91" t="s">
        <v>1421</v>
      </c>
      <c r="B186" s="91">
        <v>22</v>
      </c>
      <c r="C186" s="133">
        <v>0</v>
      </c>
      <c r="D186" s="91" t="s">
        <v>1082</v>
      </c>
      <c r="E186" s="91" t="b">
        <v>0</v>
      </c>
      <c r="F186" s="91" t="b">
        <v>0</v>
      </c>
      <c r="G186" s="91" t="b">
        <v>0</v>
      </c>
    </row>
    <row r="187" spans="1:7" ht="15">
      <c r="A187" s="91" t="s">
        <v>1422</v>
      </c>
      <c r="B187" s="91">
        <v>22</v>
      </c>
      <c r="C187" s="133">
        <v>0</v>
      </c>
      <c r="D187" s="91" t="s">
        <v>1082</v>
      </c>
      <c r="E187" s="91" t="b">
        <v>0</v>
      </c>
      <c r="F187" s="91" t="b">
        <v>0</v>
      </c>
      <c r="G187" s="91" t="b">
        <v>0</v>
      </c>
    </row>
    <row r="188" spans="1:7" ht="15">
      <c r="A188" s="91" t="s">
        <v>1420</v>
      </c>
      <c r="B188" s="91">
        <v>22</v>
      </c>
      <c r="C188" s="133">
        <v>0</v>
      </c>
      <c r="D188" s="91" t="s">
        <v>1082</v>
      </c>
      <c r="E188" s="91" t="b">
        <v>0</v>
      </c>
      <c r="F188" s="91" t="b">
        <v>0</v>
      </c>
      <c r="G188" s="91" t="b">
        <v>0</v>
      </c>
    </row>
    <row r="189" spans="1:7" ht="15">
      <c r="A189" s="91" t="s">
        <v>1196</v>
      </c>
      <c r="B189" s="91">
        <v>22</v>
      </c>
      <c r="C189" s="133">
        <v>0</v>
      </c>
      <c r="D189" s="91" t="s">
        <v>1082</v>
      </c>
      <c r="E189" s="91" t="b">
        <v>0</v>
      </c>
      <c r="F189" s="91" t="b">
        <v>0</v>
      </c>
      <c r="G189" s="91" t="b">
        <v>0</v>
      </c>
    </row>
    <row r="190" spans="1:7" ht="15">
      <c r="A190" s="91" t="s">
        <v>1423</v>
      </c>
      <c r="B190" s="91">
        <v>22</v>
      </c>
      <c r="C190" s="133">
        <v>0</v>
      </c>
      <c r="D190" s="91" t="s">
        <v>1082</v>
      </c>
      <c r="E190" s="91" t="b">
        <v>0</v>
      </c>
      <c r="F190" s="91" t="b">
        <v>0</v>
      </c>
      <c r="G190" s="91" t="b">
        <v>0</v>
      </c>
    </row>
    <row r="191" spans="1:7" ht="15">
      <c r="A191" s="91" t="s">
        <v>1424</v>
      </c>
      <c r="B191" s="91">
        <v>22</v>
      </c>
      <c r="C191" s="133">
        <v>0</v>
      </c>
      <c r="D191" s="91" t="s">
        <v>1082</v>
      </c>
      <c r="E191" s="91" t="b">
        <v>0</v>
      </c>
      <c r="F191" s="91" t="b">
        <v>0</v>
      </c>
      <c r="G191" s="91" t="b">
        <v>0</v>
      </c>
    </row>
    <row r="192" spans="1:7" ht="15">
      <c r="A192" s="91" t="s">
        <v>1425</v>
      </c>
      <c r="B192" s="91">
        <v>22</v>
      </c>
      <c r="C192" s="133">
        <v>0</v>
      </c>
      <c r="D192" s="91" t="s">
        <v>1082</v>
      </c>
      <c r="E192" s="91" t="b">
        <v>0</v>
      </c>
      <c r="F192" s="91" t="b">
        <v>0</v>
      </c>
      <c r="G192" s="91" t="b">
        <v>0</v>
      </c>
    </row>
    <row r="193" spans="1:7" ht="15">
      <c r="A193" s="91" t="s">
        <v>1426</v>
      </c>
      <c r="B193" s="91">
        <v>22</v>
      </c>
      <c r="C193" s="133">
        <v>0</v>
      </c>
      <c r="D193" s="91" t="s">
        <v>1082</v>
      </c>
      <c r="E193" s="91" t="b">
        <v>0</v>
      </c>
      <c r="F193" s="91" t="b">
        <v>0</v>
      </c>
      <c r="G193" s="91" t="b">
        <v>0</v>
      </c>
    </row>
    <row r="194" spans="1:7" ht="15">
      <c r="A194" s="91" t="s">
        <v>1427</v>
      </c>
      <c r="B194" s="91">
        <v>22</v>
      </c>
      <c r="C194" s="133">
        <v>0</v>
      </c>
      <c r="D194" s="91" t="s">
        <v>1082</v>
      </c>
      <c r="E194" s="91" t="b">
        <v>0</v>
      </c>
      <c r="F194" s="91" t="b">
        <v>0</v>
      </c>
      <c r="G194" s="91" t="b">
        <v>0</v>
      </c>
    </row>
    <row r="195" spans="1:7" ht="15">
      <c r="A195" s="91" t="s">
        <v>1428</v>
      </c>
      <c r="B195" s="91">
        <v>22</v>
      </c>
      <c r="C195" s="133">
        <v>0</v>
      </c>
      <c r="D195" s="91" t="s">
        <v>1082</v>
      </c>
      <c r="E195" s="91" t="b">
        <v>0</v>
      </c>
      <c r="F195" s="91" t="b">
        <v>0</v>
      </c>
      <c r="G195" s="91" t="b">
        <v>0</v>
      </c>
    </row>
    <row r="196" spans="1:7" ht="15">
      <c r="A196" s="91" t="s">
        <v>1429</v>
      </c>
      <c r="B196" s="91">
        <v>22</v>
      </c>
      <c r="C196" s="133">
        <v>0</v>
      </c>
      <c r="D196" s="91" t="s">
        <v>1082</v>
      </c>
      <c r="E196" s="91" t="b">
        <v>0</v>
      </c>
      <c r="F196" s="91" t="b">
        <v>0</v>
      </c>
      <c r="G196" s="91" t="b">
        <v>0</v>
      </c>
    </row>
    <row r="197" spans="1:7" ht="15">
      <c r="A197" s="91" t="s">
        <v>1430</v>
      </c>
      <c r="B197" s="91">
        <v>22</v>
      </c>
      <c r="C197" s="133">
        <v>0</v>
      </c>
      <c r="D197" s="91" t="s">
        <v>1082</v>
      </c>
      <c r="E197" s="91" t="b">
        <v>0</v>
      </c>
      <c r="F197" s="91" t="b">
        <v>0</v>
      </c>
      <c r="G197" s="91" t="b">
        <v>0</v>
      </c>
    </row>
    <row r="198" spans="1:7" ht="15">
      <c r="A198" s="91" t="s">
        <v>1431</v>
      </c>
      <c r="B198" s="91">
        <v>22</v>
      </c>
      <c r="C198" s="133">
        <v>0</v>
      </c>
      <c r="D198" s="91" t="s">
        <v>1082</v>
      </c>
      <c r="E198" s="91" t="b">
        <v>0</v>
      </c>
      <c r="F198" s="91" t="b">
        <v>0</v>
      </c>
      <c r="G198" s="91" t="b">
        <v>0</v>
      </c>
    </row>
    <row r="199" spans="1:7" ht="15">
      <c r="A199" s="91" t="s">
        <v>1432</v>
      </c>
      <c r="B199" s="91">
        <v>22</v>
      </c>
      <c r="C199" s="133">
        <v>0</v>
      </c>
      <c r="D199" s="91" t="s">
        <v>1082</v>
      </c>
      <c r="E199" s="91" t="b">
        <v>0</v>
      </c>
      <c r="F199" s="91" t="b">
        <v>0</v>
      </c>
      <c r="G199" s="91" t="b">
        <v>0</v>
      </c>
    </row>
    <row r="200" spans="1:7" ht="15">
      <c r="A200" s="91" t="s">
        <v>1433</v>
      </c>
      <c r="B200" s="91">
        <v>22</v>
      </c>
      <c r="C200" s="133">
        <v>0</v>
      </c>
      <c r="D200" s="91" t="s">
        <v>1082</v>
      </c>
      <c r="E200" s="91" t="b">
        <v>0</v>
      </c>
      <c r="F200" s="91" t="b">
        <v>0</v>
      </c>
      <c r="G200" s="91" t="b">
        <v>0</v>
      </c>
    </row>
    <row r="201" spans="1:7" ht="15">
      <c r="A201" s="91" t="s">
        <v>1434</v>
      </c>
      <c r="B201" s="91">
        <v>22</v>
      </c>
      <c r="C201" s="133">
        <v>0</v>
      </c>
      <c r="D201" s="91" t="s">
        <v>1082</v>
      </c>
      <c r="E201" s="91" t="b">
        <v>0</v>
      </c>
      <c r="F201" s="91" t="b">
        <v>0</v>
      </c>
      <c r="G201" s="91" t="b">
        <v>0</v>
      </c>
    </row>
    <row r="202" spans="1:7" ht="15">
      <c r="A202" s="91" t="s">
        <v>1177</v>
      </c>
      <c r="B202" s="91">
        <v>12</v>
      </c>
      <c r="C202" s="133">
        <v>0</v>
      </c>
      <c r="D202" s="91" t="s">
        <v>1084</v>
      </c>
      <c r="E202" s="91" t="b">
        <v>0</v>
      </c>
      <c r="F202" s="91" t="b">
        <v>0</v>
      </c>
      <c r="G202" s="91" t="b">
        <v>0</v>
      </c>
    </row>
    <row r="203" spans="1:7" ht="15">
      <c r="A203" s="91" t="s">
        <v>1208</v>
      </c>
      <c r="B203" s="91">
        <v>12</v>
      </c>
      <c r="C203" s="133">
        <v>0</v>
      </c>
      <c r="D203" s="91" t="s">
        <v>1084</v>
      </c>
      <c r="E203" s="91" t="b">
        <v>0</v>
      </c>
      <c r="F203" s="91" t="b">
        <v>0</v>
      </c>
      <c r="G203" s="91" t="b">
        <v>0</v>
      </c>
    </row>
    <row r="204" spans="1:7" ht="15">
      <c r="A204" s="91" t="s">
        <v>368</v>
      </c>
      <c r="B204" s="91">
        <v>6</v>
      </c>
      <c r="C204" s="133">
        <v>0</v>
      </c>
      <c r="D204" s="91" t="s">
        <v>1084</v>
      </c>
      <c r="E204" s="91" t="b">
        <v>0</v>
      </c>
      <c r="F204" s="91" t="b">
        <v>0</v>
      </c>
      <c r="G204" s="91" t="b">
        <v>0</v>
      </c>
    </row>
    <row r="205" spans="1:7" ht="15">
      <c r="A205" s="91" t="s">
        <v>1209</v>
      </c>
      <c r="B205" s="91">
        <v>6</v>
      </c>
      <c r="C205" s="133">
        <v>0</v>
      </c>
      <c r="D205" s="91" t="s">
        <v>1084</v>
      </c>
      <c r="E205" s="91" t="b">
        <v>0</v>
      </c>
      <c r="F205" s="91" t="b">
        <v>0</v>
      </c>
      <c r="G205" s="91" t="b">
        <v>0</v>
      </c>
    </row>
    <row r="206" spans="1:7" ht="15">
      <c r="A206" s="91" t="s">
        <v>1193</v>
      </c>
      <c r="B206" s="91">
        <v>6</v>
      </c>
      <c r="C206" s="133">
        <v>0</v>
      </c>
      <c r="D206" s="91" t="s">
        <v>1084</v>
      </c>
      <c r="E206" s="91" t="b">
        <v>0</v>
      </c>
      <c r="F206" s="91" t="b">
        <v>0</v>
      </c>
      <c r="G206" s="91" t="b">
        <v>0</v>
      </c>
    </row>
    <row r="207" spans="1:7" ht="15">
      <c r="A207" s="91" t="s">
        <v>1210</v>
      </c>
      <c r="B207" s="91">
        <v>6</v>
      </c>
      <c r="C207" s="133">
        <v>0</v>
      </c>
      <c r="D207" s="91" t="s">
        <v>1084</v>
      </c>
      <c r="E207" s="91" t="b">
        <v>0</v>
      </c>
      <c r="F207" s="91" t="b">
        <v>0</v>
      </c>
      <c r="G207" s="91" t="b">
        <v>0</v>
      </c>
    </row>
    <row r="208" spans="1:7" ht="15">
      <c r="A208" s="91" t="s">
        <v>1211</v>
      </c>
      <c r="B208" s="91">
        <v>6</v>
      </c>
      <c r="C208" s="133">
        <v>0</v>
      </c>
      <c r="D208" s="91" t="s">
        <v>1084</v>
      </c>
      <c r="E208" s="91" t="b">
        <v>0</v>
      </c>
      <c r="F208" s="91" t="b">
        <v>0</v>
      </c>
      <c r="G208" s="91" t="b">
        <v>0</v>
      </c>
    </row>
    <row r="209" spans="1:7" ht="15">
      <c r="A209" s="91" t="s">
        <v>1212</v>
      </c>
      <c r="B209" s="91">
        <v>6</v>
      </c>
      <c r="C209" s="133">
        <v>0</v>
      </c>
      <c r="D209" s="91" t="s">
        <v>1084</v>
      </c>
      <c r="E209" s="91" t="b">
        <v>1</v>
      </c>
      <c r="F209" s="91" t="b">
        <v>0</v>
      </c>
      <c r="G209" s="91" t="b">
        <v>0</v>
      </c>
    </row>
    <row r="210" spans="1:7" ht="15">
      <c r="A210" s="91" t="s">
        <v>1213</v>
      </c>
      <c r="B210" s="91">
        <v>6</v>
      </c>
      <c r="C210" s="133">
        <v>0</v>
      </c>
      <c r="D210" s="91" t="s">
        <v>1084</v>
      </c>
      <c r="E210" s="91" t="b">
        <v>0</v>
      </c>
      <c r="F210" s="91" t="b">
        <v>0</v>
      </c>
      <c r="G210" s="91" t="b">
        <v>0</v>
      </c>
    </row>
    <row r="211" spans="1:7" ht="15">
      <c r="A211" s="91" t="s">
        <v>1214</v>
      </c>
      <c r="B211" s="91">
        <v>6</v>
      </c>
      <c r="C211" s="133">
        <v>0</v>
      </c>
      <c r="D211" s="91" t="s">
        <v>1084</v>
      </c>
      <c r="E211" s="91" t="b">
        <v>1</v>
      </c>
      <c r="F211" s="91" t="b">
        <v>0</v>
      </c>
      <c r="G211" s="91" t="b">
        <v>0</v>
      </c>
    </row>
    <row r="212" spans="1:7" ht="15">
      <c r="A212" s="91" t="s">
        <v>1437</v>
      </c>
      <c r="B212" s="91">
        <v>6</v>
      </c>
      <c r="C212" s="133">
        <v>0</v>
      </c>
      <c r="D212" s="91" t="s">
        <v>1084</v>
      </c>
      <c r="E212" s="91" t="b">
        <v>0</v>
      </c>
      <c r="F212" s="91" t="b">
        <v>0</v>
      </c>
      <c r="G212" s="91" t="b">
        <v>0</v>
      </c>
    </row>
    <row r="213" spans="1:7" ht="15">
      <c r="A213" s="91" t="s">
        <v>1169</v>
      </c>
      <c r="B213" s="91">
        <v>6</v>
      </c>
      <c r="C213" s="133">
        <v>0</v>
      </c>
      <c r="D213" s="91" t="s">
        <v>1084</v>
      </c>
      <c r="E213" s="91" t="b">
        <v>0</v>
      </c>
      <c r="F213" s="91" t="b">
        <v>0</v>
      </c>
      <c r="G213" s="91" t="b">
        <v>0</v>
      </c>
    </row>
    <row r="214" spans="1:7" ht="15">
      <c r="A214" s="91" t="s">
        <v>1438</v>
      </c>
      <c r="B214" s="91">
        <v>6</v>
      </c>
      <c r="C214" s="133">
        <v>0</v>
      </c>
      <c r="D214" s="91" t="s">
        <v>1084</v>
      </c>
      <c r="E214" s="91" t="b">
        <v>0</v>
      </c>
      <c r="F214" s="91" t="b">
        <v>0</v>
      </c>
      <c r="G214" s="91" t="b">
        <v>0</v>
      </c>
    </row>
    <row r="215" spans="1:7" ht="15">
      <c r="A215" s="91" t="s">
        <v>1439</v>
      </c>
      <c r="B215" s="91">
        <v>6</v>
      </c>
      <c r="C215" s="133">
        <v>0</v>
      </c>
      <c r="D215" s="91" t="s">
        <v>1084</v>
      </c>
      <c r="E215" s="91" t="b">
        <v>0</v>
      </c>
      <c r="F215" s="91" t="b">
        <v>0</v>
      </c>
      <c r="G215" s="91" t="b">
        <v>0</v>
      </c>
    </row>
    <row r="216" spans="1:7" ht="15">
      <c r="A216" s="91" t="s">
        <v>1440</v>
      </c>
      <c r="B216" s="91">
        <v>6</v>
      </c>
      <c r="C216" s="133">
        <v>0</v>
      </c>
      <c r="D216" s="91" t="s">
        <v>1084</v>
      </c>
      <c r="E216" s="91" t="b">
        <v>0</v>
      </c>
      <c r="F216" s="91" t="b">
        <v>0</v>
      </c>
      <c r="G216" s="91" t="b">
        <v>0</v>
      </c>
    </row>
    <row r="217" spans="1:7" ht="15">
      <c r="A217" s="91" t="s">
        <v>1170</v>
      </c>
      <c r="B217" s="91">
        <v>6</v>
      </c>
      <c r="C217" s="133">
        <v>0</v>
      </c>
      <c r="D217" s="91" t="s">
        <v>1084</v>
      </c>
      <c r="E217" s="91" t="b">
        <v>0</v>
      </c>
      <c r="F217" s="91" t="b">
        <v>0</v>
      </c>
      <c r="G217" s="91" t="b">
        <v>0</v>
      </c>
    </row>
    <row r="218" spans="1:7" ht="15">
      <c r="A218" s="91" t="s">
        <v>1171</v>
      </c>
      <c r="B218" s="91">
        <v>6</v>
      </c>
      <c r="C218" s="133">
        <v>0</v>
      </c>
      <c r="D218" s="91" t="s">
        <v>1084</v>
      </c>
      <c r="E218" s="91" t="b">
        <v>0</v>
      </c>
      <c r="F218" s="91" t="b">
        <v>0</v>
      </c>
      <c r="G218" s="91" t="b">
        <v>0</v>
      </c>
    </row>
    <row r="219" spans="1:7" ht="15">
      <c r="A219" s="91" t="s">
        <v>1436</v>
      </c>
      <c r="B219" s="91">
        <v>6</v>
      </c>
      <c r="C219" s="133">
        <v>0</v>
      </c>
      <c r="D219" s="91" t="s">
        <v>1084</v>
      </c>
      <c r="E219" s="91" t="b">
        <v>0</v>
      </c>
      <c r="F219" s="91" t="b">
        <v>0</v>
      </c>
      <c r="G219" s="91" t="b">
        <v>0</v>
      </c>
    </row>
    <row r="220" spans="1:7" ht="15">
      <c r="A220" s="91" t="s">
        <v>1441</v>
      </c>
      <c r="B220" s="91">
        <v>6</v>
      </c>
      <c r="C220" s="133">
        <v>0</v>
      </c>
      <c r="D220" s="91" t="s">
        <v>1084</v>
      </c>
      <c r="E220" s="91" t="b">
        <v>0</v>
      </c>
      <c r="F220" s="91" t="b">
        <v>0</v>
      </c>
      <c r="G220" s="91" t="b">
        <v>0</v>
      </c>
    </row>
    <row r="221" spans="1:7" ht="15">
      <c r="A221" s="91" t="s">
        <v>1442</v>
      </c>
      <c r="B221" s="91">
        <v>6</v>
      </c>
      <c r="C221" s="133">
        <v>0</v>
      </c>
      <c r="D221" s="91" t="s">
        <v>1084</v>
      </c>
      <c r="E221" s="91" t="b">
        <v>0</v>
      </c>
      <c r="F221" s="91" t="b">
        <v>0</v>
      </c>
      <c r="G221" s="91" t="b">
        <v>0</v>
      </c>
    </row>
    <row r="222" spans="1:7" ht="15">
      <c r="A222" s="91" t="s">
        <v>1443</v>
      </c>
      <c r="B222" s="91">
        <v>6</v>
      </c>
      <c r="C222" s="133">
        <v>0</v>
      </c>
      <c r="D222" s="91" t="s">
        <v>1084</v>
      </c>
      <c r="E222" s="91" t="b">
        <v>0</v>
      </c>
      <c r="F222" s="91" t="b">
        <v>0</v>
      </c>
      <c r="G222" s="91" t="b">
        <v>0</v>
      </c>
    </row>
    <row r="223" spans="1:7" ht="15">
      <c r="A223" s="91" t="s">
        <v>1444</v>
      </c>
      <c r="B223" s="91">
        <v>6</v>
      </c>
      <c r="C223" s="133">
        <v>0</v>
      </c>
      <c r="D223" s="91" t="s">
        <v>1084</v>
      </c>
      <c r="E223" s="91" t="b">
        <v>0</v>
      </c>
      <c r="F223" s="91" t="b">
        <v>0</v>
      </c>
      <c r="G223" s="91" t="b">
        <v>0</v>
      </c>
    </row>
    <row r="224" spans="1:7" ht="15">
      <c r="A224" s="91" t="s">
        <v>1445</v>
      </c>
      <c r="B224" s="91">
        <v>6</v>
      </c>
      <c r="C224" s="133">
        <v>0</v>
      </c>
      <c r="D224" s="91" t="s">
        <v>1084</v>
      </c>
      <c r="E224" s="91" t="b">
        <v>0</v>
      </c>
      <c r="F224" s="91" t="b">
        <v>0</v>
      </c>
      <c r="G224" s="91" t="b">
        <v>0</v>
      </c>
    </row>
    <row r="225" spans="1:7" ht="15">
      <c r="A225" s="91" t="s">
        <v>1435</v>
      </c>
      <c r="B225" s="91">
        <v>6</v>
      </c>
      <c r="C225" s="133">
        <v>0</v>
      </c>
      <c r="D225" s="91" t="s">
        <v>1084</v>
      </c>
      <c r="E225" s="91" t="b">
        <v>0</v>
      </c>
      <c r="F225" s="91" t="b">
        <v>0</v>
      </c>
      <c r="G225" s="91" t="b">
        <v>0</v>
      </c>
    </row>
    <row r="226" spans="1:7" ht="15">
      <c r="A226" s="91" t="s">
        <v>1177</v>
      </c>
      <c r="B226" s="91">
        <v>7</v>
      </c>
      <c r="C226" s="133">
        <v>0</v>
      </c>
      <c r="D226" s="91" t="s">
        <v>1085</v>
      </c>
      <c r="E226" s="91" t="b">
        <v>0</v>
      </c>
      <c r="F226" s="91" t="b">
        <v>0</v>
      </c>
      <c r="G226" s="91" t="b">
        <v>0</v>
      </c>
    </row>
    <row r="227" spans="1:7" ht="15">
      <c r="A227" s="91" t="s">
        <v>1193</v>
      </c>
      <c r="B227" s="91">
        <v>5</v>
      </c>
      <c r="C227" s="133">
        <v>0</v>
      </c>
      <c r="D227" s="91" t="s">
        <v>1085</v>
      </c>
      <c r="E227" s="91" t="b">
        <v>0</v>
      </c>
      <c r="F227" s="91" t="b">
        <v>0</v>
      </c>
      <c r="G227" s="91" t="b">
        <v>0</v>
      </c>
    </row>
    <row r="228" spans="1:7" ht="15">
      <c r="A228" s="91" t="s">
        <v>1178</v>
      </c>
      <c r="B228" s="91">
        <v>3</v>
      </c>
      <c r="C228" s="133">
        <v>0.01997057155245768</v>
      </c>
      <c r="D228" s="91" t="s">
        <v>1085</v>
      </c>
      <c r="E228" s="91" t="b">
        <v>0</v>
      </c>
      <c r="F228" s="91" t="b">
        <v>0</v>
      </c>
      <c r="G228" s="91" t="b">
        <v>0</v>
      </c>
    </row>
    <row r="229" spans="1:7" ht="15">
      <c r="A229" s="91" t="s">
        <v>1216</v>
      </c>
      <c r="B229" s="91">
        <v>2</v>
      </c>
      <c r="C229" s="133">
        <v>0.007579809688991193</v>
      </c>
      <c r="D229" s="91" t="s">
        <v>1085</v>
      </c>
      <c r="E229" s="91" t="b">
        <v>0</v>
      </c>
      <c r="F229" s="91" t="b">
        <v>0</v>
      </c>
      <c r="G229" s="91" t="b">
        <v>0</v>
      </c>
    </row>
    <row r="230" spans="1:7" ht="15">
      <c r="A230" s="91" t="s">
        <v>1217</v>
      </c>
      <c r="B230" s="91">
        <v>2</v>
      </c>
      <c r="C230" s="133">
        <v>0.007579809688991193</v>
      </c>
      <c r="D230" s="91" t="s">
        <v>1085</v>
      </c>
      <c r="E230" s="91" t="b">
        <v>0</v>
      </c>
      <c r="F230" s="91" t="b">
        <v>0</v>
      </c>
      <c r="G230" s="91" t="b">
        <v>0</v>
      </c>
    </row>
    <row r="231" spans="1:7" ht="15">
      <c r="A231" s="91" t="s">
        <v>1209</v>
      </c>
      <c r="B231" s="91">
        <v>2</v>
      </c>
      <c r="C231" s="133">
        <v>0.007579809688991193</v>
      </c>
      <c r="D231" s="91" t="s">
        <v>1085</v>
      </c>
      <c r="E231" s="91" t="b">
        <v>0</v>
      </c>
      <c r="F231" s="91" t="b">
        <v>0</v>
      </c>
      <c r="G231" s="91" t="b">
        <v>0</v>
      </c>
    </row>
    <row r="232" spans="1:7" ht="15">
      <c r="A232" s="91" t="s">
        <v>1218</v>
      </c>
      <c r="B232" s="91">
        <v>2</v>
      </c>
      <c r="C232" s="133">
        <v>0.007579809688991193</v>
      </c>
      <c r="D232" s="91" t="s">
        <v>1085</v>
      </c>
      <c r="E232" s="91" t="b">
        <v>0</v>
      </c>
      <c r="F232" s="91" t="b">
        <v>0</v>
      </c>
      <c r="G232" s="91" t="b">
        <v>0</v>
      </c>
    </row>
    <row r="233" spans="1:7" ht="15">
      <c r="A233" s="91" t="s">
        <v>1219</v>
      </c>
      <c r="B233" s="91">
        <v>2</v>
      </c>
      <c r="C233" s="133">
        <v>0.013313714368305122</v>
      </c>
      <c r="D233" s="91" t="s">
        <v>1085</v>
      </c>
      <c r="E233" s="91" t="b">
        <v>0</v>
      </c>
      <c r="F233" s="91" t="b">
        <v>0</v>
      </c>
      <c r="G233" s="91" t="b">
        <v>0</v>
      </c>
    </row>
    <row r="234" spans="1:7" ht="15">
      <c r="A234" s="91" t="s">
        <v>1220</v>
      </c>
      <c r="B234" s="91">
        <v>2</v>
      </c>
      <c r="C234" s="133">
        <v>0.013313714368305122</v>
      </c>
      <c r="D234" s="91" t="s">
        <v>1085</v>
      </c>
      <c r="E234" s="91" t="b">
        <v>0</v>
      </c>
      <c r="F234" s="91" t="b">
        <v>0</v>
      </c>
      <c r="G234" s="91" t="b">
        <v>0</v>
      </c>
    </row>
    <row r="235" spans="1:7" ht="15">
      <c r="A235" s="91" t="s">
        <v>1222</v>
      </c>
      <c r="B235" s="91">
        <v>6</v>
      </c>
      <c r="C235" s="133">
        <v>0</v>
      </c>
      <c r="D235" s="91" t="s">
        <v>1086</v>
      </c>
      <c r="E235" s="91" t="b">
        <v>0</v>
      </c>
      <c r="F235" s="91" t="b">
        <v>0</v>
      </c>
      <c r="G235" s="91" t="b">
        <v>0</v>
      </c>
    </row>
    <row r="236" spans="1:7" ht="15">
      <c r="A236" s="91" t="s">
        <v>1223</v>
      </c>
      <c r="B236" s="91">
        <v>3</v>
      </c>
      <c r="C236" s="133">
        <v>0</v>
      </c>
      <c r="D236" s="91" t="s">
        <v>1086</v>
      </c>
      <c r="E236" s="91" t="b">
        <v>0</v>
      </c>
      <c r="F236" s="91" t="b">
        <v>0</v>
      </c>
      <c r="G236" s="91" t="b">
        <v>0</v>
      </c>
    </row>
    <row r="237" spans="1:7" ht="15">
      <c r="A237" s="91" t="s">
        <v>1224</v>
      </c>
      <c r="B237" s="91">
        <v>3</v>
      </c>
      <c r="C237" s="133">
        <v>0</v>
      </c>
      <c r="D237" s="91" t="s">
        <v>1086</v>
      </c>
      <c r="E237" s="91" t="b">
        <v>0</v>
      </c>
      <c r="F237" s="91" t="b">
        <v>0</v>
      </c>
      <c r="G237" s="91" t="b">
        <v>0</v>
      </c>
    </row>
    <row r="238" spans="1:7" ht="15">
      <c r="A238" s="91" t="s">
        <v>1225</v>
      </c>
      <c r="B238" s="91">
        <v>3</v>
      </c>
      <c r="C238" s="133">
        <v>0</v>
      </c>
      <c r="D238" s="91" t="s">
        <v>1086</v>
      </c>
      <c r="E238" s="91" t="b">
        <v>0</v>
      </c>
      <c r="F238" s="91" t="b">
        <v>0</v>
      </c>
      <c r="G238" s="91" t="b">
        <v>0</v>
      </c>
    </row>
    <row r="239" spans="1:7" ht="15">
      <c r="A239" s="91" t="s">
        <v>1177</v>
      </c>
      <c r="B239" s="91">
        <v>3</v>
      </c>
      <c r="C239" s="133">
        <v>0</v>
      </c>
      <c r="D239" s="91" t="s">
        <v>1086</v>
      </c>
      <c r="E239" s="91" t="b">
        <v>0</v>
      </c>
      <c r="F239" s="91" t="b">
        <v>0</v>
      </c>
      <c r="G239" s="91" t="b">
        <v>0</v>
      </c>
    </row>
    <row r="240" spans="1:7" ht="15">
      <c r="A240" s="91" t="s">
        <v>1193</v>
      </c>
      <c r="B240" s="91">
        <v>3</v>
      </c>
      <c r="C240" s="133">
        <v>0</v>
      </c>
      <c r="D240" s="91" t="s">
        <v>1086</v>
      </c>
      <c r="E240" s="91" t="b">
        <v>0</v>
      </c>
      <c r="F240" s="91" t="b">
        <v>0</v>
      </c>
      <c r="G240" s="91" t="b">
        <v>0</v>
      </c>
    </row>
    <row r="241" spans="1:7" ht="15">
      <c r="A241" s="91" t="s">
        <v>1226</v>
      </c>
      <c r="B241" s="91">
        <v>3</v>
      </c>
      <c r="C241" s="133">
        <v>0</v>
      </c>
      <c r="D241" s="91" t="s">
        <v>1086</v>
      </c>
      <c r="E241" s="91" t="b">
        <v>1</v>
      </c>
      <c r="F241" s="91" t="b">
        <v>0</v>
      </c>
      <c r="G241" s="91" t="b">
        <v>0</v>
      </c>
    </row>
    <row r="242" spans="1:7" ht="15">
      <c r="A242" s="91" t="s">
        <v>1227</v>
      </c>
      <c r="B242" s="91">
        <v>3</v>
      </c>
      <c r="C242" s="133">
        <v>0</v>
      </c>
      <c r="D242" s="91" t="s">
        <v>1086</v>
      </c>
      <c r="E242" s="91" t="b">
        <v>1</v>
      </c>
      <c r="F242" s="91" t="b">
        <v>0</v>
      </c>
      <c r="G242" s="91" t="b">
        <v>0</v>
      </c>
    </row>
    <row r="243" spans="1:7" ht="15">
      <c r="A243" s="91" t="s">
        <v>1228</v>
      </c>
      <c r="B243" s="91">
        <v>3</v>
      </c>
      <c r="C243" s="133">
        <v>0</v>
      </c>
      <c r="D243" s="91" t="s">
        <v>1086</v>
      </c>
      <c r="E243" s="91" t="b">
        <v>0</v>
      </c>
      <c r="F243" s="91" t="b">
        <v>0</v>
      </c>
      <c r="G243" s="91" t="b">
        <v>0</v>
      </c>
    </row>
    <row r="244" spans="1:7" ht="15">
      <c r="A244" s="91" t="s">
        <v>1229</v>
      </c>
      <c r="B244" s="91">
        <v>3</v>
      </c>
      <c r="C244" s="133">
        <v>0</v>
      </c>
      <c r="D244" s="91" t="s">
        <v>1086</v>
      </c>
      <c r="E244" s="91" t="b">
        <v>0</v>
      </c>
      <c r="F244" s="91" t="b">
        <v>0</v>
      </c>
      <c r="G244" s="91" t="b">
        <v>0</v>
      </c>
    </row>
    <row r="245" spans="1:7" ht="15">
      <c r="A245" s="91" t="s">
        <v>1464</v>
      </c>
      <c r="B245" s="91">
        <v>3</v>
      </c>
      <c r="C245" s="133">
        <v>0</v>
      </c>
      <c r="D245" s="91" t="s">
        <v>1086</v>
      </c>
      <c r="E245" s="91" t="b">
        <v>0</v>
      </c>
      <c r="F245" s="91" t="b">
        <v>0</v>
      </c>
      <c r="G245" s="91" t="b">
        <v>0</v>
      </c>
    </row>
    <row r="246" spans="1:7" ht="15">
      <c r="A246" s="91" t="s">
        <v>1465</v>
      </c>
      <c r="B246" s="91">
        <v>3</v>
      </c>
      <c r="C246" s="133">
        <v>0</v>
      </c>
      <c r="D246" s="91" t="s">
        <v>1086</v>
      </c>
      <c r="E246" s="91" t="b">
        <v>0</v>
      </c>
      <c r="F246" s="91" t="b">
        <v>0</v>
      </c>
      <c r="G246" s="91" t="b">
        <v>0</v>
      </c>
    </row>
    <row r="247" spans="1:7" ht="15">
      <c r="A247" s="91" t="s">
        <v>1466</v>
      </c>
      <c r="B247" s="91">
        <v>3</v>
      </c>
      <c r="C247" s="133">
        <v>0</v>
      </c>
      <c r="D247" s="91" t="s">
        <v>1086</v>
      </c>
      <c r="E247" s="91" t="b">
        <v>0</v>
      </c>
      <c r="F247" s="91" t="b">
        <v>0</v>
      </c>
      <c r="G247" s="91" t="b">
        <v>0</v>
      </c>
    </row>
    <row r="248" spans="1:7" ht="15">
      <c r="A248" s="91" t="s">
        <v>1467</v>
      </c>
      <c r="B248" s="91">
        <v>3</v>
      </c>
      <c r="C248" s="133">
        <v>0</v>
      </c>
      <c r="D248" s="91" t="s">
        <v>1086</v>
      </c>
      <c r="E248" s="91" t="b">
        <v>0</v>
      </c>
      <c r="F248" s="91" t="b">
        <v>0</v>
      </c>
      <c r="G248" s="91" t="b">
        <v>0</v>
      </c>
    </row>
    <row r="249" spans="1:7" ht="15">
      <c r="A249" s="91" t="s">
        <v>300</v>
      </c>
      <c r="B249" s="91">
        <v>3</v>
      </c>
      <c r="C249" s="133">
        <v>0</v>
      </c>
      <c r="D249" s="91" t="s">
        <v>1086</v>
      </c>
      <c r="E249" s="91" t="b">
        <v>0</v>
      </c>
      <c r="F249" s="91" t="b">
        <v>0</v>
      </c>
      <c r="G249" s="91" t="b">
        <v>0</v>
      </c>
    </row>
    <row r="250" spans="1:7" ht="15">
      <c r="A250" s="91" t="s">
        <v>1468</v>
      </c>
      <c r="B250" s="91">
        <v>3</v>
      </c>
      <c r="C250" s="133">
        <v>0</v>
      </c>
      <c r="D250" s="91" t="s">
        <v>1086</v>
      </c>
      <c r="E250" s="91" t="b">
        <v>0</v>
      </c>
      <c r="F250" s="91" t="b">
        <v>0</v>
      </c>
      <c r="G250" s="91" t="b">
        <v>0</v>
      </c>
    </row>
    <row r="251" spans="1:7" ht="15">
      <c r="A251" s="91" t="s">
        <v>1469</v>
      </c>
      <c r="B251" s="91">
        <v>3</v>
      </c>
      <c r="C251" s="133">
        <v>0</v>
      </c>
      <c r="D251" s="91" t="s">
        <v>1086</v>
      </c>
      <c r="E251" s="91" t="b">
        <v>0</v>
      </c>
      <c r="F251" s="91" t="b">
        <v>0</v>
      </c>
      <c r="G251" s="91" t="b">
        <v>0</v>
      </c>
    </row>
    <row r="252" spans="1:7" ht="15">
      <c r="A252" s="91" t="s">
        <v>1470</v>
      </c>
      <c r="B252" s="91">
        <v>3</v>
      </c>
      <c r="C252" s="133">
        <v>0</v>
      </c>
      <c r="D252" s="91" t="s">
        <v>1086</v>
      </c>
      <c r="E252" s="91" t="b">
        <v>0</v>
      </c>
      <c r="F252" s="91" t="b">
        <v>0</v>
      </c>
      <c r="G252" s="91" t="b">
        <v>0</v>
      </c>
    </row>
    <row r="253" spans="1:7" ht="15">
      <c r="A253" s="91" t="s">
        <v>1471</v>
      </c>
      <c r="B253" s="91">
        <v>3</v>
      </c>
      <c r="C253" s="133">
        <v>0</v>
      </c>
      <c r="D253" s="91" t="s">
        <v>1086</v>
      </c>
      <c r="E253" s="91" t="b">
        <v>0</v>
      </c>
      <c r="F253" s="91" t="b">
        <v>0</v>
      </c>
      <c r="G253" s="91" t="b">
        <v>0</v>
      </c>
    </row>
    <row r="254" spans="1:7" ht="15">
      <c r="A254" s="91" t="s">
        <v>1472</v>
      </c>
      <c r="B254" s="91">
        <v>3</v>
      </c>
      <c r="C254" s="133">
        <v>0</v>
      </c>
      <c r="D254" s="91" t="s">
        <v>1086</v>
      </c>
      <c r="E254" s="91" t="b">
        <v>0</v>
      </c>
      <c r="F254" s="91" t="b">
        <v>0</v>
      </c>
      <c r="G254" s="91" t="b">
        <v>0</v>
      </c>
    </row>
    <row r="255" spans="1:7" ht="15">
      <c r="A255" s="91" t="s">
        <v>1473</v>
      </c>
      <c r="B255" s="91">
        <v>3</v>
      </c>
      <c r="C255" s="133">
        <v>0</v>
      </c>
      <c r="D255" s="91" t="s">
        <v>1086</v>
      </c>
      <c r="E255" s="91" t="b">
        <v>1</v>
      </c>
      <c r="F255" s="91" t="b">
        <v>0</v>
      </c>
      <c r="G255" s="91" t="b">
        <v>0</v>
      </c>
    </row>
    <row r="256" spans="1:7" ht="15">
      <c r="A256" s="91" t="s">
        <v>1474</v>
      </c>
      <c r="B256" s="91">
        <v>3</v>
      </c>
      <c r="C256" s="133">
        <v>0</v>
      </c>
      <c r="D256" s="91" t="s">
        <v>1086</v>
      </c>
      <c r="E256" s="91" t="b">
        <v>0</v>
      </c>
      <c r="F256" s="91" t="b">
        <v>0</v>
      </c>
      <c r="G256" s="91" t="b">
        <v>0</v>
      </c>
    </row>
    <row r="257" spans="1:7" ht="15">
      <c r="A257" s="91" t="s">
        <v>1475</v>
      </c>
      <c r="B257" s="91">
        <v>3</v>
      </c>
      <c r="C257" s="133">
        <v>0</v>
      </c>
      <c r="D257" s="91" t="s">
        <v>1086</v>
      </c>
      <c r="E257" s="91" t="b">
        <v>0</v>
      </c>
      <c r="F257" s="91" t="b">
        <v>0</v>
      </c>
      <c r="G257" s="91" t="b">
        <v>0</v>
      </c>
    </row>
    <row r="258" spans="1:7" ht="15">
      <c r="A258" s="91" t="s">
        <v>1476</v>
      </c>
      <c r="B258" s="91">
        <v>3</v>
      </c>
      <c r="C258" s="133">
        <v>0</v>
      </c>
      <c r="D258" s="91" t="s">
        <v>1086</v>
      </c>
      <c r="E258" s="91" t="b">
        <v>0</v>
      </c>
      <c r="F258" s="91" t="b">
        <v>0</v>
      </c>
      <c r="G258" s="91" t="b">
        <v>0</v>
      </c>
    </row>
    <row r="259" spans="1:7" ht="15">
      <c r="A259" s="91" t="s">
        <v>1477</v>
      </c>
      <c r="B259" s="91">
        <v>3</v>
      </c>
      <c r="C259" s="133">
        <v>0</v>
      </c>
      <c r="D259" s="91" t="s">
        <v>1086</v>
      </c>
      <c r="E259" s="91" t="b">
        <v>0</v>
      </c>
      <c r="F259" s="91" t="b">
        <v>0</v>
      </c>
      <c r="G259" s="91" t="b">
        <v>0</v>
      </c>
    </row>
    <row r="260" spans="1:7" ht="15">
      <c r="A260" s="91" t="s">
        <v>1478</v>
      </c>
      <c r="B260" s="91">
        <v>3</v>
      </c>
      <c r="C260" s="133">
        <v>0</v>
      </c>
      <c r="D260" s="91" t="s">
        <v>1086</v>
      </c>
      <c r="E260" s="91" t="b">
        <v>0</v>
      </c>
      <c r="F260" s="91" t="b">
        <v>0</v>
      </c>
      <c r="G260" s="91" t="b">
        <v>0</v>
      </c>
    </row>
    <row r="261" spans="1:7" ht="15">
      <c r="A261" s="91" t="s">
        <v>1177</v>
      </c>
      <c r="B261" s="91">
        <v>10</v>
      </c>
      <c r="C261" s="133">
        <v>0</v>
      </c>
      <c r="D261" s="91" t="s">
        <v>1087</v>
      </c>
      <c r="E261" s="91" t="b">
        <v>0</v>
      </c>
      <c r="F261" s="91" t="b">
        <v>0</v>
      </c>
      <c r="G261" s="91" t="b">
        <v>0</v>
      </c>
    </row>
    <row r="262" spans="1:7" ht="15">
      <c r="A262" s="91" t="s">
        <v>1231</v>
      </c>
      <c r="B262" s="91">
        <v>9</v>
      </c>
      <c r="C262" s="133">
        <v>0</v>
      </c>
      <c r="D262" s="91" t="s">
        <v>1087</v>
      </c>
      <c r="E262" s="91" t="b">
        <v>0</v>
      </c>
      <c r="F262" s="91" t="b">
        <v>0</v>
      </c>
      <c r="G262" s="91" t="b">
        <v>0</v>
      </c>
    </row>
    <row r="263" spans="1:7" ht="15">
      <c r="A263" s="91" t="s">
        <v>1193</v>
      </c>
      <c r="B263" s="91">
        <v>5</v>
      </c>
      <c r="C263" s="133">
        <v>0</v>
      </c>
      <c r="D263" s="91" t="s">
        <v>1087</v>
      </c>
      <c r="E263" s="91" t="b">
        <v>0</v>
      </c>
      <c r="F263" s="91" t="b">
        <v>0</v>
      </c>
      <c r="G263" s="91" t="b">
        <v>0</v>
      </c>
    </row>
    <row r="264" spans="1:7" ht="15">
      <c r="A264" s="91" t="s">
        <v>1232</v>
      </c>
      <c r="B264" s="91">
        <v>5</v>
      </c>
      <c r="C264" s="133">
        <v>0</v>
      </c>
      <c r="D264" s="91" t="s">
        <v>1087</v>
      </c>
      <c r="E264" s="91" t="b">
        <v>0</v>
      </c>
      <c r="F264" s="91" t="b">
        <v>0</v>
      </c>
      <c r="G264" s="91" t="b">
        <v>0</v>
      </c>
    </row>
    <row r="265" spans="1:7" ht="15">
      <c r="A265" s="91" t="s">
        <v>1233</v>
      </c>
      <c r="B265" s="91">
        <v>5</v>
      </c>
      <c r="C265" s="133">
        <v>0</v>
      </c>
      <c r="D265" s="91" t="s">
        <v>1087</v>
      </c>
      <c r="E265" s="91" t="b">
        <v>0</v>
      </c>
      <c r="F265" s="91" t="b">
        <v>0</v>
      </c>
      <c r="G265" s="91" t="b">
        <v>0</v>
      </c>
    </row>
    <row r="266" spans="1:7" ht="15">
      <c r="A266" s="91" t="s">
        <v>368</v>
      </c>
      <c r="B266" s="91">
        <v>5</v>
      </c>
      <c r="C266" s="133">
        <v>0</v>
      </c>
      <c r="D266" s="91" t="s">
        <v>1087</v>
      </c>
      <c r="E266" s="91" t="b">
        <v>0</v>
      </c>
      <c r="F266" s="91" t="b">
        <v>0</v>
      </c>
      <c r="G266" s="91" t="b">
        <v>0</v>
      </c>
    </row>
    <row r="267" spans="1:7" ht="15">
      <c r="A267" s="91" t="s">
        <v>1234</v>
      </c>
      <c r="B267" s="91">
        <v>5</v>
      </c>
      <c r="C267" s="133">
        <v>0</v>
      </c>
      <c r="D267" s="91" t="s">
        <v>1087</v>
      </c>
      <c r="E267" s="91" t="b">
        <v>0</v>
      </c>
      <c r="F267" s="91" t="b">
        <v>0</v>
      </c>
      <c r="G267" s="91" t="b">
        <v>0</v>
      </c>
    </row>
    <row r="268" spans="1:7" ht="15">
      <c r="A268" s="91" t="s">
        <v>1235</v>
      </c>
      <c r="B268" s="91">
        <v>5</v>
      </c>
      <c r="C268" s="133">
        <v>0</v>
      </c>
      <c r="D268" s="91" t="s">
        <v>1087</v>
      </c>
      <c r="E268" s="91" t="b">
        <v>0</v>
      </c>
      <c r="F268" s="91" t="b">
        <v>0</v>
      </c>
      <c r="G268" s="91" t="b">
        <v>0</v>
      </c>
    </row>
    <row r="269" spans="1:7" ht="15">
      <c r="A269" s="91" t="s">
        <v>1236</v>
      </c>
      <c r="B269" s="91">
        <v>5</v>
      </c>
      <c r="C269" s="133">
        <v>0</v>
      </c>
      <c r="D269" s="91" t="s">
        <v>1087</v>
      </c>
      <c r="E269" s="91" t="b">
        <v>0</v>
      </c>
      <c r="F269" s="91" t="b">
        <v>0</v>
      </c>
      <c r="G269" s="91" t="b">
        <v>0</v>
      </c>
    </row>
    <row r="270" spans="1:7" ht="15">
      <c r="A270" s="91" t="s">
        <v>1237</v>
      </c>
      <c r="B270" s="91">
        <v>5</v>
      </c>
      <c r="C270" s="133">
        <v>0</v>
      </c>
      <c r="D270" s="91" t="s">
        <v>1087</v>
      </c>
      <c r="E270" s="91" t="b">
        <v>0</v>
      </c>
      <c r="F270" s="91" t="b">
        <v>0</v>
      </c>
      <c r="G270" s="91" t="b">
        <v>0</v>
      </c>
    </row>
    <row r="271" spans="1:7" ht="15">
      <c r="A271" s="91" t="s">
        <v>1455</v>
      </c>
      <c r="B271" s="91">
        <v>4</v>
      </c>
      <c r="C271" s="133">
        <v>0.004037917208669017</v>
      </c>
      <c r="D271" s="91" t="s">
        <v>1087</v>
      </c>
      <c r="E271" s="91" t="b">
        <v>1</v>
      </c>
      <c r="F271" s="91" t="b">
        <v>0</v>
      </c>
      <c r="G271" s="91" t="b">
        <v>0</v>
      </c>
    </row>
    <row r="272" spans="1:7" ht="15">
      <c r="A272" s="91" t="s">
        <v>1456</v>
      </c>
      <c r="B272" s="91">
        <v>4</v>
      </c>
      <c r="C272" s="133">
        <v>0.004037917208669017</v>
      </c>
      <c r="D272" s="91" t="s">
        <v>1087</v>
      </c>
      <c r="E272" s="91" t="b">
        <v>0</v>
      </c>
      <c r="F272" s="91" t="b">
        <v>0</v>
      </c>
      <c r="G272" s="91" t="b">
        <v>0</v>
      </c>
    </row>
    <row r="273" spans="1:7" ht="15">
      <c r="A273" s="91" t="s">
        <v>1195</v>
      </c>
      <c r="B273" s="91">
        <v>4</v>
      </c>
      <c r="C273" s="133">
        <v>0.004037917208669017</v>
      </c>
      <c r="D273" s="91" t="s">
        <v>1087</v>
      </c>
      <c r="E273" s="91" t="b">
        <v>0</v>
      </c>
      <c r="F273" s="91" t="b">
        <v>0</v>
      </c>
      <c r="G273" s="91" t="b">
        <v>0</v>
      </c>
    </row>
    <row r="274" spans="1:7" ht="15">
      <c r="A274" s="91" t="s">
        <v>1457</v>
      </c>
      <c r="B274" s="91">
        <v>4</v>
      </c>
      <c r="C274" s="133">
        <v>0.004037917208669017</v>
      </c>
      <c r="D274" s="91" t="s">
        <v>1087</v>
      </c>
      <c r="E274" s="91" t="b">
        <v>0</v>
      </c>
      <c r="F274" s="91" t="b">
        <v>0</v>
      </c>
      <c r="G274" s="91" t="b">
        <v>0</v>
      </c>
    </row>
    <row r="275" spans="1:7" ht="15">
      <c r="A275" s="91" t="s">
        <v>1458</v>
      </c>
      <c r="B275" s="91">
        <v>4</v>
      </c>
      <c r="C275" s="133">
        <v>0.004037917208669017</v>
      </c>
      <c r="D275" s="91" t="s">
        <v>1087</v>
      </c>
      <c r="E275" s="91" t="b">
        <v>0</v>
      </c>
      <c r="F275" s="91" t="b">
        <v>0</v>
      </c>
      <c r="G275" s="91" t="b">
        <v>0</v>
      </c>
    </row>
    <row r="276" spans="1:7" ht="15">
      <c r="A276" s="91" t="s">
        <v>1459</v>
      </c>
      <c r="B276" s="91">
        <v>4</v>
      </c>
      <c r="C276" s="133">
        <v>0.004037917208669017</v>
      </c>
      <c r="D276" s="91" t="s">
        <v>1087</v>
      </c>
      <c r="E276" s="91" t="b">
        <v>0</v>
      </c>
      <c r="F276" s="91" t="b">
        <v>0</v>
      </c>
      <c r="G276" s="91" t="b">
        <v>0</v>
      </c>
    </row>
    <row r="277" spans="1:7" ht="15">
      <c r="A277" s="91" t="s">
        <v>1177</v>
      </c>
      <c r="B277" s="91">
        <v>4</v>
      </c>
      <c r="C277" s="133">
        <v>0</v>
      </c>
      <c r="D277" s="91" t="s">
        <v>1088</v>
      </c>
      <c r="E277" s="91" t="b">
        <v>0</v>
      </c>
      <c r="F277" s="91" t="b">
        <v>0</v>
      </c>
      <c r="G277" s="91" t="b">
        <v>0</v>
      </c>
    </row>
    <row r="278" spans="1:7" ht="15">
      <c r="A278" s="91" t="s">
        <v>1239</v>
      </c>
      <c r="B278" s="91">
        <v>2</v>
      </c>
      <c r="C278" s="133">
        <v>0</v>
      </c>
      <c r="D278" s="91" t="s">
        <v>1088</v>
      </c>
      <c r="E278" s="91" t="b">
        <v>0</v>
      </c>
      <c r="F278" s="91" t="b">
        <v>0</v>
      </c>
      <c r="G278" s="91" t="b">
        <v>0</v>
      </c>
    </row>
    <row r="279" spans="1:7" ht="15">
      <c r="A279" s="91" t="s">
        <v>1240</v>
      </c>
      <c r="B279" s="91">
        <v>2</v>
      </c>
      <c r="C279" s="133">
        <v>0</v>
      </c>
      <c r="D279" s="91" t="s">
        <v>1088</v>
      </c>
      <c r="E279" s="91" t="b">
        <v>0</v>
      </c>
      <c r="F279" s="91" t="b">
        <v>0</v>
      </c>
      <c r="G279" s="91" t="b">
        <v>0</v>
      </c>
    </row>
    <row r="280" spans="1:7" ht="15">
      <c r="A280" s="91" t="s">
        <v>1242</v>
      </c>
      <c r="B280" s="91">
        <v>3</v>
      </c>
      <c r="C280" s="133">
        <v>0</v>
      </c>
      <c r="D280" s="91" t="s">
        <v>1089</v>
      </c>
      <c r="E280" s="91" t="b">
        <v>0</v>
      </c>
      <c r="F280" s="91" t="b">
        <v>0</v>
      </c>
      <c r="G280" s="91" t="b">
        <v>0</v>
      </c>
    </row>
    <row r="281" spans="1:7" ht="15">
      <c r="A281" s="91" t="s">
        <v>1177</v>
      </c>
      <c r="B281" s="91">
        <v>2</v>
      </c>
      <c r="C281" s="133">
        <v>0</v>
      </c>
      <c r="D281" s="91" t="s">
        <v>1089</v>
      </c>
      <c r="E281" s="91" t="b">
        <v>0</v>
      </c>
      <c r="F281" s="91" t="b">
        <v>0</v>
      </c>
      <c r="G281" s="91" t="b">
        <v>0</v>
      </c>
    </row>
    <row r="282" spans="1:7" ht="15">
      <c r="A282" s="91" t="s">
        <v>1245</v>
      </c>
      <c r="B282" s="91">
        <v>2</v>
      </c>
      <c r="C282" s="133">
        <v>0</v>
      </c>
      <c r="D282" s="91" t="s">
        <v>1091</v>
      </c>
      <c r="E282" s="91" t="b">
        <v>0</v>
      </c>
      <c r="F282" s="91" t="b">
        <v>0</v>
      </c>
      <c r="G282" s="91" t="b">
        <v>0</v>
      </c>
    </row>
    <row r="283" spans="1:7" ht="15">
      <c r="A283" s="91" t="s">
        <v>1479</v>
      </c>
      <c r="B283" s="91">
        <v>2</v>
      </c>
      <c r="C283" s="133">
        <v>0</v>
      </c>
      <c r="D283" s="91" t="s">
        <v>1092</v>
      </c>
      <c r="E283" s="91" t="b">
        <v>0</v>
      </c>
      <c r="F283" s="91" t="b">
        <v>0</v>
      </c>
      <c r="G283" s="91" t="b">
        <v>0</v>
      </c>
    </row>
    <row r="284" spans="1:7" ht="15">
      <c r="A284" s="91" t="s">
        <v>1177</v>
      </c>
      <c r="B284" s="91">
        <v>2</v>
      </c>
      <c r="C284" s="133">
        <v>0</v>
      </c>
      <c r="D284" s="91" t="s">
        <v>1092</v>
      </c>
      <c r="E284" s="91" t="b">
        <v>0</v>
      </c>
      <c r="F284" s="91" t="b">
        <v>0</v>
      </c>
      <c r="G284" s="91" t="b">
        <v>0</v>
      </c>
    </row>
    <row r="285" spans="1:7" ht="15">
      <c r="A285" s="91" t="s">
        <v>1193</v>
      </c>
      <c r="B285" s="91">
        <v>4</v>
      </c>
      <c r="C285" s="133">
        <v>0</v>
      </c>
      <c r="D285" s="91" t="s">
        <v>1093</v>
      </c>
      <c r="E285" s="91" t="b">
        <v>0</v>
      </c>
      <c r="F285" s="91" t="b">
        <v>0</v>
      </c>
      <c r="G285" s="91" t="b">
        <v>0</v>
      </c>
    </row>
    <row r="286" spans="1:7" ht="15">
      <c r="A286" s="91" t="s">
        <v>1450</v>
      </c>
      <c r="B286" s="91">
        <v>4</v>
      </c>
      <c r="C286" s="133">
        <v>0</v>
      </c>
      <c r="D286" s="91" t="s">
        <v>1093</v>
      </c>
      <c r="E286" s="91" t="b">
        <v>0</v>
      </c>
      <c r="F286" s="91" t="b">
        <v>0</v>
      </c>
      <c r="G286" s="91" t="b">
        <v>0</v>
      </c>
    </row>
    <row r="287" spans="1:7" ht="15">
      <c r="A287" s="91" t="s">
        <v>1481</v>
      </c>
      <c r="B287" s="91">
        <v>2</v>
      </c>
      <c r="C287" s="133">
        <v>0</v>
      </c>
      <c r="D287" s="91" t="s">
        <v>1093</v>
      </c>
      <c r="E287" s="91" t="b">
        <v>0</v>
      </c>
      <c r="F287" s="91" t="b">
        <v>0</v>
      </c>
      <c r="G287" s="91" t="b">
        <v>0</v>
      </c>
    </row>
    <row r="288" spans="1:7" ht="15">
      <c r="A288" s="91" t="s">
        <v>1482</v>
      </c>
      <c r="B288" s="91">
        <v>2</v>
      </c>
      <c r="C288" s="133">
        <v>0</v>
      </c>
      <c r="D288" s="91" t="s">
        <v>1093</v>
      </c>
      <c r="E288" s="91" t="b">
        <v>0</v>
      </c>
      <c r="F288" s="91" t="b">
        <v>0</v>
      </c>
      <c r="G288" s="91" t="b">
        <v>0</v>
      </c>
    </row>
    <row r="289" spans="1:7" ht="15">
      <c r="A289" s="91" t="s">
        <v>1483</v>
      </c>
      <c r="B289" s="91">
        <v>2</v>
      </c>
      <c r="C289" s="133">
        <v>0</v>
      </c>
      <c r="D289" s="91" t="s">
        <v>1093</v>
      </c>
      <c r="E289" s="91" t="b">
        <v>0</v>
      </c>
      <c r="F289" s="91" t="b">
        <v>0</v>
      </c>
      <c r="G289" s="91" t="b">
        <v>0</v>
      </c>
    </row>
    <row r="290" spans="1:7" ht="15">
      <c r="A290" s="91" t="s">
        <v>1177</v>
      </c>
      <c r="B290" s="91">
        <v>2</v>
      </c>
      <c r="C290" s="133">
        <v>0</v>
      </c>
      <c r="D290" s="91" t="s">
        <v>1093</v>
      </c>
      <c r="E290" s="91" t="b">
        <v>0</v>
      </c>
      <c r="F290" s="91" t="b">
        <v>0</v>
      </c>
      <c r="G290" s="91" t="b">
        <v>0</v>
      </c>
    </row>
    <row r="291" spans="1:7" ht="15">
      <c r="A291" s="91" t="s">
        <v>1484</v>
      </c>
      <c r="B291" s="91">
        <v>2</v>
      </c>
      <c r="C291" s="133">
        <v>0</v>
      </c>
      <c r="D291" s="91" t="s">
        <v>1093</v>
      </c>
      <c r="E291" s="91" t="b">
        <v>0</v>
      </c>
      <c r="F291" s="91" t="b">
        <v>0</v>
      </c>
      <c r="G291" s="91" t="b">
        <v>0</v>
      </c>
    </row>
    <row r="292" spans="1:7" ht="15">
      <c r="A292" s="91" t="s">
        <v>1485</v>
      </c>
      <c r="B292" s="91">
        <v>2</v>
      </c>
      <c r="C292" s="133">
        <v>0</v>
      </c>
      <c r="D292" s="91" t="s">
        <v>1093</v>
      </c>
      <c r="E292" s="91" t="b">
        <v>0</v>
      </c>
      <c r="F292" s="91" t="b">
        <v>0</v>
      </c>
      <c r="G292" s="91" t="b">
        <v>0</v>
      </c>
    </row>
    <row r="293" spans="1:7" ht="15">
      <c r="A293" s="91" t="s">
        <v>1447</v>
      </c>
      <c r="B293" s="91">
        <v>2</v>
      </c>
      <c r="C293" s="133">
        <v>0</v>
      </c>
      <c r="D293" s="91" t="s">
        <v>1093</v>
      </c>
      <c r="E293" s="91" t="b">
        <v>0</v>
      </c>
      <c r="F293" s="91" t="b">
        <v>0</v>
      </c>
      <c r="G293" s="91" t="b">
        <v>0</v>
      </c>
    </row>
    <row r="294" spans="1:7" ht="15">
      <c r="A294" s="91" t="s">
        <v>1486</v>
      </c>
      <c r="B294" s="91">
        <v>2</v>
      </c>
      <c r="C294" s="133">
        <v>0</v>
      </c>
      <c r="D294" s="91" t="s">
        <v>1093</v>
      </c>
      <c r="E294" s="91" t="b">
        <v>0</v>
      </c>
      <c r="F294" s="91" t="b">
        <v>0</v>
      </c>
      <c r="G294" s="91" t="b">
        <v>0</v>
      </c>
    </row>
    <row r="295" spans="1:7" ht="15">
      <c r="A295" s="91" t="s">
        <v>1487</v>
      </c>
      <c r="B295" s="91">
        <v>2</v>
      </c>
      <c r="C295" s="133">
        <v>0</v>
      </c>
      <c r="D295" s="91" t="s">
        <v>1093</v>
      </c>
      <c r="E295" s="91" t="b">
        <v>0</v>
      </c>
      <c r="F295" s="91" t="b">
        <v>0</v>
      </c>
      <c r="G295" s="91" t="b">
        <v>0</v>
      </c>
    </row>
    <row r="296" spans="1:7" ht="15">
      <c r="A296" s="91" t="s">
        <v>1488</v>
      </c>
      <c r="B296" s="91">
        <v>2</v>
      </c>
      <c r="C296" s="133">
        <v>0</v>
      </c>
      <c r="D296" s="91" t="s">
        <v>1093</v>
      </c>
      <c r="E296" s="91" t="b">
        <v>0</v>
      </c>
      <c r="F296" s="91" t="b">
        <v>0</v>
      </c>
      <c r="G296" s="91" t="b">
        <v>0</v>
      </c>
    </row>
    <row r="297" spans="1:7" ht="15">
      <c r="A297" s="91" t="s">
        <v>1217</v>
      </c>
      <c r="B297" s="91">
        <v>2</v>
      </c>
      <c r="C297" s="133">
        <v>0</v>
      </c>
      <c r="D297" s="91" t="s">
        <v>1093</v>
      </c>
      <c r="E297" s="91" t="b">
        <v>0</v>
      </c>
      <c r="F297" s="91" t="b">
        <v>0</v>
      </c>
      <c r="G297" s="91" t="b">
        <v>0</v>
      </c>
    </row>
    <row r="298" spans="1:7" ht="15">
      <c r="A298" s="91" t="s">
        <v>1489</v>
      </c>
      <c r="B298" s="91">
        <v>2</v>
      </c>
      <c r="C298" s="133">
        <v>0</v>
      </c>
      <c r="D298" s="91" t="s">
        <v>1093</v>
      </c>
      <c r="E298" s="91" t="b">
        <v>0</v>
      </c>
      <c r="F298" s="91" t="b">
        <v>0</v>
      </c>
      <c r="G298" s="91" t="b">
        <v>0</v>
      </c>
    </row>
    <row r="299" spans="1:7" ht="15">
      <c r="A299" s="91" t="s">
        <v>1490</v>
      </c>
      <c r="B299" s="91">
        <v>2</v>
      </c>
      <c r="C299" s="133">
        <v>0</v>
      </c>
      <c r="D299" s="91" t="s">
        <v>1093</v>
      </c>
      <c r="E299" s="91" t="b">
        <v>0</v>
      </c>
      <c r="F299" s="91" t="b">
        <v>0</v>
      </c>
      <c r="G299" s="91" t="b">
        <v>0</v>
      </c>
    </row>
    <row r="300" spans="1:7" ht="15">
      <c r="A300" s="91" t="s">
        <v>1460</v>
      </c>
      <c r="B300" s="91">
        <v>2</v>
      </c>
      <c r="C300" s="133">
        <v>0</v>
      </c>
      <c r="D300" s="91" t="s">
        <v>1093</v>
      </c>
      <c r="E300" s="91" t="b">
        <v>0</v>
      </c>
      <c r="F300" s="91" t="b">
        <v>0</v>
      </c>
      <c r="G300" s="91" t="b">
        <v>0</v>
      </c>
    </row>
    <row r="301" spans="1:7" ht="15">
      <c r="A301" s="91" t="s">
        <v>1491</v>
      </c>
      <c r="B301" s="91">
        <v>2</v>
      </c>
      <c r="C301" s="133">
        <v>0</v>
      </c>
      <c r="D301" s="91" t="s">
        <v>1093</v>
      </c>
      <c r="E301" s="91" t="b">
        <v>0</v>
      </c>
      <c r="F301" s="91" t="b">
        <v>0</v>
      </c>
      <c r="G301" s="91" t="b">
        <v>0</v>
      </c>
    </row>
    <row r="302" spans="1:7" ht="15">
      <c r="A302" s="91" t="s">
        <v>1492</v>
      </c>
      <c r="B302" s="91">
        <v>2</v>
      </c>
      <c r="C302" s="133">
        <v>0</v>
      </c>
      <c r="D302" s="91" t="s">
        <v>1093</v>
      </c>
      <c r="E302" s="91" t="b">
        <v>0</v>
      </c>
      <c r="F302" s="91" t="b">
        <v>0</v>
      </c>
      <c r="G302" s="91" t="b">
        <v>0</v>
      </c>
    </row>
    <row r="303" spans="1:7" ht="15">
      <c r="A303" s="91" t="s">
        <v>1493</v>
      </c>
      <c r="B303" s="91">
        <v>2</v>
      </c>
      <c r="C303" s="133">
        <v>0</v>
      </c>
      <c r="D303" s="91" t="s">
        <v>1093</v>
      </c>
      <c r="E303" s="91" t="b">
        <v>0</v>
      </c>
      <c r="F303" s="91" t="b">
        <v>0</v>
      </c>
      <c r="G303" s="91" t="b">
        <v>0</v>
      </c>
    </row>
    <row r="304" spans="1:7" ht="15">
      <c r="A304" s="91" t="s">
        <v>1494</v>
      </c>
      <c r="B304" s="91">
        <v>2</v>
      </c>
      <c r="C304" s="133">
        <v>0</v>
      </c>
      <c r="D304" s="91" t="s">
        <v>1093</v>
      </c>
      <c r="E304" s="91" t="b">
        <v>0</v>
      </c>
      <c r="F304" s="91" t="b">
        <v>0</v>
      </c>
      <c r="G304" s="91" t="b">
        <v>0</v>
      </c>
    </row>
    <row r="305" spans="1:7" ht="15">
      <c r="A305" s="91" t="s">
        <v>1495</v>
      </c>
      <c r="B305" s="91">
        <v>2</v>
      </c>
      <c r="C305" s="133">
        <v>0</v>
      </c>
      <c r="D305" s="91" t="s">
        <v>1093</v>
      </c>
      <c r="E305" s="91" t="b">
        <v>1</v>
      </c>
      <c r="F305" s="91" t="b">
        <v>0</v>
      </c>
      <c r="G305" s="91" t="b">
        <v>0</v>
      </c>
    </row>
    <row r="306" spans="1:7" ht="15">
      <c r="A306" s="91" t="s">
        <v>1167</v>
      </c>
      <c r="B306" s="91">
        <v>2</v>
      </c>
      <c r="C306" s="133">
        <v>0</v>
      </c>
      <c r="D306" s="91" t="s">
        <v>1093</v>
      </c>
      <c r="E306" s="91" t="b">
        <v>0</v>
      </c>
      <c r="F306" s="91" t="b">
        <v>0</v>
      </c>
      <c r="G306" s="91" t="b">
        <v>0</v>
      </c>
    </row>
    <row r="307" spans="1:7" ht="15">
      <c r="A307" s="91" t="s">
        <v>1168</v>
      </c>
      <c r="B307" s="91">
        <v>2</v>
      </c>
      <c r="C307" s="133">
        <v>0</v>
      </c>
      <c r="D307" s="91" t="s">
        <v>1093</v>
      </c>
      <c r="E307" s="91" t="b">
        <v>0</v>
      </c>
      <c r="F307" s="91" t="b">
        <v>0</v>
      </c>
      <c r="G307" s="91" t="b">
        <v>0</v>
      </c>
    </row>
    <row r="308" spans="1:7" ht="15">
      <c r="A308" s="91" t="s">
        <v>1177</v>
      </c>
      <c r="B308" s="91">
        <v>2</v>
      </c>
      <c r="C308" s="133">
        <v>0</v>
      </c>
      <c r="D308" s="91" t="s">
        <v>1094</v>
      </c>
      <c r="E308" s="91" t="b">
        <v>0</v>
      </c>
      <c r="F308" s="91" t="b">
        <v>0</v>
      </c>
      <c r="G308" s="91" t="b">
        <v>0</v>
      </c>
    </row>
    <row r="309" spans="1:7" ht="15">
      <c r="A309" s="91" t="s">
        <v>1177</v>
      </c>
      <c r="B309" s="91">
        <v>4</v>
      </c>
      <c r="C309" s="133">
        <v>0</v>
      </c>
      <c r="D309" s="91" t="s">
        <v>1096</v>
      </c>
      <c r="E309" s="91" t="b">
        <v>0</v>
      </c>
      <c r="F309" s="91" t="b">
        <v>0</v>
      </c>
      <c r="G309" s="91" t="b">
        <v>0</v>
      </c>
    </row>
    <row r="310" spans="1:7" ht="15">
      <c r="A310" s="91" t="s">
        <v>1497</v>
      </c>
      <c r="B310" s="91">
        <v>2</v>
      </c>
      <c r="C310" s="133">
        <v>0</v>
      </c>
      <c r="D310" s="91" t="s">
        <v>1096</v>
      </c>
      <c r="E310" s="91" t="b">
        <v>0</v>
      </c>
      <c r="F310" s="91" t="b">
        <v>0</v>
      </c>
      <c r="G310" s="91" t="b">
        <v>0</v>
      </c>
    </row>
    <row r="311" spans="1:7" ht="15">
      <c r="A311" s="91" t="s">
        <v>1498</v>
      </c>
      <c r="B311" s="91">
        <v>2</v>
      </c>
      <c r="C311" s="133">
        <v>0</v>
      </c>
      <c r="D311" s="91" t="s">
        <v>1096</v>
      </c>
      <c r="E311" s="91" t="b">
        <v>0</v>
      </c>
      <c r="F311" s="91" t="b">
        <v>1</v>
      </c>
      <c r="G311" s="91" t="b">
        <v>0</v>
      </c>
    </row>
    <row r="312" spans="1:7" ht="15">
      <c r="A312" s="91" t="s">
        <v>1499</v>
      </c>
      <c r="B312" s="91">
        <v>2</v>
      </c>
      <c r="C312" s="133">
        <v>0</v>
      </c>
      <c r="D312" s="91" t="s">
        <v>1096</v>
      </c>
      <c r="E312" s="91" t="b">
        <v>0</v>
      </c>
      <c r="F312" s="91" t="b">
        <v>0</v>
      </c>
      <c r="G312" s="91" t="b">
        <v>0</v>
      </c>
    </row>
    <row r="313" spans="1:7" ht="15">
      <c r="A313" s="91" t="s">
        <v>1446</v>
      </c>
      <c r="B313" s="91">
        <v>2</v>
      </c>
      <c r="C313" s="133">
        <v>0</v>
      </c>
      <c r="D313" s="91" t="s">
        <v>1096</v>
      </c>
      <c r="E313" s="91" t="b">
        <v>0</v>
      </c>
      <c r="F313" s="91" t="b">
        <v>0</v>
      </c>
      <c r="G313" s="91" t="b">
        <v>0</v>
      </c>
    </row>
    <row r="314" spans="1:7" ht="15">
      <c r="A314" s="91" t="s">
        <v>1462</v>
      </c>
      <c r="B314" s="91">
        <v>2</v>
      </c>
      <c r="C314" s="133">
        <v>0</v>
      </c>
      <c r="D314" s="91" t="s">
        <v>1096</v>
      </c>
      <c r="E314" s="91" t="b">
        <v>0</v>
      </c>
      <c r="F314" s="91" t="b">
        <v>0</v>
      </c>
      <c r="G314" s="91" t="b">
        <v>0</v>
      </c>
    </row>
    <row r="315" spans="1:7" ht="15">
      <c r="A315" s="91" t="s">
        <v>1500</v>
      </c>
      <c r="B315" s="91">
        <v>2</v>
      </c>
      <c r="C315" s="133">
        <v>0</v>
      </c>
      <c r="D315" s="91" t="s">
        <v>1096</v>
      </c>
      <c r="E315" s="91" t="b">
        <v>0</v>
      </c>
      <c r="F315" s="91" t="b">
        <v>0</v>
      </c>
      <c r="G315" s="91" t="b">
        <v>0</v>
      </c>
    </row>
    <row r="316" spans="1:7" ht="15">
      <c r="A316" s="91" t="s">
        <v>1501</v>
      </c>
      <c r="B316" s="91">
        <v>2</v>
      </c>
      <c r="C316" s="133">
        <v>0</v>
      </c>
      <c r="D316" s="91" t="s">
        <v>1096</v>
      </c>
      <c r="E316" s="91" t="b">
        <v>0</v>
      </c>
      <c r="F316" s="91" t="b">
        <v>0</v>
      </c>
      <c r="G316" s="91" t="b">
        <v>0</v>
      </c>
    </row>
    <row r="317" spans="1:7" ht="15">
      <c r="A317" s="91" t="s">
        <v>1502</v>
      </c>
      <c r="B317" s="91">
        <v>2</v>
      </c>
      <c r="C317" s="133">
        <v>0</v>
      </c>
      <c r="D317" s="91" t="s">
        <v>1096</v>
      </c>
      <c r="E317" s="91" t="b">
        <v>0</v>
      </c>
      <c r="F317" s="91" t="b">
        <v>0</v>
      </c>
      <c r="G317" s="91" t="b">
        <v>0</v>
      </c>
    </row>
    <row r="318" spans="1:7" ht="15">
      <c r="A318" s="91" t="s">
        <v>1503</v>
      </c>
      <c r="B318" s="91">
        <v>2</v>
      </c>
      <c r="C318" s="133">
        <v>0</v>
      </c>
      <c r="D318" s="91" t="s">
        <v>1096</v>
      </c>
      <c r="E318" s="91" t="b">
        <v>0</v>
      </c>
      <c r="F318" s="91" t="b">
        <v>0</v>
      </c>
      <c r="G318" s="91" t="b">
        <v>0</v>
      </c>
    </row>
    <row r="319" spans="1:7" ht="15">
      <c r="A319" s="91" t="s">
        <v>1193</v>
      </c>
      <c r="B319" s="91">
        <v>2</v>
      </c>
      <c r="C319" s="133">
        <v>0</v>
      </c>
      <c r="D319" s="91" t="s">
        <v>1096</v>
      </c>
      <c r="E319" s="91" t="b">
        <v>0</v>
      </c>
      <c r="F319" s="91" t="b">
        <v>0</v>
      </c>
      <c r="G319" s="91" t="b">
        <v>0</v>
      </c>
    </row>
    <row r="320" spans="1:7" ht="15">
      <c r="A320" s="91" t="s">
        <v>1504</v>
      </c>
      <c r="B320" s="91">
        <v>2</v>
      </c>
      <c r="C320" s="133">
        <v>0</v>
      </c>
      <c r="D320" s="91" t="s">
        <v>1096</v>
      </c>
      <c r="E320" s="91" t="b">
        <v>0</v>
      </c>
      <c r="F320" s="91" t="b">
        <v>0</v>
      </c>
      <c r="G320" s="91" t="b">
        <v>0</v>
      </c>
    </row>
    <row r="321" spans="1:7" ht="15">
      <c r="A321" s="91" t="s">
        <v>1177</v>
      </c>
      <c r="B321" s="91">
        <v>2</v>
      </c>
      <c r="C321" s="133">
        <v>0</v>
      </c>
      <c r="D321" s="91" t="s">
        <v>1097</v>
      </c>
      <c r="E321" s="91" t="b">
        <v>0</v>
      </c>
      <c r="F321" s="91" t="b">
        <v>0</v>
      </c>
      <c r="G321" s="91" t="b">
        <v>0</v>
      </c>
    </row>
    <row r="322" spans="1:7" ht="15">
      <c r="A322" s="91" t="s">
        <v>1451</v>
      </c>
      <c r="B322" s="91">
        <v>4</v>
      </c>
      <c r="C322" s="133">
        <v>0</v>
      </c>
      <c r="D322" s="91" t="s">
        <v>1098</v>
      </c>
      <c r="E322" s="91" t="b">
        <v>0</v>
      </c>
      <c r="F322" s="91" t="b">
        <v>0</v>
      </c>
      <c r="G322" s="91" t="b">
        <v>0</v>
      </c>
    </row>
    <row r="323" spans="1:7" ht="15">
      <c r="A323" s="91" t="s">
        <v>1507</v>
      </c>
      <c r="B323" s="91">
        <v>2</v>
      </c>
      <c r="C323" s="133">
        <v>0</v>
      </c>
      <c r="D323" s="91" t="s">
        <v>1098</v>
      </c>
      <c r="E323" s="91" t="b">
        <v>0</v>
      </c>
      <c r="F323" s="91" t="b">
        <v>0</v>
      </c>
      <c r="G323" s="91" t="b">
        <v>0</v>
      </c>
    </row>
    <row r="324" spans="1:7" ht="15">
      <c r="A324" s="91" t="s">
        <v>1508</v>
      </c>
      <c r="B324" s="91">
        <v>2</v>
      </c>
      <c r="C324" s="133">
        <v>0</v>
      </c>
      <c r="D324" s="91" t="s">
        <v>1098</v>
      </c>
      <c r="E324" s="91" t="b">
        <v>0</v>
      </c>
      <c r="F324" s="91" t="b">
        <v>0</v>
      </c>
      <c r="G324" s="91" t="b">
        <v>0</v>
      </c>
    </row>
    <row r="325" spans="1:7" ht="15">
      <c r="A325" s="91" t="s">
        <v>1509</v>
      </c>
      <c r="B325" s="91">
        <v>2</v>
      </c>
      <c r="C325" s="133">
        <v>0</v>
      </c>
      <c r="D325" s="91" t="s">
        <v>1098</v>
      </c>
      <c r="E325" s="91" t="b">
        <v>1</v>
      </c>
      <c r="F325" s="91" t="b">
        <v>0</v>
      </c>
      <c r="G325" s="91" t="b">
        <v>0</v>
      </c>
    </row>
    <row r="326" spans="1:7" ht="15">
      <c r="A326" s="91" t="s">
        <v>1448</v>
      </c>
      <c r="B326" s="91">
        <v>2</v>
      </c>
      <c r="C326" s="133">
        <v>0</v>
      </c>
      <c r="D326" s="91" t="s">
        <v>1098</v>
      </c>
      <c r="E326" s="91" t="b">
        <v>0</v>
      </c>
      <c r="F326" s="91" t="b">
        <v>0</v>
      </c>
      <c r="G326" s="91" t="b">
        <v>0</v>
      </c>
    </row>
    <row r="327" spans="1:7" ht="15">
      <c r="A327" s="91" t="s">
        <v>1510</v>
      </c>
      <c r="B327" s="91">
        <v>2</v>
      </c>
      <c r="C327" s="133">
        <v>0</v>
      </c>
      <c r="D327" s="91" t="s">
        <v>1098</v>
      </c>
      <c r="E327" s="91" t="b">
        <v>0</v>
      </c>
      <c r="F327" s="91" t="b">
        <v>0</v>
      </c>
      <c r="G327" s="91" t="b">
        <v>0</v>
      </c>
    </row>
    <row r="328" spans="1:7" ht="15">
      <c r="A328" s="91" t="s">
        <v>1449</v>
      </c>
      <c r="B328" s="91">
        <v>2</v>
      </c>
      <c r="C328" s="133">
        <v>0</v>
      </c>
      <c r="D328" s="91" t="s">
        <v>1098</v>
      </c>
      <c r="E328" s="91" t="b">
        <v>0</v>
      </c>
      <c r="F328" s="91" t="b">
        <v>0</v>
      </c>
      <c r="G328" s="91" t="b">
        <v>0</v>
      </c>
    </row>
    <row r="329" spans="1:7" ht="15">
      <c r="A329" s="91" t="s">
        <v>364</v>
      </c>
      <c r="B329" s="91">
        <v>2</v>
      </c>
      <c r="C329" s="133">
        <v>0</v>
      </c>
      <c r="D329" s="91" t="s">
        <v>1098</v>
      </c>
      <c r="E329" s="91" t="b">
        <v>0</v>
      </c>
      <c r="F329" s="91" t="b">
        <v>0</v>
      </c>
      <c r="G329" s="91" t="b">
        <v>0</v>
      </c>
    </row>
    <row r="330" spans="1:7" ht="15">
      <c r="A330" s="91" t="s">
        <v>1511</v>
      </c>
      <c r="B330" s="91">
        <v>2</v>
      </c>
      <c r="C330" s="133">
        <v>0</v>
      </c>
      <c r="D330" s="91" t="s">
        <v>1098</v>
      </c>
      <c r="E330" s="91" t="b">
        <v>0</v>
      </c>
      <c r="F330" s="91" t="b">
        <v>0</v>
      </c>
      <c r="G330" s="91" t="b">
        <v>0</v>
      </c>
    </row>
    <row r="331" spans="1:7" ht="15">
      <c r="A331" s="91" t="s">
        <v>1193</v>
      </c>
      <c r="B331" s="91">
        <v>2</v>
      </c>
      <c r="C331" s="133">
        <v>0</v>
      </c>
      <c r="D331" s="91" t="s">
        <v>1098</v>
      </c>
      <c r="E331" s="91" t="b">
        <v>0</v>
      </c>
      <c r="F331" s="91" t="b">
        <v>0</v>
      </c>
      <c r="G331" s="91" t="b">
        <v>0</v>
      </c>
    </row>
    <row r="332" spans="1:7" ht="15">
      <c r="A332" s="91" t="s">
        <v>1512</v>
      </c>
      <c r="B332" s="91">
        <v>2</v>
      </c>
      <c r="C332" s="133">
        <v>0</v>
      </c>
      <c r="D332" s="91" t="s">
        <v>1098</v>
      </c>
      <c r="E332" s="91" t="b">
        <v>0</v>
      </c>
      <c r="F332" s="91" t="b">
        <v>0</v>
      </c>
      <c r="G332" s="91" t="b">
        <v>0</v>
      </c>
    </row>
    <row r="333" spans="1:7" ht="15">
      <c r="A333" s="91" t="s">
        <v>1513</v>
      </c>
      <c r="B333" s="91">
        <v>2</v>
      </c>
      <c r="C333" s="133">
        <v>0</v>
      </c>
      <c r="D333" s="91" t="s">
        <v>1098</v>
      </c>
      <c r="E333" s="91" t="b">
        <v>0</v>
      </c>
      <c r="F333" s="91" t="b">
        <v>0</v>
      </c>
      <c r="G333" s="91" t="b">
        <v>0</v>
      </c>
    </row>
    <row r="334" spans="1:7" ht="15">
      <c r="A334" s="91" t="s">
        <v>1514</v>
      </c>
      <c r="B334" s="91">
        <v>2</v>
      </c>
      <c r="C334" s="133">
        <v>0</v>
      </c>
      <c r="D334" s="91" t="s">
        <v>1098</v>
      </c>
      <c r="E334" s="91" t="b">
        <v>0</v>
      </c>
      <c r="F334" s="91" t="b">
        <v>0</v>
      </c>
      <c r="G334" s="91" t="b">
        <v>0</v>
      </c>
    </row>
    <row r="335" spans="1:7" ht="15">
      <c r="A335" s="91" t="s">
        <v>1463</v>
      </c>
      <c r="B335" s="91">
        <v>2</v>
      </c>
      <c r="C335" s="133">
        <v>0</v>
      </c>
      <c r="D335" s="91" t="s">
        <v>1098</v>
      </c>
      <c r="E335" s="91" t="b">
        <v>0</v>
      </c>
      <c r="F335" s="91" t="b">
        <v>0</v>
      </c>
      <c r="G335" s="91" t="b">
        <v>0</v>
      </c>
    </row>
    <row r="336" spans="1:7" ht="15">
      <c r="A336" s="91" t="s">
        <v>1515</v>
      </c>
      <c r="B336" s="91">
        <v>2</v>
      </c>
      <c r="C336" s="133">
        <v>0</v>
      </c>
      <c r="D336" s="91" t="s">
        <v>1098</v>
      </c>
      <c r="E336" s="91" t="b">
        <v>0</v>
      </c>
      <c r="F336" s="91" t="b">
        <v>0</v>
      </c>
      <c r="G336" s="91" t="b">
        <v>0</v>
      </c>
    </row>
    <row r="337" spans="1:7" ht="15">
      <c r="A337" s="91" t="s">
        <v>1516</v>
      </c>
      <c r="B337" s="91">
        <v>2</v>
      </c>
      <c r="C337" s="133">
        <v>0</v>
      </c>
      <c r="D337" s="91" t="s">
        <v>1098</v>
      </c>
      <c r="E337" s="91" t="b">
        <v>0</v>
      </c>
      <c r="F337" s="91" t="b">
        <v>0</v>
      </c>
      <c r="G337" s="91" t="b">
        <v>0</v>
      </c>
    </row>
    <row r="338" spans="1:7" ht="15">
      <c r="A338" s="91" t="s">
        <v>1517</v>
      </c>
      <c r="B338" s="91">
        <v>2</v>
      </c>
      <c r="C338" s="133">
        <v>0</v>
      </c>
      <c r="D338" s="91" t="s">
        <v>1098</v>
      </c>
      <c r="E338" s="91" t="b">
        <v>0</v>
      </c>
      <c r="F338" s="91" t="b">
        <v>0</v>
      </c>
      <c r="G338" s="91" t="b">
        <v>0</v>
      </c>
    </row>
    <row r="339" spans="1:7" ht="15">
      <c r="A339" s="91" t="s">
        <v>1518</v>
      </c>
      <c r="B339" s="91">
        <v>2</v>
      </c>
      <c r="C339" s="133">
        <v>0</v>
      </c>
      <c r="D339" s="91" t="s">
        <v>1098</v>
      </c>
      <c r="E339" s="91" t="b">
        <v>0</v>
      </c>
      <c r="F339" s="91" t="b">
        <v>1</v>
      </c>
      <c r="G339" s="91" t="b">
        <v>0</v>
      </c>
    </row>
    <row r="340" spans="1:7" ht="15">
      <c r="A340" s="91" t="s">
        <v>1519</v>
      </c>
      <c r="B340" s="91">
        <v>2</v>
      </c>
      <c r="C340" s="133">
        <v>0</v>
      </c>
      <c r="D340" s="91" t="s">
        <v>1098</v>
      </c>
      <c r="E340" s="91" t="b">
        <v>0</v>
      </c>
      <c r="F340" s="91" t="b">
        <v>0</v>
      </c>
      <c r="G340" s="91" t="b">
        <v>0</v>
      </c>
    </row>
    <row r="341" spans="1:7" ht="15">
      <c r="A341" s="91" t="s">
        <v>256</v>
      </c>
      <c r="B341" s="91">
        <v>2</v>
      </c>
      <c r="C341" s="133">
        <v>0</v>
      </c>
      <c r="D341" s="91" t="s">
        <v>1098</v>
      </c>
      <c r="E341" s="91" t="b">
        <v>0</v>
      </c>
      <c r="F341" s="91" t="b">
        <v>0</v>
      </c>
      <c r="G341" s="91" t="b">
        <v>0</v>
      </c>
    </row>
    <row r="342" spans="1:7" ht="15">
      <c r="A342" s="91" t="s">
        <v>1520</v>
      </c>
      <c r="B342" s="91">
        <v>2</v>
      </c>
      <c r="C342" s="133">
        <v>0</v>
      </c>
      <c r="D342" s="91" t="s">
        <v>1098</v>
      </c>
      <c r="E342" s="91" t="b">
        <v>0</v>
      </c>
      <c r="F342" s="91" t="b">
        <v>0</v>
      </c>
      <c r="G342" s="91" t="b">
        <v>0</v>
      </c>
    </row>
    <row r="343" spans="1:7" ht="15">
      <c r="A343" s="91" t="s">
        <v>1452</v>
      </c>
      <c r="B343" s="91">
        <v>4</v>
      </c>
      <c r="C343" s="133">
        <v>0</v>
      </c>
      <c r="D343" s="91" t="s">
        <v>1099</v>
      </c>
      <c r="E343" s="91" t="b">
        <v>0</v>
      </c>
      <c r="F343" s="91" t="b">
        <v>0</v>
      </c>
      <c r="G343" s="91" t="b">
        <v>0</v>
      </c>
    </row>
    <row r="344" spans="1:7" ht="15">
      <c r="A344" s="91" t="s">
        <v>1453</v>
      </c>
      <c r="B344" s="91">
        <v>4</v>
      </c>
      <c r="C344" s="133">
        <v>0</v>
      </c>
      <c r="D344" s="91" t="s">
        <v>1099</v>
      </c>
      <c r="E344" s="91" t="b">
        <v>0</v>
      </c>
      <c r="F344" s="91" t="b">
        <v>0</v>
      </c>
      <c r="G344" s="91" t="b">
        <v>0</v>
      </c>
    </row>
    <row r="345" spans="1:7" ht="15">
      <c r="A345" s="91" t="s">
        <v>1454</v>
      </c>
      <c r="B345" s="91">
        <v>4</v>
      </c>
      <c r="C345" s="133">
        <v>0</v>
      </c>
      <c r="D345" s="91" t="s">
        <v>1099</v>
      </c>
      <c r="E345" s="91" t="b">
        <v>0</v>
      </c>
      <c r="F345" s="91" t="b">
        <v>0</v>
      </c>
      <c r="G345" s="91" t="b">
        <v>0</v>
      </c>
    </row>
    <row r="346" spans="1:7" ht="15">
      <c r="A346" s="91" t="s">
        <v>1521</v>
      </c>
      <c r="B346" s="91">
        <v>2</v>
      </c>
      <c r="C346" s="133">
        <v>0</v>
      </c>
      <c r="D346" s="91" t="s">
        <v>1099</v>
      </c>
      <c r="E346" s="91" t="b">
        <v>0</v>
      </c>
      <c r="F346" s="91" t="b">
        <v>0</v>
      </c>
      <c r="G346" s="91" t="b">
        <v>0</v>
      </c>
    </row>
    <row r="347" spans="1:7" ht="15">
      <c r="A347" s="91" t="s">
        <v>1522</v>
      </c>
      <c r="B347" s="91">
        <v>2</v>
      </c>
      <c r="C347" s="133">
        <v>0</v>
      </c>
      <c r="D347" s="91" t="s">
        <v>1099</v>
      </c>
      <c r="E347" s="91" t="b">
        <v>0</v>
      </c>
      <c r="F347" s="91" t="b">
        <v>0</v>
      </c>
      <c r="G347" s="91" t="b">
        <v>0</v>
      </c>
    </row>
    <row r="348" spans="1:7" ht="15">
      <c r="A348" s="91" t="s">
        <v>1523</v>
      </c>
      <c r="B348" s="91">
        <v>2</v>
      </c>
      <c r="C348" s="133">
        <v>0</v>
      </c>
      <c r="D348" s="91" t="s">
        <v>1099</v>
      </c>
      <c r="E348" s="91" t="b">
        <v>0</v>
      </c>
      <c r="F348" s="91" t="b">
        <v>0</v>
      </c>
      <c r="G348" s="91" t="b">
        <v>0</v>
      </c>
    </row>
    <row r="349" spans="1:7" ht="15">
      <c r="A349" s="91" t="s">
        <v>1524</v>
      </c>
      <c r="B349" s="91">
        <v>2</v>
      </c>
      <c r="C349" s="133">
        <v>0</v>
      </c>
      <c r="D349" s="91" t="s">
        <v>1099</v>
      </c>
      <c r="E349" s="91" t="b">
        <v>0</v>
      </c>
      <c r="F349" s="91" t="b">
        <v>0</v>
      </c>
      <c r="G349" s="91" t="b">
        <v>0</v>
      </c>
    </row>
    <row r="350" spans="1:7" ht="15">
      <c r="A350" s="91" t="s">
        <v>1525</v>
      </c>
      <c r="B350" s="91">
        <v>2</v>
      </c>
      <c r="C350" s="133">
        <v>0</v>
      </c>
      <c r="D350" s="91" t="s">
        <v>1099</v>
      </c>
      <c r="E350" s="91" t="b">
        <v>0</v>
      </c>
      <c r="F350" s="91" t="b">
        <v>0</v>
      </c>
      <c r="G350" s="91" t="b">
        <v>0</v>
      </c>
    </row>
    <row r="351" spans="1:7" ht="15">
      <c r="A351" s="91" t="s">
        <v>1526</v>
      </c>
      <c r="B351" s="91">
        <v>2</v>
      </c>
      <c r="C351" s="133">
        <v>0</v>
      </c>
      <c r="D351" s="91" t="s">
        <v>1099</v>
      </c>
      <c r="E351" s="91" t="b">
        <v>0</v>
      </c>
      <c r="F351" s="91" t="b">
        <v>0</v>
      </c>
      <c r="G351" s="91" t="b">
        <v>0</v>
      </c>
    </row>
    <row r="352" spans="1:7" ht="15">
      <c r="A352" s="91" t="s">
        <v>1177</v>
      </c>
      <c r="B352" s="91">
        <v>2</v>
      </c>
      <c r="C352" s="133">
        <v>0</v>
      </c>
      <c r="D352" s="91" t="s">
        <v>1099</v>
      </c>
      <c r="E352" s="91" t="b">
        <v>0</v>
      </c>
      <c r="F352" s="91" t="b">
        <v>0</v>
      </c>
      <c r="G352" s="91" t="b">
        <v>0</v>
      </c>
    </row>
    <row r="353" spans="1:7" ht="15">
      <c r="A353" s="91" t="s">
        <v>1193</v>
      </c>
      <c r="B353" s="91">
        <v>2</v>
      </c>
      <c r="C353" s="133">
        <v>0</v>
      </c>
      <c r="D353" s="91" t="s">
        <v>1099</v>
      </c>
      <c r="E353" s="91" t="b">
        <v>0</v>
      </c>
      <c r="F353" s="91" t="b">
        <v>0</v>
      </c>
      <c r="G353" s="91" t="b">
        <v>0</v>
      </c>
    </row>
    <row r="354" spans="1:7" ht="15">
      <c r="A354" s="91" t="s">
        <v>1527</v>
      </c>
      <c r="B354" s="91">
        <v>2</v>
      </c>
      <c r="C354" s="133">
        <v>0</v>
      </c>
      <c r="D354" s="91" t="s">
        <v>1099</v>
      </c>
      <c r="E354" s="91" t="b">
        <v>0</v>
      </c>
      <c r="F354" s="91" t="b">
        <v>0</v>
      </c>
      <c r="G354" s="91" t="b">
        <v>0</v>
      </c>
    </row>
    <row r="355" spans="1:7" ht="15">
      <c r="A355" s="91" t="s">
        <v>1528</v>
      </c>
      <c r="B355" s="91">
        <v>2</v>
      </c>
      <c r="C355" s="133">
        <v>0</v>
      </c>
      <c r="D355" s="91" t="s">
        <v>1099</v>
      </c>
      <c r="E355" s="91" t="b">
        <v>0</v>
      </c>
      <c r="F355" s="91" t="b">
        <v>0</v>
      </c>
      <c r="G355" s="91" t="b">
        <v>0</v>
      </c>
    </row>
    <row r="356" spans="1:7" ht="15">
      <c r="A356" s="91" t="s">
        <v>1529</v>
      </c>
      <c r="B356" s="91">
        <v>2</v>
      </c>
      <c r="C356" s="133">
        <v>0</v>
      </c>
      <c r="D356" s="91" t="s">
        <v>1099</v>
      </c>
      <c r="E356" s="91" t="b">
        <v>0</v>
      </c>
      <c r="F356" s="91" t="b">
        <v>0</v>
      </c>
      <c r="G356" s="91" t="b">
        <v>0</v>
      </c>
    </row>
    <row r="357" spans="1:7" ht="15">
      <c r="A357" s="91" t="s">
        <v>1530</v>
      </c>
      <c r="B357" s="91">
        <v>2</v>
      </c>
      <c r="C357" s="133">
        <v>0</v>
      </c>
      <c r="D357" s="91" t="s">
        <v>1099</v>
      </c>
      <c r="E357" s="91" t="b">
        <v>0</v>
      </c>
      <c r="F357" s="91" t="b">
        <v>0</v>
      </c>
      <c r="G357" s="91" t="b">
        <v>0</v>
      </c>
    </row>
    <row r="358" spans="1:7" ht="15">
      <c r="A358" s="91" t="s">
        <v>1531</v>
      </c>
      <c r="B358" s="91">
        <v>2</v>
      </c>
      <c r="C358" s="133">
        <v>0</v>
      </c>
      <c r="D358" s="91" t="s">
        <v>1099</v>
      </c>
      <c r="E358" s="91" t="b">
        <v>0</v>
      </c>
      <c r="F358" s="91" t="b">
        <v>0</v>
      </c>
      <c r="G358" s="91" t="b">
        <v>0</v>
      </c>
    </row>
    <row r="359" spans="1:7" ht="15">
      <c r="A359" s="91" t="s">
        <v>1532</v>
      </c>
      <c r="B359" s="91">
        <v>2</v>
      </c>
      <c r="C359" s="133">
        <v>0</v>
      </c>
      <c r="D359" s="91" t="s">
        <v>1099</v>
      </c>
      <c r="E359" s="91" t="b">
        <v>0</v>
      </c>
      <c r="F359" s="91" t="b">
        <v>0</v>
      </c>
      <c r="G35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8803D-05D6-4C6D-B07E-CEC63F790AC1}">
  <dimension ref="A1:L34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8.00390625" style="0" bestFit="1" customWidth="1"/>
    <col min="10" max="10" width="36.421875" style="0" bestFit="1" customWidth="1"/>
    <col min="11" max="11" width="37.28125" style="0" bestFit="1" customWidth="1"/>
    <col min="12" max="12" width="48.00390625" style="0" bestFit="1" customWidth="1"/>
  </cols>
  <sheetData>
    <row r="1" spans="1:12" ht="15" customHeight="1">
      <c r="A1" s="13" t="s">
        <v>1539</v>
      </c>
      <c r="B1" s="13" t="s">
        <v>1540</v>
      </c>
      <c r="C1" s="13" t="s">
        <v>1533</v>
      </c>
      <c r="D1" s="13" t="s">
        <v>1534</v>
      </c>
      <c r="E1" s="13" t="s">
        <v>1541</v>
      </c>
      <c r="F1" s="13" t="s">
        <v>144</v>
      </c>
      <c r="G1" s="13" t="s">
        <v>1542</v>
      </c>
      <c r="H1" s="13" t="s">
        <v>1543</v>
      </c>
      <c r="I1" s="13" t="s">
        <v>1544</v>
      </c>
      <c r="J1" s="13" t="s">
        <v>1545</v>
      </c>
      <c r="K1" s="13" t="s">
        <v>1546</v>
      </c>
      <c r="L1" s="13" t="s">
        <v>1547</v>
      </c>
    </row>
    <row r="2" spans="1:12" ht="15">
      <c r="A2" s="91" t="s">
        <v>1177</v>
      </c>
      <c r="B2" s="91" t="s">
        <v>1193</v>
      </c>
      <c r="C2" s="91">
        <v>56</v>
      </c>
      <c r="D2" s="133">
        <v>0.0006001674593370371</v>
      </c>
      <c r="E2" s="133">
        <v>1.2127565442525365</v>
      </c>
      <c r="F2" s="91" t="s">
        <v>1535</v>
      </c>
      <c r="G2" s="91" t="b">
        <v>0</v>
      </c>
      <c r="H2" s="91" t="b">
        <v>0</v>
      </c>
      <c r="I2" s="91" t="b">
        <v>0</v>
      </c>
      <c r="J2" s="91" t="b">
        <v>0</v>
      </c>
      <c r="K2" s="91" t="b">
        <v>0</v>
      </c>
      <c r="L2" s="91" t="b">
        <v>0</v>
      </c>
    </row>
    <row r="3" spans="1:12" ht="15">
      <c r="A3" s="91" t="s">
        <v>1198</v>
      </c>
      <c r="B3" s="91" t="s">
        <v>1199</v>
      </c>
      <c r="C3" s="91">
        <v>22</v>
      </c>
      <c r="D3" s="133">
        <v>0.006513443657029595</v>
      </c>
      <c r="E3" s="133">
        <v>1.792391689498254</v>
      </c>
      <c r="F3" s="91" t="s">
        <v>1535</v>
      </c>
      <c r="G3" s="91" t="b">
        <v>1</v>
      </c>
      <c r="H3" s="91" t="b">
        <v>0</v>
      </c>
      <c r="I3" s="91" t="b">
        <v>0</v>
      </c>
      <c r="J3" s="91" t="b">
        <v>0</v>
      </c>
      <c r="K3" s="91" t="b">
        <v>0</v>
      </c>
      <c r="L3" s="91" t="b">
        <v>0</v>
      </c>
    </row>
    <row r="4" spans="1:12" ht="15">
      <c r="A4" s="91" t="s">
        <v>1199</v>
      </c>
      <c r="B4" s="91" t="s">
        <v>1200</v>
      </c>
      <c r="C4" s="91">
        <v>22</v>
      </c>
      <c r="D4" s="133">
        <v>0.006513443657029595</v>
      </c>
      <c r="E4" s="133">
        <v>1.792391689498254</v>
      </c>
      <c r="F4" s="91" t="s">
        <v>1535</v>
      </c>
      <c r="G4" s="91" t="b">
        <v>0</v>
      </c>
      <c r="H4" s="91" t="b">
        <v>0</v>
      </c>
      <c r="I4" s="91" t="b">
        <v>0</v>
      </c>
      <c r="J4" s="91" t="b">
        <v>0</v>
      </c>
      <c r="K4" s="91" t="b">
        <v>0</v>
      </c>
      <c r="L4" s="91" t="b">
        <v>0</v>
      </c>
    </row>
    <row r="5" spans="1:12" ht="15">
      <c r="A5" s="91" t="s">
        <v>1200</v>
      </c>
      <c r="B5" s="91" t="s">
        <v>1201</v>
      </c>
      <c r="C5" s="91">
        <v>22</v>
      </c>
      <c r="D5" s="133">
        <v>0.006513443657029595</v>
      </c>
      <c r="E5" s="133">
        <v>1.792391689498254</v>
      </c>
      <c r="F5" s="91" t="s">
        <v>1535</v>
      </c>
      <c r="G5" s="91" t="b">
        <v>0</v>
      </c>
      <c r="H5" s="91" t="b">
        <v>0</v>
      </c>
      <c r="I5" s="91" t="b">
        <v>0</v>
      </c>
      <c r="J5" s="91" t="b">
        <v>0</v>
      </c>
      <c r="K5" s="91" t="b">
        <v>0</v>
      </c>
      <c r="L5" s="91" t="b">
        <v>0</v>
      </c>
    </row>
    <row r="6" spans="1:12" ht="15">
      <c r="A6" s="91" t="s">
        <v>1201</v>
      </c>
      <c r="B6" s="91" t="s">
        <v>1202</v>
      </c>
      <c r="C6" s="91">
        <v>22</v>
      </c>
      <c r="D6" s="133">
        <v>0.006513443657029595</v>
      </c>
      <c r="E6" s="133">
        <v>1.792391689498254</v>
      </c>
      <c r="F6" s="91" t="s">
        <v>1535</v>
      </c>
      <c r="G6" s="91" t="b">
        <v>0</v>
      </c>
      <c r="H6" s="91" t="b">
        <v>0</v>
      </c>
      <c r="I6" s="91" t="b">
        <v>0</v>
      </c>
      <c r="J6" s="91" t="b">
        <v>0</v>
      </c>
      <c r="K6" s="91" t="b">
        <v>0</v>
      </c>
      <c r="L6" s="91" t="b">
        <v>0</v>
      </c>
    </row>
    <row r="7" spans="1:12" ht="15">
      <c r="A7" s="91" t="s">
        <v>1202</v>
      </c>
      <c r="B7" s="91" t="s">
        <v>1195</v>
      </c>
      <c r="C7" s="91">
        <v>22</v>
      </c>
      <c r="D7" s="133">
        <v>0.006513443657029595</v>
      </c>
      <c r="E7" s="133">
        <v>1.6876563389782409</v>
      </c>
      <c r="F7" s="91" t="s">
        <v>1535</v>
      </c>
      <c r="G7" s="91" t="b">
        <v>0</v>
      </c>
      <c r="H7" s="91" t="b">
        <v>0</v>
      </c>
      <c r="I7" s="91" t="b">
        <v>0</v>
      </c>
      <c r="J7" s="91" t="b">
        <v>0</v>
      </c>
      <c r="K7" s="91" t="b">
        <v>0</v>
      </c>
      <c r="L7" s="91" t="b">
        <v>0</v>
      </c>
    </row>
    <row r="8" spans="1:12" ht="15">
      <c r="A8" s="91" t="s">
        <v>1195</v>
      </c>
      <c r="B8" s="91" t="s">
        <v>1203</v>
      </c>
      <c r="C8" s="91">
        <v>22</v>
      </c>
      <c r="D8" s="133">
        <v>0.006513443657029595</v>
      </c>
      <c r="E8" s="133">
        <v>1.6876563389782409</v>
      </c>
      <c r="F8" s="91" t="s">
        <v>1535</v>
      </c>
      <c r="G8" s="91" t="b">
        <v>0</v>
      </c>
      <c r="H8" s="91" t="b">
        <v>0</v>
      </c>
      <c r="I8" s="91" t="b">
        <v>0</v>
      </c>
      <c r="J8" s="91" t="b">
        <v>0</v>
      </c>
      <c r="K8" s="91" t="b">
        <v>0</v>
      </c>
      <c r="L8" s="91" t="b">
        <v>0</v>
      </c>
    </row>
    <row r="9" spans="1:12" ht="15">
      <c r="A9" s="91" t="s">
        <v>1203</v>
      </c>
      <c r="B9" s="91" t="s">
        <v>1204</v>
      </c>
      <c r="C9" s="91">
        <v>22</v>
      </c>
      <c r="D9" s="133">
        <v>0.006513443657029595</v>
      </c>
      <c r="E9" s="133">
        <v>1.792391689498254</v>
      </c>
      <c r="F9" s="91" t="s">
        <v>1535</v>
      </c>
      <c r="G9" s="91" t="b">
        <v>0</v>
      </c>
      <c r="H9" s="91" t="b">
        <v>0</v>
      </c>
      <c r="I9" s="91" t="b">
        <v>0</v>
      </c>
      <c r="J9" s="91" t="b">
        <v>0</v>
      </c>
      <c r="K9" s="91" t="b">
        <v>0</v>
      </c>
      <c r="L9" s="91" t="b">
        <v>0</v>
      </c>
    </row>
    <row r="10" spans="1:12" ht="15">
      <c r="A10" s="91" t="s">
        <v>1204</v>
      </c>
      <c r="B10" s="91" t="s">
        <v>1205</v>
      </c>
      <c r="C10" s="91">
        <v>22</v>
      </c>
      <c r="D10" s="133">
        <v>0.006513443657029595</v>
      </c>
      <c r="E10" s="133">
        <v>1.792391689498254</v>
      </c>
      <c r="F10" s="91" t="s">
        <v>1535</v>
      </c>
      <c r="G10" s="91" t="b">
        <v>0</v>
      </c>
      <c r="H10" s="91" t="b">
        <v>0</v>
      </c>
      <c r="I10" s="91" t="b">
        <v>0</v>
      </c>
      <c r="J10" s="91" t="b">
        <v>0</v>
      </c>
      <c r="K10" s="91" t="b">
        <v>0</v>
      </c>
      <c r="L10" s="91" t="b">
        <v>0</v>
      </c>
    </row>
    <row r="11" spans="1:12" ht="15">
      <c r="A11" s="91" t="s">
        <v>1205</v>
      </c>
      <c r="B11" s="91" t="s">
        <v>1177</v>
      </c>
      <c r="C11" s="91">
        <v>22</v>
      </c>
      <c r="D11" s="133">
        <v>0.006513443657029595</v>
      </c>
      <c r="E11" s="133">
        <v>1.2540007780396687</v>
      </c>
      <c r="F11" s="91" t="s">
        <v>1535</v>
      </c>
      <c r="G11" s="91" t="b">
        <v>0</v>
      </c>
      <c r="H11" s="91" t="b">
        <v>0</v>
      </c>
      <c r="I11" s="91" t="b">
        <v>0</v>
      </c>
      <c r="J11" s="91" t="b">
        <v>0</v>
      </c>
      <c r="K11" s="91" t="b">
        <v>0</v>
      </c>
      <c r="L11" s="91" t="b">
        <v>0</v>
      </c>
    </row>
    <row r="12" spans="1:12" ht="15">
      <c r="A12" s="91" t="s">
        <v>1193</v>
      </c>
      <c r="B12" s="91" t="s">
        <v>1421</v>
      </c>
      <c r="C12" s="91">
        <v>22</v>
      </c>
      <c r="D12" s="133">
        <v>0.006513443657029595</v>
      </c>
      <c r="E12" s="133">
        <v>1.3639623586783158</v>
      </c>
      <c r="F12" s="91" t="s">
        <v>1535</v>
      </c>
      <c r="G12" s="91" t="b">
        <v>0</v>
      </c>
      <c r="H12" s="91" t="b">
        <v>0</v>
      </c>
      <c r="I12" s="91" t="b">
        <v>0</v>
      </c>
      <c r="J12" s="91" t="b">
        <v>0</v>
      </c>
      <c r="K12" s="91" t="b">
        <v>0</v>
      </c>
      <c r="L12" s="91" t="b">
        <v>0</v>
      </c>
    </row>
    <row r="13" spans="1:12" ht="15">
      <c r="A13" s="91" t="s">
        <v>1421</v>
      </c>
      <c r="B13" s="91" t="s">
        <v>1422</v>
      </c>
      <c r="C13" s="91">
        <v>22</v>
      </c>
      <c r="D13" s="133">
        <v>0.006513443657029595</v>
      </c>
      <c r="E13" s="133">
        <v>1.792391689498254</v>
      </c>
      <c r="F13" s="91" t="s">
        <v>1535</v>
      </c>
      <c r="G13" s="91" t="b">
        <v>0</v>
      </c>
      <c r="H13" s="91" t="b">
        <v>0</v>
      </c>
      <c r="I13" s="91" t="b">
        <v>0</v>
      </c>
      <c r="J13" s="91" t="b">
        <v>0</v>
      </c>
      <c r="K13" s="91" t="b">
        <v>0</v>
      </c>
      <c r="L13" s="91" t="b">
        <v>0</v>
      </c>
    </row>
    <row r="14" spans="1:12" ht="15">
      <c r="A14" s="91" t="s">
        <v>1422</v>
      </c>
      <c r="B14" s="91" t="s">
        <v>1420</v>
      </c>
      <c r="C14" s="91">
        <v>22</v>
      </c>
      <c r="D14" s="133">
        <v>0.006513443657029595</v>
      </c>
      <c r="E14" s="133">
        <v>1.7730865343028672</v>
      </c>
      <c r="F14" s="91" t="s">
        <v>1535</v>
      </c>
      <c r="G14" s="91" t="b">
        <v>0</v>
      </c>
      <c r="H14" s="91" t="b">
        <v>0</v>
      </c>
      <c r="I14" s="91" t="b">
        <v>0</v>
      </c>
      <c r="J14" s="91" t="b">
        <v>0</v>
      </c>
      <c r="K14" s="91" t="b">
        <v>0</v>
      </c>
      <c r="L14" s="91" t="b">
        <v>0</v>
      </c>
    </row>
    <row r="15" spans="1:12" ht="15">
      <c r="A15" s="91" t="s">
        <v>1420</v>
      </c>
      <c r="B15" s="91" t="s">
        <v>1196</v>
      </c>
      <c r="C15" s="91">
        <v>22</v>
      </c>
      <c r="D15" s="133">
        <v>0.006513443657029595</v>
      </c>
      <c r="E15" s="133">
        <v>1.7352979734134675</v>
      </c>
      <c r="F15" s="91" t="s">
        <v>1535</v>
      </c>
      <c r="G15" s="91" t="b">
        <v>0</v>
      </c>
      <c r="H15" s="91" t="b">
        <v>0</v>
      </c>
      <c r="I15" s="91" t="b">
        <v>0</v>
      </c>
      <c r="J15" s="91" t="b">
        <v>0</v>
      </c>
      <c r="K15" s="91" t="b">
        <v>0</v>
      </c>
      <c r="L15" s="91" t="b">
        <v>0</v>
      </c>
    </row>
    <row r="16" spans="1:12" ht="15">
      <c r="A16" s="91" t="s">
        <v>1196</v>
      </c>
      <c r="B16" s="91" t="s">
        <v>1194</v>
      </c>
      <c r="C16" s="91">
        <v>22</v>
      </c>
      <c r="D16" s="133">
        <v>0.006513443657029595</v>
      </c>
      <c r="E16" s="133">
        <v>1.4438132956557166</v>
      </c>
      <c r="F16" s="91" t="s">
        <v>1535</v>
      </c>
      <c r="G16" s="91" t="b">
        <v>0</v>
      </c>
      <c r="H16" s="91" t="b">
        <v>0</v>
      </c>
      <c r="I16" s="91" t="b">
        <v>0</v>
      </c>
      <c r="J16" s="91" t="b">
        <v>0</v>
      </c>
      <c r="K16" s="91" t="b">
        <v>0</v>
      </c>
      <c r="L16" s="91" t="b">
        <v>0</v>
      </c>
    </row>
    <row r="17" spans="1:12" ht="15">
      <c r="A17" s="91" t="s">
        <v>1194</v>
      </c>
      <c r="B17" s="91" t="s">
        <v>1423</v>
      </c>
      <c r="C17" s="91">
        <v>22</v>
      </c>
      <c r="D17" s="133">
        <v>0.006513443657029595</v>
      </c>
      <c r="E17" s="133">
        <v>1.4816018565451163</v>
      </c>
      <c r="F17" s="91" t="s">
        <v>1535</v>
      </c>
      <c r="G17" s="91" t="b">
        <v>0</v>
      </c>
      <c r="H17" s="91" t="b">
        <v>0</v>
      </c>
      <c r="I17" s="91" t="b">
        <v>0</v>
      </c>
      <c r="J17" s="91" t="b">
        <v>0</v>
      </c>
      <c r="K17" s="91" t="b">
        <v>0</v>
      </c>
      <c r="L17" s="91" t="b">
        <v>0</v>
      </c>
    </row>
    <row r="18" spans="1:12" ht="15">
      <c r="A18" s="91" t="s">
        <v>1423</v>
      </c>
      <c r="B18" s="91" t="s">
        <v>1424</v>
      </c>
      <c r="C18" s="91">
        <v>22</v>
      </c>
      <c r="D18" s="133">
        <v>0.006513443657029595</v>
      </c>
      <c r="E18" s="133">
        <v>1.792391689498254</v>
      </c>
      <c r="F18" s="91" t="s">
        <v>1535</v>
      </c>
      <c r="G18" s="91" t="b">
        <v>0</v>
      </c>
      <c r="H18" s="91" t="b">
        <v>0</v>
      </c>
      <c r="I18" s="91" t="b">
        <v>0</v>
      </c>
      <c r="J18" s="91" t="b">
        <v>0</v>
      </c>
      <c r="K18" s="91" t="b">
        <v>0</v>
      </c>
      <c r="L18" s="91" t="b">
        <v>0</v>
      </c>
    </row>
    <row r="19" spans="1:12" ht="15">
      <c r="A19" s="91" t="s">
        <v>1424</v>
      </c>
      <c r="B19" s="91" t="s">
        <v>1425</v>
      </c>
      <c r="C19" s="91">
        <v>22</v>
      </c>
      <c r="D19" s="133">
        <v>0.006513443657029595</v>
      </c>
      <c r="E19" s="133">
        <v>1.792391689498254</v>
      </c>
      <c r="F19" s="91" t="s">
        <v>1535</v>
      </c>
      <c r="G19" s="91" t="b">
        <v>0</v>
      </c>
      <c r="H19" s="91" t="b">
        <v>0</v>
      </c>
      <c r="I19" s="91" t="b">
        <v>0</v>
      </c>
      <c r="J19" s="91" t="b">
        <v>0</v>
      </c>
      <c r="K19" s="91" t="b">
        <v>0</v>
      </c>
      <c r="L19" s="91" t="b">
        <v>0</v>
      </c>
    </row>
    <row r="20" spans="1:12" ht="15">
      <c r="A20" s="91" t="s">
        <v>1425</v>
      </c>
      <c r="B20" s="91" t="s">
        <v>1426</v>
      </c>
      <c r="C20" s="91">
        <v>22</v>
      </c>
      <c r="D20" s="133">
        <v>0.006513443657029595</v>
      </c>
      <c r="E20" s="133">
        <v>1.792391689498254</v>
      </c>
      <c r="F20" s="91" t="s">
        <v>1535</v>
      </c>
      <c r="G20" s="91" t="b">
        <v>0</v>
      </c>
      <c r="H20" s="91" t="b">
        <v>0</v>
      </c>
      <c r="I20" s="91" t="b">
        <v>0</v>
      </c>
      <c r="J20" s="91" t="b">
        <v>0</v>
      </c>
      <c r="K20" s="91" t="b">
        <v>0</v>
      </c>
      <c r="L20" s="91" t="b">
        <v>0</v>
      </c>
    </row>
    <row r="21" spans="1:12" ht="15">
      <c r="A21" s="91" t="s">
        <v>1426</v>
      </c>
      <c r="B21" s="91" t="s">
        <v>1194</v>
      </c>
      <c r="C21" s="91">
        <v>22</v>
      </c>
      <c r="D21" s="133">
        <v>0.006513443657029595</v>
      </c>
      <c r="E21" s="133">
        <v>1.4816018565451163</v>
      </c>
      <c r="F21" s="91" t="s">
        <v>1535</v>
      </c>
      <c r="G21" s="91" t="b">
        <v>0</v>
      </c>
      <c r="H21" s="91" t="b">
        <v>0</v>
      </c>
      <c r="I21" s="91" t="b">
        <v>0</v>
      </c>
      <c r="J21" s="91" t="b">
        <v>0</v>
      </c>
      <c r="K21" s="91" t="b">
        <v>0</v>
      </c>
      <c r="L21" s="91" t="b">
        <v>0</v>
      </c>
    </row>
    <row r="22" spans="1:12" ht="15">
      <c r="A22" s="91" t="s">
        <v>1194</v>
      </c>
      <c r="B22" s="91" t="s">
        <v>1427</v>
      </c>
      <c r="C22" s="91">
        <v>22</v>
      </c>
      <c r="D22" s="133">
        <v>0.006513443657029595</v>
      </c>
      <c r="E22" s="133">
        <v>1.4816018565451163</v>
      </c>
      <c r="F22" s="91" t="s">
        <v>1535</v>
      </c>
      <c r="G22" s="91" t="b">
        <v>0</v>
      </c>
      <c r="H22" s="91" t="b">
        <v>0</v>
      </c>
      <c r="I22" s="91" t="b">
        <v>0</v>
      </c>
      <c r="J22" s="91" t="b">
        <v>0</v>
      </c>
      <c r="K22" s="91" t="b">
        <v>0</v>
      </c>
      <c r="L22" s="91" t="b">
        <v>0</v>
      </c>
    </row>
    <row r="23" spans="1:12" ht="15">
      <c r="A23" s="91" t="s">
        <v>1427</v>
      </c>
      <c r="B23" s="91" t="s">
        <v>1428</v>
      </c>
      <c r="C23" s="91">
        <v>22</v>
      </c>
      <c r="D23" s="133">
        <v>0.006513443657029595</v>
      </c>
      <c r="E23" s="133">
        <v>1.792391689498254</v>
      </c>
      <c r="F23" s="91" t="s">
        <v>1535</v>
      </c>
      <c r="G23" s="91" t="b">
        <v>0</v>
      </c>
      <c r="H23" s="91" t="b">
        <v>0</v>
      </c>
      <c r="I23" s="91" t="b">
        <v>0</v>
      </c>
      <c r="J23" s="91" t="b">
        <v>0</v>
      </c>
      <c r="K23" s="91" t="b">
        <v>0</v>
      </c>
      <c r="L23" s="91" t="b">
        <v>0</v>
      </c>
    </row>
    <row r="24" spans="1:12" ht="15">
      <c r="A24" s="91" t="s">
        <v>1428</v>
      </c>
      <c r="B24" s="91" t="s">
        <v>1429</v>
      </c>
      <c r="C24" s="91">
        <v>22</v>
      </c>
      <c r="D24" s="133">
        <v>0.006513443657029595</v>
      </c>
      <c r="E24" s="133">
        <v>1.792391689498254</v>
      </c>
      <c r="F24" s="91" t="s">
        <v>1535</v>
      </c>
      <c r="G24" s="91" t="b">
        <v>0</v>
      </c>
      <c r="H24" s="91" t="b">
        <v>0</v>
      </c>
      <c r="I24" s="91" t="b">
        <v>0</v>
      </c>
      <c r="J24" s="91" t="b">
        <v>0</v>
      </c>
      <c r="K24" s="91" t="b">
        <v>0</v>
      </c>
      <c r="L24" s="91" t="b">
        <v>0</v>
      </c>
    </row>
    <row r="25" spans="1:12" ht="15">
      <c r="A25" s="91" t="s">
        <v>1429</v>
      </c>
      <c r="B25" s="91" t="s">
        <v>1430</v>
      </c>
      <c r="C25" s="91">
        <v>22</v>
      </c>
      <c r="D25" s="133">
        <v>0.006513443657029595</v>
      </c>
      <c r="E25" s="133">
        <v>1.792391689498254</v>
      </c>
      <c r="F25" s="91" t="s">
        <v>1535</v>
      </c>
      <c r="G25" s="91" t="b">
        <v>0</v>
      </c>
      <c r="H25" s="91" t="b">
        <v>0</v>
      </c>
      <c r="I25" s="91" t="b">
        <v>0</v>
      </c>
      <c r="J25" s="91" t="b">
        <v>0</v>
      </c>
      <c r="K25" s="91" t="b">
        <v>0</v>
      </c>
      <c r="L25" s="91" t="b">
        <v>0</v>
      </c>
    </row>
    <row r="26" spans="1:12" ht="15">
      <c r="A26" s="91" t="s">
        <v>1430</v>
      </c>
      <c r="B26" s="91" t="s">
        <v>1431</v>
      </c>
      <c r="C26" s="91">
        <v>22</v>
      </c>
      <c r="D26" s="133">
        <v>0.006513443657029595</v>
      </c>
      <c r="E26" s="133">
        <v>1.792391689498254</v>
      </c>
      <c r="F26" s="91" t="s">
        <v>1535</v>
      </c>
      <c r="G26" s="91" t="b">
        <v>0</v>
      </c>
      <c r="H26" s="91" t="b">
        <v>0</v>
      </c>
      <c r="I26" s="91" t="b">
        <v>0</v>
      </c>
      <c r="J26" s="91" t="b">
        <v>0</v>
      </c>
      <c r="K26" s="91" t="b">
        <v>0</v>
      </c>
      <c r="L26" s="91" t="b">
        <v>0</v>
      </c>
    </row>
    <row r="27" spans="1:12" ht="15">
      <c r="A27" s="91" t="s">
        <v>1431</v>
      </c>
      <c r="B27" s="91" t="s">
        <v>1432</v>
      </c>
      <c r="C27" s="91">
        <v>22</v>
      </c>
      <c r="D27" s="133">
        <v>0.006513443657029595</v>
      </c>
      <c r="E27" s="133">
        <v>1.792391689498254</v>
      </c>
      <c r="F27" s="91" t="s">
        <v>1535</v>
      </c>
      <c r="G27" s="91" t="b">
        <v>0</v>
      </c>
      <c r="H27" s="91" t="b">
        <v>0</v>
      </c>
      <c r="I27" s="91" t="b">
        <v>0</v>
      </c>
      <c r="J27" s="91" t="b">
        <v>0</v>
      </c>
      <c r="K27" s="91" t="b">
        <v>0</v>
      </c>
      <c r="L27" s="91" t="b">
        <v>0</v>
      </c>
    </row>
    <row r="28" spans="1:12" ht="15">
      <c r="A28" s="91" t="s">
        <v>1432</v>
      </c>
      <c r="B28" s="91" t="s">
        <v>1433</v>
      </c>
      <c r="C28" s="91">
        <v>22</v>
      </c>
      <c r="D28" s="133">
        <v>0.006513443657029595</v>
      </c>
      <c r="E28" s="133">
        <v>1.792391689498254</v>
      </c>
      <c r="F28" s="91" t="s">
        <v>1535</v>
      </c>
      <c r="G28" s="91" t="b">
        <v>0</v>
      </c>
      <c r="H28" s="91" t="b">
        <v>0</v>
      </c>
      <c r="I28" s="91" t="b">
        <v>0</v>
      </c>
      <c r="J28" s="91" t="b">
        <v>0</v>
      </c>
      <c r="K28" s="91" t="b">
        <v>0</v>
      </c>
      <c r="L28" s="91" t="b">
        <v>0</v>
      </c>
    </row>
    <row r="29" spans="1:12" ht="15">
      <c r="A29" s="91" t="s">
        <v>1433</v>
      </c>
      <c r="B29" s="91" t="s">
        <v>1434</v>
      </c>
      <c r="C29" s="91">
        <v>22</v>
      </c>
      <c r="D29" s="133">
        <v>0.006513443657029595</v>
      </c>
      <c r="E29" s="133">
        <v>1.792391689498254</v>
      </c>
      <c r="F29" s="91" t="s">
        <v>1535</v>
      </c>
      <c r="G29" s="91" t="b">
        <v>0</v>
      </c>
      <c r="H29" s="91" t="b">
        <v>0</v>
      </c>
      <c r="I29" s="91" t="b">
        <v>0</v>
      </c>
      <c r="J29" s="91" t="b">
        <v>0</v>
      </c>
      <c r="K29" s="91" t="b">
        <v>0</v>
      </c>
      <c r="L29" s="91" t="b">
        <v>0</v>
      </c>
    </row>
    <row r="30" spans="1:12" ht="15">
      <c r="A30" s="91" t="s">
        <v>1195</v>
      </c>
      <c r="B30" s="91" t="s">
        <v>1177</v>
      </c>
      <c r="C30" s="91">
        <v>6</v>
      </c>
      <c r="D30" s="133">
        <v>0.004157285836199551</v>
      </c>
      <c r="E30" s="133">
        <v>0.5849939970810932</v>
      </c>
      <c r="F30" s="91" t="s">
        <v>1535</v>
      </c>
      <c r="G30" s="91" t="b">
        <v>0</v>
      </c>
      <c r="H30" s="91" t="b">
        <v>0</v>
      </c>
      <c r="I30" s="91" t="b">
        <v>0</v>
      </c>
      <c r="J30" s="91" t="b">
        <v>0</v>
      </c>
      <c r="K30" s="91" t="b">
        <v>0</v>
      </c>
      <c r="L30" s="91" t="b">
        <v>0</v>
      </c>
    </row>
    <row r="31" spans="1:12" ht="15">
      <c r="A31" s="91" t="s">
        <v>368</v>
      </c>
      <c r="B31" s="91" t="s">
        <v>1209</v>
      </c>
      <c r="C31" s="91">
        <v>6</v>
      </c>
      <c r="D31" s="133">
        <v>0.004157285836199551</v>
      </c>
      <c r="E31" s="133">
        <v>1.9684829485539352</v>
      </c>
      <c r="F31" s="91" t="s">
        <v>1535</v>
      </c>
      <c r="G31" s="91" t="b">
        <v>0</v>
      </c>
      <c r="H31" s="91" t="b">
        <v>0</v>
      </c>
      <c r="I31" s="91" t="b">
        <v>0</v>
      </c>
      <c r="J31" s="91" t="b">
        <v>0</v>
      </c>
      <c r="K31" s="91" t="b">
        <v>0</v>
      </c>
      <c r="L31" s="91" t="b">
        <v>0</v>
      </c>
    </row>
    <row r="32" spans="1:12" ht="15">
      <c r="A32" s="91" t="s">
        <v>1209</v>
      </c>
      <c r="B32" s="91" t="s">
        <v>1177</v>
      </c>
      <c r="C32" s="91">
        <v>6</v>
      </c>
      <c r="D32" s="133">
        <v>0.004157285836199551</v>
      </c>
      <c r="E32" s="133">
        <v>1.1290620414313688</v>
      </c>
      <c r="F32" s="91" t="s">
        <v>1535</v>
      </c>
      <c r="G32" s="91" t="b">
        <v>0</v>
      </c>
      <c r="H32" s="91" t="b">
        <v>0</v>
      </c>
      <c r="I32" s="91" t="b">
        <v>0</v>
      </c>
      <c r="J32" s="91" t="b">
        <v>0</v>
      </c>
      <c r="K32" s="91" t="b">
        <v>0</v>
      </c>
      <c r="L32" s="91" t="b">
        <v>0</v>
      </c>
    </row>
    <row r="33" spans="1:12" ht="15">
      <c r="A33" s="91" t="s">
        <v>1193</v>
      </c>
      <c r="B33" s="91" t="s">
        <v>1210</v>
      </c>
      <c r="C33" s="91">
        <v>6</v>
      </c>
      <c r="D33" s="133">
        <v>0.004157285836199551</v>
      </c>
      <c r="E33" s="133">
        <v>1.3639623586783158</v>
      </c>
      <c r="F33" s="91" t="s">
        <v>1535</v>
      </c>
      <c r="G33" s="91" t="b">
        <v>0</v>
      </c>
      <c r="H33" s="91" t="b">
        <v>0</v>
      </c>
      <c r="I33" s="91" t="b">
        <v>0</v>
      </c>
      <c r="J33" s="91" t="b">
        <v>0</v>
      </c>
      <c r="K33" s="91" t="b">
        <v>0</v>
      </c>
      <c r="L33" s="91" t="b">
        <v>0</v>
      </c>
    </row>
    <row r="34" spans="1:12" ht="15">
      <c r="A34" s="91" t="s">
        <v>1210</v>
      </c>
      <c r="B34" s="91" t="s">
        <v>1211</v>
      </c>
      <c r="C34" s="91">
        <v>6</v>
      </c>
      <c r="D34" s="133">
        <v>0.004157285836199551</v>
      </c>
      <c r="E34" s="133">
        <v>2.289716330306203</v>
      </c>
      <c r="F34" s="91" t="s">
        <v>1535</v>
      </c>
      <c r="G34" s="91" t="b">
        <v>0</v>
      </c>
      <c r="H34" s="91" t="b">
        <v>0</v>
      </c>
      <c r="I34" s="91" t="b">
        <v>0</v>
      </c>
      <c r="J34" s="91" t="b">
        <v>0</v>
      </c>
      <c r="K34" s="91" t="b">
        <v>0</v>
      </c>
      <c r="L34" s="91" t="b">
        <v>0</v>
      </c>
    </row>
    <row r="35" spans="1:12" ht="15">
      <c r="A35" s="91" t="s">
        <v>1211</v>
      </c>
      <c r="B35" s="91" t="s">
        <v>1212</v>
      </c>
      <c r="C35" s="91">
        <v>6</v>
      </c>
      <c r="D35" s="133">
        <v>0.004157285836199551</v>
      </c>
      <c r="E35" s="133">
        <v>2.289716330306203</v>
      </c>
      <c r="F35" s="91" t="s">
        <v>1535</v>
      </c>
      <c r="G35" s="91" t="b">
        <v>0</v>
      </c>
      <c r="H35" s="91" t="b">
        <v>0</v>
      </c>
      <c r="I35" s="91" t="b">
        <v>0</v>
      </c>
      <c r="J35" s="91" t="b">
        <v>1</v>
      </c>
      <c r="K35" s="91" t="b">
        <v>0</v>
      </c>
      <c r="L35" s="91" t="b">
        <v>0</v>
      </c>
    </row>
    <row r="36" spans="1:12" ht="15">
      <c r="A36" s="91" t="s">
        <v>1212</v>
      </c>
      <c r="B36" s="91" t="s">
        <v>1177</v>
      </c>
      <c r="C36" s="91">
        <v>6</v>
      </c>
      <c r="D36" s="133">
        <v>0.004157285836199551</v>
      </c>
      <c r="E36" s="133">
        <v>1.254000778039669</v>
      </c>
      <c r="F36" s="91" t="s">
        <v>1535</v>
      </c>
      <c r="G36" s="91" t="b">
        <v>1</v>
      </c>
      <c r="H36" s="91" t="b">
        <v>0</v>
      </c>
      <c r="I36" s="91" t="b">
        <v>0</v>
      </c>
      <c r="J36" s="91" t="b">
        <v>0</v>
      </c>
      <c r="K36" s="91" t="b">
        <v>0</v>
      </c>
      <c r="L36" s="91" t="b">
        <v>0</v>
      </c>
    </row>
    <row r="37" spans="1:12" ht="15">
      <c r="A37" s="91" t="s">
        <v>1177</v>
      </c>
      <c r="B37" s="91" t="s">
        <v>1208</v>
      </c>
      <c r="C37" s="91">
        <v>6</v>
      </c>
      <c r="D37" s="133">
        <v>0.004157285836199551</v>
      </c>
      <c r="E37" s="133">
        <v>0.9416897719659986</v>
      </c>
      <c r="F37" s="91" t="s">
        <v>1535</v>
      </c>
      <c r="G37" s="91" t="b">
        <v>0</v>
      </c>
      <c r="H37" s="91" t="b">
        <v>0</v>
      </c>
      <c r="I37" s="91" t="b">
        <v>0</v>
      </c>
      <c r="J37" s="91" t="b">
        <v>0</v>
      </c>
      <c r="K37" s="91" t="b">
        <v>0</v>
      </c>
      <c r="L37" s="91" t="b">
        <v>0</v>
      </c>
    </row>
    <row r="38" spans="1:12" ht="15">
      <c r="A38" s="91" t="s">
        <v>1208</v>
      </c>
      <c r="B38" s="91" t="s">
        <v>1213</v>
      </c>
      <c r="C38" s="91">
        <v>6</v>
      </c>
      <c r="D38" s="133">
        <v>0.004157285836199551</v>
      </c>
      <c r="E38" s="133">
        <v>2.0556331242728354</v>
      </c>
      <c r="F38" s="91" t="s">
        <v>1535</v>
      </c>
      <c r="G38" s="91" t="b">
        <v>0</v>
      </c>
      <c r="H38" s="91" t="b">
        <v>0</v>
      </c>
      <c r="I38" s="91" t="b">
        <v>0</v>
      </c>
      <c r="J38" s="91" t="b">
        <v>0</v>
      </c>
      <c r="K38" s="91" t="b">
        <v>0</v>
      </c>
      <c r="L38" s="91" t="b">
        <v>0</v>
      </c>
    </row>
    <row r="39" spans="1:12" ht="15">
      <c r="A39" s="91" t="s">
        <v>1213</v>
      </c>
      <c r="B39" s="91" t="s">
        <v>1214</v>
      </c>
      <c r="C39" s="91">
        <v>6</v>
      </c>
      <c r="D39" s="133">
        <v>0.004157285836199551</v>
      </c>
      <c r="E39" s="133">
        <v>2.356663119936816</v>
      </c>
      <c r="F39" s="91" t="s">
        <v>1535</v>
      </c>
      <c r="G39" s="91" t="b">
        <v>0</v>
      </c>
      <c r="H39" s="91" t="b">
        <v>0</v>
      </c>
      <c r="I39" s="91" t="b">
        <v>0</v>
      </c>
      <c r="J39" s="91" t="b">
        <v>1</v>
      </c>
      <c r="K39" s="91" t="b">
        <v>0</v>
      </c>
      <c r="L39" s="91" t="b">
        <v>0</v>
      </c>
    </row>
    <row r="40" spans="1:12" ht="15">
      <c r="A40" s="91" t="s">
        <v>1214</v>
      </c>
      <c r="B40" s="91" t="s">
        <v>1437</v>
      </c>
      <c r="C40" s="91">
        <v>6</v>
      </c>
      <c r="D40" s="133">
        <v>0.004157285836199551</v>
      </c>
      <c r="E40" s="133">
        <v>2.356663119936816</v>
      </c>
      <c r="F40" s="91" t="s">
        <v>1535</v>
      </c>
      <c r="G40" s="91" t="b">
        <v>1</v>
      </c>
      <c r="H40" s="91" t="b">
        <v>0</v>
      </c>
      <c r="I40" s="91" t="b">
        <v>0</v>
      </c>
      <c r="J40" s="91" t="b">
        <v>0</v>
      </c>
      <c r="K40" s="91" t="b">
        <v>0</v>
      </c>
      <c r="L40" s="91" t="b">
        <v>0</v>
      </c>
    </row>
    <row r="41" spans="1:12" ht="15">
      <c r="A41" s="91" t="s">
        <v>1437</v>
      </c>
      <c r="B41" s="91" t="s">
        <v>1208</v>
      </c>
      <c r="C41" s="91">
        <v>6</v>
      </c>
      <c r="D41" s="133">
        <v>0.004157285836199551</v>
      </c>
      <c r="E41" s="133">
        <v>2.0556331242728354</v>
      </c>
      <c r="F41" s="91" t="s">
        <v>1535</v>
      </c>
      <c r="G41" s="91" t="b">
        <v>0</v>
      </c>
      <c r="H41" s="91" t="b">
        <v>0</v>
      </c>
      <c r="I41" s="91" t="b">
        <v>0</v>
      </c>
      <c r="J41" s="91" t="b">
        <v>0</v>
      </c>
      <c r="K41" s="91" t="b">
        <v>0</v>
      </c>
      <c r="L41" s="91" t="b">
        <v>0</v>
      </c>
    </row>
    <row r="42" spans="1:12" ht="15">
      <c r="A42" s="91" t="s">
        <v>1208</v>
      </c>
      <c r="B42" s="91" t="s">
        <v>1169</v>
      </c>
      <c r="C42" s="91">
        <v>6</v>
      </c>
      <c r="D42" s="133">
        <v>0.004157285836199551</v>
      </c>
      <c r="E42" s="133">
        <v>2.0556331242728354</v>
      </c>
      <c r="F42" s="91" t="s">
        <v>1535</v>
      </c>
      <c r="G42" s="91" t="b">
        <v>0</v>
      </c>
      <c r="H42" s="91" t="b">
        <v>0</v>
      </c>
      <c r="I42" s="91" t="b">
        <v>0</v>
      </c>
      <c r="J42" s="91" t="b">
        <v>0</v>
      </c>
      <c r="K42" s="91" t="b">
        <v>0</v>
      </c>
      <c r="L42" s="91" t="b">
        <v>0</v>
      </c>
    </row>
    <row r="43" spans="1:12" ht="15">
      <c r="A43" s="91" t="s">
        <v>1169</v>
      </c>
      <c r="B43" s="91" t="s">
        <v>1438</v>
      </c>
      <c r="C43" s="91">
        <v>6</v>
      </c>
      <c r="D43" s="133">
        <v>0.004157285836199551</v>
      </c>
      <c r="E43" s="133">
        <v>2.356663119936816</v>
      </c>
      <c r="F43" s="91" t="s">
        <v>1535</v>
      </c>
      <c r="G43" s="91" t="b">
        <v>0</v>
      </c>
      <c r="H43" s="91" t="b">
        <v>0</v>
      </c>
      <c r="I43" s="91" t="b">
        <v>0</v>
      </c>
      <c r="J43" s="91" t="b">
        <v>0</v>
      </c>
      <c r="K43" s="91" t="b">
        <v>0</v>
      </c>
      <c r="L43" s="91" t="b">
        <v>0</v>
      </c>
    </row>
    <row r="44" spans="1:12" ht="15">
      <c r="A44" s="91" t="s">
        <v>1438</v>
      </c>
      <c r="B44" s="91" t="s">
        <v>1439</v>
      </c>
      <c r="C44" s="91">
        <v>6</v>
      </c>
      <c r="D44" s="133">
        <v>0.004157285836199551</v>
      </c>
      <c r="E44" s="133">
        <v>2.356663119936816</v>
      </c>
      <c r="F44" s="91" t="s">
        <v>1535</v>
      </c>
      <c r="G44" s="91" t="b">
        <v>0</v>
      </c>
      <c r="H44" s="91" t="b">
        <v>0</v>
      </c>
      <c r="I44" s="91" t="b">
        <v>0</v>
      </c>
      <c r="J44" s="91" t="b">
        <v>0</v>
      </c>
      <c r="K44" s="91" t="b">
        <v>0</v>
      </c>
      <c r="L44" s="91" t="b">
        <v>0</v>
      </c>
    </row>
    <row r="45" spans="1:12" ht="15">
      <c r="A45" s="91" t="s">
        <v>1439</v>
      </c>
      <c r="B45" s="91" t="s">
        <v>1440</v>
      </c>
      <c r="C45" s="91">
        <v>6</v>
      </c>
      <c r="D45" s="133">
        <v>0.004157285836199551</v>
      </c>
      <c r="E45" s="133">
        <v>2.356663119936816</v>
      </c>
      <c r="F45" s="91" t="s">
        <v>1535</v>
      </c>
      <c r="G45" s="91" t="b">
        <v>0</v>
      </c>
      <c r="H45" s="91" t="b">
        <v>0</v>
      </c>
      <c r="I45" s="91" t="b">
        <v>0</v>
      </c>
      <c r="J45" s="91" t="b">
        <v>0</v>
      </c>
      <c r="K45" s="91" t="b">
        <v>0</v>
      </c>
      <c r="L45" s="91" t="b">
        <v>0</v>
      </c>
    </row>
    <row r="46" spans="1:12" ht="15">
      <c r="A46" s="91" t="s">
        <v>1440</v>
      </c>
      <c r="B46" s="91" t="s">
        <v>1170</v>
      </c>
      <c r="C46" s="91">
        <v>6</v>
      </c>
      <c r="D46" s="133">
        <v>0.004157285836199551</v>
      </c>
      <c r="E46" s="133">
        <v>2.356663119936816</v>
      </c>
      <c r="F46" s="91" t="s">
        <v>1535</v>
      </c>
      <c r="G46" s="91" t="b">
        <v>0</v>
      </c>
      <c r="H46" s="91" t="b">
        <v>0</v>
      </c>
      <c r="I46" s="91" t="b">
        <v>0</v>
      </c>
      <c r="J46" s="91" t="b">
        <v>0</v>
      </c>
      <c r="K46" s="91" t="b">
        <v>0</v>
      </c>
      <c r="L46" s="91" t="b">
        <v>0</v>
      </c>
    </row>
    <row r="47" spans="1:12" ht="15">
      <c r="A47" s="91" t="s">
        <v>1170</v>
      </c>
      <c r="B47" s="91" t="s">
        <v>1171</v>
      </c>
      <c r="C47" s="91">
        <v>6</v>
      </c>
      <c r="D47" s="133">
        <v>0.004157285836199551</v>
      </c>
      <c r="E47" s="133">
        <v>2.289716330306203</v>
      </c>
      <c r="F47" s="91" t="s">
        <v>1535</v>
      </c>
      <c r="G47" s="91" t="b">
        <v>0</v>
      </c>
      <c r="H47" s="91" t="b">
        <v>0</v>
      </c>
      <c r="I47" s="91" t="b">
        <v>0</v>
      </c>
      <c r="J47" s="91" t="b">
        <v>0</v>
      </c>
      <c r="K47" s="91" t="b">
        <v>0</v>
      </c>
      <c r="L47" s="91" t="b">
        <v>0</v>
      </c>
    </row>
    <row r="48" spans="1:12" ht="15">
      <c r="A48" s="91" t="s">
        <v>1171</v>
      </c>
      <c r="B48" s="91" t="s">
        <v>1436</v>
      </c>
      <c r="C48" s="91">
        <v>6</v>
      </c>
      <c r="D48" s="133">
        <v>0.004157285836199551</v>
      </c>
      <c r="E48" s="133">
        <v>2.289716330306203</v>
      </c>
      <c r="F48" s="91" t="s">
        <v>1535</v>
      </c>
      <c r="G48" s="91" t="b">
        <v>0</v>
      </c>
      <c r="H48" s="91" t="b">
        <v>0</v>
      </c>
      <c r="I48" s="91" t="b">
        <v>0</v>
      </c>
      <c r="J48" s="91" t="b">
        <v>0</v>
      </c>
      <c r="K48" s="91" t="b">
        <v>0</v>
      </c>
      <c r="L48" s="91" t="b">
        <v>0</v>
      </c>
    </row>
    <row r="49" spans="1:12" ht="15">
      <c r="A49" s="91" t="s">
        <v>1436</v>
      </c>
      <c r="B49" s="91" t="s">
        <v>1441</v>
      </c>
      <c r="C49" s="91">
        <v>6</v>
      </c>
      <c r="D49" s="133">
        <v>0.004157285836199551</v>
      </c>
      <c r="E49" s="133">
        <v>2.289716330306203</v>
      </c>
      <c r="F49" s="91" t="s">
        <v>1535</v>
      </c>
      <c r="G49" s="91" t="b">
        <v>0</v>
      </c>
      <c r="H49" s="91" t="b">
        <v>0</v>
      </c>
      <c r="I49" s="91" t="b">
        <v>0</v>
      </c>
      <c r="J49" s="91" t="b">
        <v>0</v>
      </c>
      <c r="K49" s="91" t="b">
        <v>0</v>
      </c>
      <c r="L49" s="91" t="b">
        <v>0</v>
      </c>
    </row>
    <row r="50" spans="1:12" ht="15">
      <c r="A50" s="91" t="s">
        <v>1441</v>
      </c>
      <c r="B50" s="91" t="s">
        <v>1442</v>
      </c>
      <c r="C50" s="91">
        <v>6</v>
      </c>
      <c r="D50" s="133">
        <v>0.004157285836199551</v>
      </c>
      <c r="E50" s="133">
        <v>2.356663119936816</v>
      </c>
      <c r="F50" s="91" t="s">
        <v>1535</v>
      </c>
      <c r="G50" s="91" t="b">
        <v>0</v>
      </c>
      <c r="H50" s="91" t="b">
        <v>0</v>
      </c>
      <c r="I50" s="91" t="b">
        <v>0</v>
      </c>
      <c r="J50" s="91" t="b">
        <v>0</v>
      </c>
      <c r="K50" s="91" t="b">
        <v>0</v>
      </c>
      <c r="L50" s="91" t="b">
        <v>0</v>
      </c>
    </row>
    <row r="51" spans="1:12" ht="15">
      <c r="A51" s="91" t="s">
        <v>1442</v>
      </c>
      <c r="B51" s="91" t="s">
        <v>1443</v>
      </c>
      <c r="C51" s="91">
        <v>6</v>
      </c>
      <c r="D51" s="133">
        <v>0.004157285836199551</v>
      </c>
      <c r="E51" s="133">
        <v>2.356663119936816</v>
      </c>
      <c r="F51" s="91" t="s">
        <v>1535</v>
      </c>
      <c r="G51" s="91" t="b">
        <v>0</v>
      </c>
      <c r="H51" s="91" t="b">
        <v>0</v>
      </c>
      <c r="I51" s="91" t="b">
        <v>0</v>
      </c>
      <c r="J51" s="91" t="b">
        <v>0</v>
      </c>
      <c r="K51" s="91" t="b">
        <v>0</v>
      </c>
      <c r="L51" s="91" t="b">
        <v>0</v>
      </c>
    </row>
    <row r="52" spans="1:12" ht="15">
      <c r="A52" s="91" t="s">
        <v>1443</v>
      </c>
      <c r="B52" s="91" t="s">
        <v>1444</v>
      </c>
      <c r="C52" s="91">
        <v>6</v>
      </c>
      <c r="D52" s="133">
        <v>0.004157285836199551</v>
      </c>
      <c r="E52" s="133">
        <v>2.356663119936816</v>
      </c>
      <c r="F52" s="91" t="s">
        <v>1535</v>
      </c>
      <c r="G52" s="91" t="b">
        <v>0</v>
      </c>
      <c r="H52" s="91" t="b">
        <v>0</v>
      </c>
      <c r="I52" s="91" t="b">
        <v>0</v>
      </c>
      <c r="J52" s="91" t="b">
        <v>0</v>
      </c>
      <c r="K52" s="91" t="b">
        <v>0</v>
      </c>
      <c r="L52" s="91" t="b">
        <v>0</v>
      </c>
    </row>
    <row r="53" spans="1:12" ht="15">
      <c r="A53" s="91" t="s">
        <v>1444</v>
      </c>
      <c r="B53" s="91" t="s">
        <v>1445</v>
      </c>
      <c r="C53" s="91">
        <v>6</v>
      </c>
      <c r="D53" s="133">
        <v>0.004157285836199551</v>
      </c>
      <c r="E53" s="133">
        <v>2.356663119936816</v>
      </c>
      <c r="F53" s="91" t="s">
        <v>1535</v>
      </c>
      <c r="G53" s="91" t="b">
        <v>0</v>
      </c>
      <c r="H53" s="91" t="b">
        <v>0</v>
      </c>
      <c r="I53" s="91" t="b">
        <v>0</v>
      </c>
      <c r="J53" s="91" t="b">
        <v>0</v>
      </c>
      <c r="K53" s="91" t="b">
        <v>0</v>
      </c>
      <c r="L53" s="91" t="b">
        <v>0</v>
      </c>
    </row>
    <row r="54" spans="1:12" ht="15">
      <c r="A54" s="91" t="s">
        <v>1445</v>
      </c>
      <c r="B54" s="91" t="s">
        <v>1435</v>
      </c>
      <c r="C54" s="91">
        <v>6</v>
      </c>
      <c r="D54" s="133">
        <v>0.004157285836199551</v>
      </c>
      <c r="E54" s="133">
        <v>2.2317243833285163</v>
      </c>
      <c r="F54" s="91" t="s">
        <v>1535</v>
      </c>
      <c r="G54" s="91" t="b">
        <v>0</v>
      </c>
      <c r="H54" s="91" t="b">
        <v>0</v>
      </c>
      <c r="I54" s="91" t="b">
        <v>0</v>
      </c>
      <c r="J54" s="91" t="b">
        <v>0</v>
      </c>
      <c r="K54" s="91" t="b">
        <v>0</v>
      </c>
      <c r="L54" s="91" t="b">
        <v>0</v>
      </c>
    </row>
    <row r="55" spans="1:12" ht="15">
      <c r="A55" s="91" t="s">
        <v>1193</v>
      </c>
      <c r="B55" s="91" t="s">
        <v>1232</v>
      </c>
      <c r="C55" s="91">
        <v>5</v>
      </c>
      <c r="D55" s="133">
        <v>0.0037428199339905707</v>
      </c>
      <c r="E55" s="133">
        <v>1.3639623586783158</v>
      </c>
      <c r="F55" s="91" t="s">
        <v>1535</v>
      </c>
      <c r="G55" s="91" t="b">
        <v>0</v>
      </c>
      <c r="H55" s="91" t="b">
        <v>0</v>
      </c>
      <c r="I55" s="91" t="b">
        <v>0</v>
      </c>
      <c r="J55" s="91" t="b">
        <v>0</v>
      </c>
      <c r="K55" s="91" t="b">
        <v>0</v>
      </c>
      <c r="L55" s="91" t="b">
        <v>0</v>
      </c>
    </row>
    <row r="56" spans="1:12" ht="15">
      <c r="A56" s="91" t="s">
        <v>1232</v>
      </c>
      <c r="B56" s="91" t="s">
        <v>1233</v>
      </c>
      <c r="C56" s="91">
        <v>5</v>
      </c>
      <c r="D56" s="133">
        <v>0.0037428199339905707</v>
      </c>
      <c r="E56" s="133">
        <v>2.4358443659844413</v>
      </c>
      <c r="F56" s="91" t="s">
        <v>1535</v>
      </c>
      <c r="G56" s="91" t="b">
        <v>0</v>
      </c>
      <c r="H56" s="91" t="b">
        <v>0</v>
      </c>
      <c r="I56" s="91" t="b">
        <v>0</v>
      </c>
      <c r="J56" s="91" t="b">
        <v>0</v>
      </c>
      <c r="K56" s="91" t="b">
        <v>0</v>
      </c>
      <c r="L56" s="91" t="b">
        <v>0</v>
      </c>
    </row>
    <row r="57" spans="1:12" ht="15">
      <c r="A57" s="91" t="s">
        <v>368</v>
      </c>
      <c r="B57" s="91" t="s">
        <v>1234</v>
      </c>
      <c r="C57" s="91">
        <v>5</v>
      </c>
      <c r="D57" s="133">
        <v>0.0037428199339905707</v>
      </c>
      <c r="E57" s="133">
        <v>2.093421685162235</v>
      </c>
      <c r="F57" s="91" t="s">
        <v>1535</v>
      </c>
      <c r="G57" s="91" t="b">
        <v>0</v>
      </c>
      <c r="H57" s="91" t="b">
        <v>0</v>
      </c>
      <c r="I57" s="91" t="b">
        <v>0</v>
      </c>
      <c r="J57" s="91" t="b">
        <v>0</v>
      </c>
      <c r="K57" s="91" t="b">
        <v>0</v>
      </c>
      <c r="L57" s="91" t="b">
        <v>0</v>
      </c>
    </row>
    <row r="58" spans="1:12" ht="15">
      <c r="A58" s="91" t="s">
        <v>1234</v>
      </c>
      <c r="B58" s="91" t="s">
        <v>1235</v>
      </c>
      <c r="C58" s="91">
        <v>5</v>
      </c>
      <c r="D58" s="133">
        <v>0.0037428199339905707</v>
      </c>
      <c r="E58" s="133">
        <v>2.4358443659844413</v>
      </c>
      <c r="F58" s="91" t="s">
        <v>1535</v>
      </c>
      <c r="G58" s="91" t="b">
        <v>0</v>
      </c>
      <c r="H58" s="91" t="b">
        <v>0</v>
      </c>
      <c r="I58" s="91" t="b">
        <v>0</v>
      </c>
      <c r="J58" s="91" t="b">
        <v>0</v>
      </c>
      <c r="K58" s="91" t="b">
        <v>0</v>
      </c>
      <c r="L58" s="91" t="b">
        <v>0</v>
      </c>
    </row>
    <row r="59" spans="1:12" ht="15">
      <c r="A59" s="91" t="s">
        <v>1235</v>
      </c>
      <c r="B59" s="91" t="s">
        <v>1177</v>
      </c>
      <c r="C59" s="91">
        <v>5</v>
      </c>
      <c r="D59" s="133">
        <v>0.0037428199339905707</v>
      </c>
      <c r="E59" s="133">
        <v>1.254000778039669</v>
      </c>
      <c r="F59" s="91" t="s">
        <v>1535</v>
      </c>
      <c r="G59" s="91" t="b">
        <v>0</v>
      </c>
      <c r="H59" s="91" t="b">
        <v>0</v>
      </c>
      <c r="I59" s="91" t="b">
        <v>0</v>
      </c>
      <c r="J59" s="91" t="b">
        <v>0</v>
      </c>
      <c r="K59" s="91" t="b">
        <v>0</v>
      </c>
      <c r="L59" s="91" t="b">
        <v>0</v>
      </c>
    </row>
    <row r="60" spans="1:12" ht="15">
      <c r="A60" s="91" t="s">
        <v>1177</v>
      </c>
      <c r="B60" s="91" t="s">
        <v>1236</v>
      </c>
      <c r="C60" s="91">
        <v>5</v>
      </c>
      <c r="D60" s="133">
        <v>0.0037428199339905707</v>
      </c>
      <c r="E60" s="133">
        <v>1.2427197676299797</v>
      </c>
      <c r="F60" s="91" t="s">
        <v>1535</v>
      </c>
      <c r="G60" s="91" t="b">
        <v>0</v>
      </c>
      <c r="H60" s="91" t="b">
        <v>0</v>
      </c>
      <c r="I60" s="91" t="b">
        <v>0</v>
      </c>
      <c r="J60" s="91" t="b">
        <v>0</v>
      </c>
      <c r="K60" s="91" t="b">
        <v>0</v>
      </c>
      <c r="L60" s="91" t="b">
        <v>0</v>
      </c>
    </row>
    <row r="61" spans="1:12" ht="15">
      <c r="A61" s="91" t="s">
        <v>1236</v>
      </c>
      <c r="B61" s="91" t="s">
        <v>1237</v>
      </c>
      <c r="C61" s="91">
        <v>5</v>
      </c>
      <c r="D61" s="133">
        <v>0.0037428199339905707</v>
      </c>
      <c r="E61" s="133">
        <v>2.3566631199368167</v>
      </c>
      <c r="F61" s="91" t="s">
        <v>1535</v>
      </c>
      <c r="G61" s="91" t="b">
        <v>0</v>
      </c>
      <c r="H61" s="91" t="b">
        <v>0</v>
      </c>
      <c r="I61" s="91" t="b">
        <v>0</v>
      </c>
      <c r="J61" s="91" t="b">
        <v>0</v>
      </c>
      <c r="K61" s="91" t="b">
        <v>0</v>
      </c>
      <c r="L61" s="91" t="b">
        <v>0</v>
      </c>
    </row>
    <row r="62" spans="1:12" ht="15">
      <c r="A62" s="91" t="s">
        <v>1237</v>
      </c>
      <c r="B62" s="91" t="s">
        <v>1231</v>
      </c>
      <c r="C62" s="91">
        <v>5</v>
      </c>
      <c r="D62" s="133">
        <v>0.0037428199339905707</v>
      </c>
      <c r="E62" s="133">
        <v>2.10139061483351</v>
      </c>
      <c r="F62" s="91" t="s">
        <v>1535</v>
      </c>
      <c r="G62" s="91" t="b">
        <v>0</v>
      </c>
      <c r="H62" s="91" t="b">
        <v>0</v>
      </c>
      <c r="I62" s="91" t="b">
        <v>0</v>
      </c>
      <c r="J62" s="91" t="b">
        <v>0</v>
      </c>
      <c r="K62" s="91" t="b">
        <v>0</v>
      </c>
      <c r="L62" s="91" t="b">
        <v>0</v>
      </c>
    </row>
    <row r="63" spans="1:12" ht="15">
      <c r="A63" s="91" t="s">
        <v>1453</v>
      </c>
      <c r="B63" s="91" t="s">
        <v>1454</v>
      </c>
      <c r="C63" s="91">
        <v>4</v>
      </c>
      <c r="D63" s="133">
        <v>0.004113637124891579</v>
      </c>
      <c r="E63" s="133">
        <v>2.5327543789924976</v>
      </c>
      <c r="F63" s="91" t="s">
        <v>1535</v>
      </c>
      <c r="G63" s="91" t="b">
        <v>0</v>
      </c>
      <c r="H63" s="91" t="b">
        <v>0</v>
      </c>
      <c r="I63" s="91" t="b">
        <v>0</v>
      </c>
      <c r="J63" s="91" t="b">
        <v>0</v>
      </c>
      <c r="K63" s="91" t="b">
        <v>0</v>
      </c>
      <c r="L63" s="91" t="b">
        <v>0</v>
      </c>
    </row>
    <row r="64" spans="1:12" ht="15">
      <c r="A64" s="91" t="s">
        <v>1455</v>
      </c>
      <c r="B64" s="91" t="s">
        <v>1456</v>
      </c>
      <c r="C64" s="91">
        <v>4</v>
      </c>
      <c r="D64" s="133">
        <v>0.003266857952840998</v>
      </c>
      <c r="E64" s="133">
        <v>2.5327543789924976</v>
      </c>
      <c r="F64" s="91" t="s">
        <v>1535</v>
      </c>
      <c r="G64" s="91" t="b">
        <v>1</v>
      </c>
      <c r="H64" s="91" t="b">
        <v>0</v>
      </c>
      <c r="I64" s="91" t="b">
        <v>0</v>
      </c>
      <c r="J64" s="91" t="b">
        <v>0</v>
      </c>
      <c r="K64" s="91" t="b">
        <v>0</v>
      </c>
      <c r="L64" s="91" t="b">
        <v>0</v>
      </c>
    </row>
    <row r="65" spans="1:12" ht="15">
      <c r="A65" s="91" t="s">
        <v>1456</v>
      </c>
      <c r="B65" s="91" t="s">
        <v>1195</v>
      </c>
      <c r="C65" s="91">
        <v>4</v>
      </c>
      <c r="D65" s="133">
        <v>0.003266857952840998</v>
      </c>
      <c r="E65" s="133">
        <v>1.6876563389782409</v>
      </c>
      <c r="F65" s="91" t="s">
        <v>1535</v>
      </c>
      <c r="G65" s="91" t="b">
        <v>0</v>
      </c>
      <c r="H65" s="91" t="b">
        <v>0</v>
      </c>
      <c r="I65" s="91" t="b">
        <v>0</v>
      </c>
      <c r="J65" s="91" t="b">
        <v>0</v>
      </c>
      <c r="K65" s="91" t="b">
        <v>0</v>
      </c>
      <c r="L65" s="91" t="b">
        <v>0</v>
      </c>
    </row>
    <row r="66" spans="1:12" ht="15">
      <c r="A66" s="91" t="s">
        <v>1233</v>
      </c>
      <c r="B66" s="91" t="s">
        <v>1231</v>
      </c>
      <c r="C66" s="91">
        <v>4</v>
      </c>
      <c r="D66" s="133">
        <v>0.003266857952840998</v>
      </c>
      <c r="E66" s="133">
        <v>2.0836618478730786</v>
      </c>
      <c r="F66" s="91" t="s">
        <v>1535</v>
      </c>
      <c r="G66" s="91" t="b">
        <v>0</v>
      </c>
      <c r="H66" s="91" t="b">
        <v>0</v>
      </c>
      <c r="I66" s="91" t="b">
        <v>0</v>
      </c>
      <c r="J66" s="91" t="b">
        <v>0</v>
      </c>
      <c r="K66" s="91" t="b">
        <v>0</v>
      </c>
      <c r="L66" s="91" t="b">
        <v>0</v>
      </c>
    </row>
    <row r="67" spans="1:12" ht="15">
      <c r="A67" s="91" t="s">
        <v>1231</v>
      </c>
      <c r="B67" s="91" t="s">
        <v>1457</v>
      </c>
      <c r="C67" s="91">
        <v>4</v>
      </c>
      <c r="D67" s="133">
        <v>0.003266857952840998</v>
      </c>
      <c r="E67" s="133">
        <v>2.4358443659844413</v>
      </c>
      <c r="F67" s="91" t="s">
        <v>1535</v>
      </c>
      <c r="G67" s="91" t="b">
        <v>0</v>
      </c>
      <c r="H67" s="91" t="b">
        <v>0</v>
      </c>
      <c r="I67" s="91" t="b">
        <v>0</v>
      </c>
      <c r="J67" s="91" t="b">
        <v>0</v>
      </c>
      <c r="K67" s="91" t="b">
        <v>0</v>
      </c>
      <c r="L67" s="91" t="b">
        <v>0</v>
      </c>
    </row>
    <row r="68" spans="1:12" ht="15">
      <c r="A68" s="91" t="s">
        <v>1457</v>
      </c>
      <c r="B68" s="91" t="s">
        <v>1458</v>
      </c>
      <c r="C68" s="91">
        <v>4</v>
      </c>
      <c r="D68" s="133">
        <v>0.003266857952840998</v>
      </c>
      <c r="E68" s="133">
        <v>2.5327543789924976</v>
      </c>
      <c r="F68" s="91" t="s">
        <v>1535</v>
      </c>
      <c r="G68" s="91" t="b">
        <v>0</v>
      </c>
      <c r="H68" s="91" t="b">
        <v>0</v>
      </c>
      <c r="I68" s="91" t="b">
        <v>0</v>
      </c>
      <c r="J68" s="91" t="b">
        <v>0</v>
      </c>
      <c r="K68" s="91" t="b">
        <v>0</v>
      </c>
      <c r="L68" s="91" t="b">
        <v>0</v>
      </c>
    </row>
    <row r="69" spans="1:12" ht="15">
      <c r="A69" s="91" t="s">
        <v>1458</v>
      </c>
      <c r="B69" s="91" t="s">
        <v>1459</v>
      </c>
      <c r="C69" s="91">
        <v>4</v>
      </c>
      <c r="D69" s="133">
        <v>0.003266857952840998</v>
      </c>
      <c r="E69" s="133">
        <v>2.5327543789924976</v>
      </c>
      <c r="F69" s="91" t="s">
        <v>1535</v>
      </c>
      <c r="G69" s="91" t="b">
        <v>0</v>
      </c>
      <c r="H69" s="91" t="b">
        <v>0</v>
      </c>
      <c r="I69" s="91" t="b">
        <v>0</v>
      </c>
      <c r="J69" s="91" t="b">
        <v>0</v>
      </c>
      <c r="K69" s="91" t="b">
        <v>0</v>
      </c>
      <c r="L69" s="91" t="b">
        <v>0</v>
      </c>
    </row>
    <row r="70" spans="1:12" ht="15">
      <c r="A70" s="91" t="s">
        <v>1459</v>
      </c>
      <c r="B70" s="91" t="s">
        <v>368</v>
      </c>
      <c r="C70" s="91">
        <v>4</v>
      </c>
      <c r="D70" s="133">
        <v>0.003266857952840998</v>
      </c>
      <c r="E70" s="133">
        <v>2.5327543789924976</v>
      </c>
      <c r="F70" s="91" t="s">
        <v>1535</v>
      </c>
      <c r="G70" s="91" t="b">
        <v>0</v>
      </c>
      <c r="H70" s="91" t="b">
        <v>0</v>
      </c>
      <c r="I70" s="91" t="b">
        <v>0</v>
      </c>
      <c r="J70" s="91" t="b">
        <v>0</v>
      </c>
      <c r="K70" s="91" t="b">
        <v>0</v>
      </c>
      <c r="L70" s="91" t="b">
        <v>0</v>
      </c>
    </row>
    <row r="71" spans="1:12" ht="15">
      <c r="A71" s="91" t="s">
        <v>1216</v>
      </c>
      <c r="B71" s="91" t="s">
        <v>1177</v>
      </c>
      <c r="C71" s="91">
        <v>3</v>
      </c>
      <c r="D71" s="133">
        <v>0.0027137272971377102</v>
      </c>
      <c r="E71" s="133">
        <v>1.1290620414313688</v>
      </c>
      <c r="F71" s="91" t="s">
        <v>1535</v>
      </c>
      <c r="G71" s="91" t="b">
        <v>0</v>
      </c>
      <c r="H71" s="91" t="b">
        <v>0</v>
      </c>
      <c r="I71" s="91" t="b">
        <v>0</v>
      </c>
      <c r="J71" s="91" t="b">
        <v>0</v>
      </c>
      <c r="K71" s="91" t="b">
        <v>0</v>
      </c>
      <c r="L71" s="91" t="b">
        <v>0</v>
      </c>
    </row>
    <row r="72" spans="1:12" ht="15">
      <c r="A72" s="91" t="s">
        <v>1223</v>
      </c>
      <c r="B72" s="91" t="s">
        <v>1224</v>
      </c>
      <c r="C72" s="91">
        <v>3</v>
      </c>
      <c r="D72" s="133">
        <v>0.0027137272971377102</v>
      </c>
      <c r="E72" s="133">
        <v>2.6576931156007975</v>
      </c>
      <c r="F72" s="91" t="s">
        <v>1535</v>
      </c>
      <c r="G72" s="91" t="b">
        <v>0</v>
      </c>
      <c r="H72" s="91" t="b">
        <v>0</v>
      </c>
      <c r="I72" s="91" t="b">
        <v>0</v>
      </c>
      <c r="J72" s="91" t="b">
        <v>0</v>
      </c>
      <c r="K72" s="91" t="b">
        <v>0</v>
      </c>
      <c r="L72" s="91" t="b">
        <v>0</v>
      </c>
    </row>
    <row r="73" spans="1:12" ht="15">
      <c r="A73" s="91" t="s">
        <v>1224</v>
      </c>
      <c r="B73" s="91" t="s">
        <v>1222</v>
      </c>
      <c r="C73" s="91">
        <v>3</v>
      </c>
      <c r="D73" s="133">
        <v>0.0027137272971377102</v>
      </c>
      <c r="E73" s="133">
        <v>2.289716330306203</v>
      </c>
      <c r="F73" s="91" t="s">
        <v>1535</v>
      </c>
      <c r="G73" s="91" t="b">
        <v>0</v>
      </c>
      <c r="H73" s="91" t="b">
        <v>0</v>
      </c>
      <c r="I73" s="91" t="b">
        <v>0</v>
      </c>
      <c r="J73" s="91" t="b">
        <v>0</v>
      </c>
      <c r="K73" s="91" t="b">
        <v>0</v>
      </c>
      <c r="L73" s="91" t="b">
        <v>0</v>
      </c>
    </row>
    <row r="74" spans="1:12" ht="15">
      <c r="A74" s="91" t="s">
        <v>1222</v>
      </c>
      <c r="B74" s="91" t="s">
        <v>1225</v>
      </c>
      <c r="C74" s="91">
        <v>3</v>
      </c>
      <c r="D74" s="133">
        <v>0.0027137272971377102</v>
      </c>
      <c r="E74" s="133">
        <v>2.289716330306203</v>
      </c>
      <c r="F74" s="91" t="s">
        <v>1535</v>
      </c>
      <c r="G74" s="91" t="b">
        <v>0</v>
      </c>
      <c r="H74" s="91" t="b">
        <v>0</v>
      </c>
      <c r="I74" s="91" t="b">
        <v>0</v>
      </c>
      <c r="J74" s="91" t="b">
        <v>0</v>
      </c>
      <c r="K74" s="91" t="b">
        <v>0</v>
      </c>
      <c r="L74" s="91" t="b">
        <v>0</v>
      </c>
    </row>
    <row r="75" spans="1:12" ht="15">
      <c r="A75" s="91" t="s">
        <v>1225</v>
      </c>
      <c r="B75" s="91" t="s">
        <v>1177</v>
      </c>
      <c r="C75" s="91">
        <v>3</v>
      </c>
      <c r="D75" s="133">
        <v>0.0027137272971377102</v>
      </c>
      <c r="E75" s="133">
        <v>1.254000778039669</v>
      </c>
      <c r="F75" s="91" t="s">
        <v>1535</v>
      </c>
      <c r="G75" s="91" t="b">
        <v>0</v>
      </c>
      <c r="H75" s="91" t="b">
        <v>0</v>
      </c>
      <c r="I75" s="91" t="b">
        <v>0</v>
      </c>
      <c r="J75" s="91" t="b">
        <v>0</v>
      </c>
      <c r="K75" s="91" t="b">
        <v>0</v>
      </c>
      <c r="L75" s="91" t="b">
        <v>0</v>
      </c>
    </row>
    <row r="76" spans="1:12" ht="15">
      <c r="A76" s="91" t="s">
        <v>1193</v>
      </c>
      <c r="B76" s="91" t="s">
        <v>1226</v>
      </c>
      <c r="C76" s="91">
        <v>3</v>
      </c>
      <c r="D76" s="133">
        <v>0.0027137272971377102</v>
      </c>
      <c r="E76" s="133">
        <v>1.3639623586783158</v>
      </c>
      <c r="F76" s="91" t="s">
        <v>1535</v>
      </c>
      <c r="G76" s="91" t="b">
        <v>0</v>
      </c>
      <c r="H76" s="91" t="b">
        <v>0</v>
      </c>
      <c r="I76" s="91" t="b">
        <v>0</v>
      </c>
      <c r="J76" s="91" t="b">
        <v>1</v>
      </c>
      <c r="K76" s="91" t="b">
        <v>0</v>
      </c>
      <c r="L76" s="91" t="b">
        <v>0</v>
      </c>
    </row>
    <row r="77" spans="1:12" ht="15">
      <c r="A77" s="91" t="s">
        <v>1226</v>
      </c>
      <c r="B77" s="91" t="s">
        <v>1227</v>
      </c>
      <c r="C77" s="91">
        <v>3</v>
      </c>
      <c r="D77" s="133">
        <v>0.0027137272971377102</v>
      </c>
      <c r="E77" s="133">
        <v>2.6576931156007975</v>
      </c>
      <c r="F77" s="91" t="s">
        <v>1535</v>
      </c>
      <c r="G77" s="91" t="b">
        <v>1</v>
      </c>
      <c r="H77" s="91" t="b">
        <v>0</v>
      </c>
      <c r="I77" s="91" t="b">
        <v>0</v>
      </c>
      <c r="J77" s="91" t="b">
        <v>1</v>
      </c>
      <c r="K77" s="91" t="b">
        <v>0</v>
      </c>
      <c r="L77" s="91" t="b">
        <v>0</v>
      </c>
    </row>
    <row r="78" spans="1:12" ht="15">
      <c r="A78" s="91" t="s">
        <v>1227</v>
      </c>
      <c r="B78" s="91" t="s">
        <v>1222</v>
      </c>
      <c r="C78" s="91">
        <v>3</v>
      </c>
      <c r="D78" s="133">
        <v>0.0027137272971377102</v>
      </c>
      <c r="E78" s="133">
        <v>2.289716330306203</v>
      </c>
      <c r="F78" s="91" t="s">
        <v>1535</v>
      </c>
      <c r="G78" s="91" t="b">
        <v>1</v>
      </c>
      <c r="H78" s="91" t="b">
        <v>0</v>
      </c>
      <c r="I78" s="91" t="b">
        <v>0</v>
      </c>
      <c r="J78" s="91" t="b">
        <v>0</v>
      </c>
      <c r="K78" s="91" t="b">
        <v>0</v>
      </c>
      <c r="L78" s="91" t="b">
        <v>0</v>
      </c>
    </row>
    <row r="79" spans="1:12" ht="15">
      <c r="A79" s="91" t="s">
        <v>1222</v>
      </c>
      <c r="B79" s="91" t="s">
        <v>1228</v>
      </c>
      <c r="C79" s="91">
        <v>3</v>
      </c>
      <c r="D79" s="133">
        <v>0.0027137272971377102</v>
      </c>
      <c r="E79" s="133">
        <v>2.289716330306203</v>
      </c>
      <c r="F79" s="91" t="s">
        <v>1535</v>
      </c>
      <c r="G79" s="91" t="b">
        <v>0</v>
      </c>
      <c r="H79" s="91" t="b">
        <v>0</v>
      </c>
      <c r="I79" s="91" t="b">
        <v>0</v>
      </c>
      <c r="J79" s="91" t="b">
        <v>0</v>
      </c>
      <c r="K79" s="91" t="b">
        <v>0</v>
      </c>
      <c r="L79" s="91" t="b">
        <v>0</v>
      </c>
    </row>
    <row r="80" spans="1:12" ht="15">
      <c r="A80" s="91" t="s">
        <v>1228</v>
      </c>
      <c r="B80" s="91" t="s">
        <v>1229</v>
      </c>
      <c r="C80" s="91">
        <v>3</v>
      </c>
      <c r="D80" s="133">
        <v>0.0027137272971377102</v>
      </c>
      <c r="E80" s="133">
        <v>2.6576931156007975</v>
      </c>
      <c r="F80" s="91" t="s">
        <v>1535</v>
      </c>
      <c r="G80" s="91" t="b">
        <v>0</v>
      </c>
      <c r="H80" s="91" t="b">
        <v>0</v>
      </c>
      <c r="I80" s="91" t="b">
        <v>0</v>
      </c>
      <c r="J80" s="91" t="b">
        <v>0</v>
      </c>
      <c r="K80" s="91" t="b">
        <v>0</v>
      </c>
      <c r="L80" s="91" t="b">
        <v>0</v>
      </c>
    </row>
    <row r="81" spans="1:12" ht="15">
      <c r="A81" s="91" t="s">
        <v>1229</v>
      </c>
      <c r="B81" s="91" t="s">
        <v>1464</v>
      </c>
      <c r="C81" s="91">
        <v>3</v>
      </c>
      <c r="D81" s="133">
        <v>0.0027137272971377102</v>
      </c>
      <c r="E81" s="133">
        <v>2.6576931156007975</v>
      </c>
      <c r="F81" s="91" t="s">
        <v>1535</v>
      </c>
      <c r="G81" s="91" t="b">
        <v>0</v>
      </c>
      <c r="H81" s="91" t="b">
        <v>0</v>
      </c>
      <c r="I81" s="91" t="b">
        <v>0</v>
      </c>
      <c r="J81" s="91" t="b">
        <v>0</v>
      </c>
      <c r="K81" s="91" t="b">
        <v>0</v>
      </c>
      <c r="L81" s="91" t="b">
        <v>0</v>
      </c>
    </row>
    <row r="82" spans="1:12" ht="15">
      <c r="A82" s="91" t="s">
        <v>1464</v>
      </c>
      <c r="B82" s="91" t="s">
        <v>1465</v>
      </c>
      <c r="C82" s="91">
        <v>3</v>
      </c>
      <c r="D82" s="133">
        <v>0.0027137272971377102</v>
      </c>
      <c r="E82" s="133">
        <v>2.6576931156007975</v>
      </c>
      <c r="F82" s="91" t="s">
        <v>1535</v>
      </c>
      <c r="G82" s="91" t="b">
        <v>0</v>
      </c>
      <c r="H82" s="91" t="b">
        <v>0</v>
      </c>
      <c r="I82" s="91" t="b">
        <v>0</v>
      </c>
      <c r="J82" s="91" t="b">
        <v>0</v>
      </c>
      <c r="K82" s="91" t="b">
        <v>0</v>
      </c>
      <c r="L82" s="91" t="b">
        <v>0</v>
      </c>
    </row>
    <row r="83" spans="1:12" ht="15">
      <c r="A83" s="91" t="s">
        <v>1465</v>
      </c>
      <c r="B83" s="91" t="s">
        <v>1466</v>
      </c>
      <c r="C83" s="91">
        <v>3</v>
      </c>
      <c r="D83" s="133">
        <v>0.0027137272971377102</v>
      </c>
      <c r="E83" s="133">
        <v>2.6576931156007975</v>
      </c>
      <c r="F83" s="91" t="s">
        <v>1535</v>
      </c>
      <c r="G83" s="91" t="b">
        <v>0</v>
      </c>
      <c r="H83" s="91" t="b">
        <v>0</v>
      </c>
      <c r="I83" s="91" t="b">
        <v>0</v>
      </c>
      <c r="J83" s="91" t="b">
        <v>0</v>
      </c>
      <c r="K83" s="91" t="b">
        <v>0</v>
      </c>
      <c r="L83" s="91" t="b">
        <v>0</v>
      </c>
    </row>
    <row r="84" spans="1:12" ht="15">
      <c r="A84" s="91" t="s">
        <v>1466</v>
      </c>
      <c r="B84" s="91" t="s">
        <v>1467</v>
      </c>
      <c r="C84" s="91">
        <v>3</v>
      </c>
      <c r="D84" s="133">
        <v>0.0027137272971377102</v>
      </c>
      <c r="E84" s="133">
        <v>2.6576931156007975</v>
      </c>
      <c r="F84" s="91" t="s">
        <v>1535</v>
      </c>
      <c r="G84" s="91" t="b">
        <v>0</v>
      </c>
      <c r="H84" s="91" t="b">
        <v>0</v>
      </c>
      <c r="I84" s="91" t="b">
        <v>0</v>
      </c>
      <c r="J84" s="91" t="b">
        <v>0</v>
      </c>
      <c r="K84" s="91" t="b">
        <v>0</v>
      </c>
      <c r="L84" s="91" t="b">
        <v>0</v>
      </c>
    </row>
    <row r="85" spans="1:12" ht="15">
      <c r="A85" s="91" t="s">
        <v>1467</v>
      </c>
      <c r="B85" s="91" t="s">
        <v>300</v>
      </c>
      <c r="C85" s="91">
        <v>3</v>
      </c>
      <c r="D85" s="133">
        <v>0.0027137272971377102</v>
      </c>
      <c r="E85" s="133">
        <v>2.6576931156007975</v>
      </c>
      <c r="F85" s="91" t="s">
        <v>1535</v>
      </c>
      <c r="G85" s="91" t="b">
        <v>0</v>
      </c>
      <c r="H85" s="91" t="b">
        <v>0</v>
      </c>
      <c r="I85" s="91" t="b">
        <v>0</v>
      </c>
      <c r="J85" s="91" t="b">
        <v>0</v>
      </c>
      <c r="K85" s="91" t="b">
        <v>0</v>
      </c>
      <c r="L85" s="91" t="b">
        <v>0</v>
      </c>
    </row>
    <row r="86" spans="1:12" ht="15">
      <c r="A86" s="91" t="s">
        <v>300</v>
      </c>
      <c r="B86" s="91" t="s">
        <v>1468</v>
      </c>
      <c r="C86" s="91">
        <v>3</v>
      </c>
      <c r="D86" s="133">
        <v>0.0027137272971377102</v>
      </c>
      <c r="E86" s="133">
        <v>2.6576931156007975</v>
      </c>
      <c r="F86" s="91" t="s">
        <v>1535</v>
      </c>
      <c r="G86" s="91" t="b">
        <v>0</v>
      </c>
      <c r="H86" s="91" t="b">
        <v>0</v>
      </c>
      <c r="I86" s="91" t="b">
        <v>0</v>
      </c>
      <c r="J86" s="91" t="b">
        <v>0</v>
      </c>
      <c r="K86" s="91" t="b">
        <v>0</v>
      </c>
      <c r="L86" s="91" t="b">
        <v>0</v>
      </c>
    </row>
    <row r="87" spans="1:12" ht="15">
      <c r="A87" s="91" t="s">
        <v>1468</v>
      </c>
      <c r="B87" s="91" t="s">
        <v>1469</v>
      </c>
      <c r="C87" s="91">
        <v>3</v>
      </c>
      <c r="D87" s="133">
        <v>0.0027137272971377102</v>
      </c>
      <c r="E87" s="133">
        <v>2.6576931156007975</v>
      </c>
      <c r="F87" s="91" t="s">
        <v>1535</v>
      </c>
      <c r="G87" s="91" t="b">
        <v>0</v>
      </c>
      <c r="H87" s="91" t="b">
        <v>0</v>
      </c>
      <c r="I87" s="91" t="b">
        <v>0</v>
      </c>
      <c r="J87" s="91" t="b">
        <v>0</v>
      </c>
      <c r="K87" s="91" t="b">
        <v>0</v>
      </c>
      <c r="L87" s="91" t="b">
        <v>0</v>
      </c>
    </row>
    <row r="88" spans="1:12" ht="15">
      <c r="A88" s="91" t="s">
        <v>1469</v>
      </c>
      <c r="B88" s="91" t="s">
        <v>1470</v>
      </c>
      <c r="C88" s="91">
        <v>3</v>
      </c>
      <c r="D88" s="133">
        <v>0.0027137272971377102</v>
      </c>
      <c r="E88" s="133">
        <v>2.6576931156007975</v>
      </c>
      <c r="F88" s="91" t="s">
        <v>1535</v>
      </c>
      <c r="G88" s="91" t="b">
        <v>0</v>
      </c>
      <c r="H88" s="91" t="b">
        <v>0</v>
      </c>
      <c r="I88" s="91" t="b">
        <v>0</v>
      </c>
      <c r="J88" s="91" t="b">
        <v>0</v>
      </c>
      <c r="K88" s="91" t="b">
        <v>0</v>
      </c>
      <c r="L88" s="91" t="b">
        <v>0</v>
      </c>
    </row>
    <row r="89" spans="1:12" ht="15">
      <c r="A89" s="91" t="s">
        <v>1470</v>
      </c>
      <c r="B89" s="91" t="s">
        <v>1471</v>
      </c>
      <c r="C89" s="91">
        <v>3</v>
      </c>
      <c r="D89" s="133">
        <v>0.0027137272971377102</v>
      </c>
      <c r="E89" s="133">
        <v>2.6576931156007975</v>
      </c>
      <c r="F89" s="91" t="s">
        <v>1535</v>
      </c>
      <c r="G89" s="91" t="b">
        <v>0</v>
      </c>
      <c r="H89" s="91" t="b">
        <v>0</v>
      </c>
      <c r="I89" s="91" t="b">
        <v>0</v>
      </c>
      <c r="J89" s="91" t="b">
        <v>0</v>
      </c>
      <c r="K89" s="91" t="b">
        <v>0</v>
      </c>
      <c r="L89" s="91" t="b">
        <v>0</v>
      </c>
    </row>
    <row r="90" spans="1:12" ht="15">
      <c r="A90" s="91" t="s">
        <v>1471</v>
      </c>
      <c r="B90" s="91" t="s">
        <v>1472</v>
      </c>
      <c r="C90" s="91">
        <v>3</v>
      </c>
      <c r="D90" s="133">
        <v>0.0027137272971377102</v>
      </c>
      <c r="E90" s="133">
        <v>2.6576931156007975</v>
      </c>
      <c r="F90" s="91" t="s">
        <v>1535</v>
      </c>
      <c r="G90" s="91" t="b">
        <v>0</v>
      </c>
      <c r="H90" s="91" t="b">
        <v>0</v>
      </c>
      <c r="I90" s="91" t="b">
        <v>0</v>
      </c>
      <c r="J90" s="91" t="b">
        <v>0</v>
      </c>
      <c r="K90" s="91" t="b">
        <v>0</v>
      </c>
      <c r="L90" s="91" t="b">
        <v>0</v>
      </c>
    </row>
    <row r="91" spans="1:12" ht="15">
      <c r="A91" s="91" t="s">
        <v>1472</v>
      </c>
      <c r="B91" s="91" t="s">
        <v>1473</v>
      </c>
      <c r="C91" s="91">
        <v>3</v>
      </c>
      <c r="D91" s="133">
        <v>0.0027137272971377102</v>
      </c>
      <c r="E91" s="133">
        <v>2.6576931156007975</v>
      </c>
      <c r="F91" s="91" t="s">
        <v>1535</v>
      </c>
      <c r="G91" s="91" t="b">
        <v>0</v>
      </c>
      <c r="H91" s="91" t="b">
        <v>0</v>
      </c>
      <c r="I91" s="91" t="b">
        <v>0</v>
      </c>
      <c r="J91" s="91" t="b">
        <v>1</v>
      </c>
      <c r="K91" s="91" t="b">
        <v>0</v>
      </c>
      <c r="L91" s="91" t="b">
        <v>0</v>
      </c>
    </row>
    <row r="92" spans="1:12" ht="15">
      <c r="A92" s="91" t="s">
        <v>1473</v>
      </c>
      <c r="B92" s="91" t="s">
        <v>1474</v>
      </c>
      <c r="C92" s="91">
        <v>3</v>
      </c>
      <c r="D92" s="133">
        <v>0.0027137272971377102</v>
      </c>
      <c r="E92" s="133">
        <v>2.6576931156007975</v>
      </c>
      <c r="F92" s="91" t="s">
        <v>1535</v>
      </c>
      <c r="G92" s="91" t="b">
        <v>1</v>
      </c>
      <c r="H92" s="91" t="b">
        <v>0</v>
      </c>
      <c r="I92" s="91" t="b">
        <v>0</v>
      </c>
      <c r="J92" s="91" t="b">
        <v>0</v>
      </c>
      <c r="K92" s="91" t="b">
        <v>0</v>
      </c>
      <c r="L92" s="91" t="b">
        <v>0</v>
      </c>
    </row>
    <row r="93" spans="1:12" ht="15">
      <c r="A93" s="91" t="s">
        <v>1474</v>
      </c>
      <c r="B93" s="91" t="s">
        <v>1475</v>
      </c>
      <c r="C93" s="91">
        <v>3</v>
      </c>
      <c r="D93" s="133">
        <v>0.0027137272971377102</v>
      </c>
      <c r="E93" s="133">
        <v>2.6576931156007975</v>
      </c>
      <c r="F93" s="91" t="s">
        <v>1535</v>
      </c>
      <c r="G93" s="91" t="b">
        <v>0</v>
      </c>
      <c r="H93" s="91" t="b">
        <v>0</v>
      </c>
      <c r="I93" s="91" t="b">
        <v>0</v>
      </c>
      <c r="J93" s="91" t="b">
        <v>0</v>
      </c>
      <c r="K93" s="91" t="b">
        <v>0</v>
      </c>
      <c r="L93" s="91" t="b">
        <v>0</v>
      </c>
    </row>
    <row r="94" spans="1:12" ht="15">
      <c r="A94" s="91" t="s">
        <v>1475</v>
      </c>
      <c r="B94" s="91" t="s">
        <v>1476</v>
      </c>
      <c r="C94" s="91">
        <v>3</v>
      </c>
      <c r="D94" s="133">
        <v>0.0027137272971377102</v>
      </c>
      <c r="E94" s="133">
        <v>2.6576931156007975</v>
      </c>
      <c r="F94" s="91" t="s">
        <v>1535</v>
      </c>
      <c r="G94" s="91" t="b">
        <v>0</v>
      </c>
      <c r="H94" s="91" t="b">
        <v>0</v>
      </c>
      <c r="I94" s="91" t="b">
        <v>0</v>
      </c>
      <c r="J94" s="91" t="b">
        <v>0</v>
      </c>
      <c r="K94" s="91" t="b">
        <v>0</v>
      </c>
      <c r="L94" s="91" t="b">
        <v>0</v>
      </c>
    </row>
    <row r="95" spans="1:12" ht="15">
      <c r="A95" s="91" t="s">
        <v>1476</v>
      </c>
      <c r="B95" s="91" t="s">
        <v>1477</v>
      </c>
      <c r="C95" s="91">
        <v>3</v>
      </c>
      <c r="D95" s="133">
        <v>0.0027137272971377102</v>
      </c>
      <c r="E95" s="133">
        <v>2.6576931156007975</v>
      </c>
      <c r="F95" s="91" t="s">
        <v>1535</v>
      </c>
      <c r="G95" s="91" t="b">
        <v>0</v>
      </c>
      <c r="H95" s="91" t="b">
        <v>0</v>
      </c>
      <c r="I95" s="91" t="b">
        <v>0</v>
      </c>
      <c r="J95" s="91" t="b">
        <v>0</v>
      </c>
      <c r="K95" s="91" t="b">
        <v>0</v>
      </c>
      <c r="L95" s="91" t="b">
        <v>0</v>
      </c>
    </row>
    <row r="96" spans="1:12" ht="15">
      <c r="A96" s="91" t="s">
        <v>1477</v>
      </c>
      <c r="B96" s="91" t="s">
        <v>1478</v>
      </c>
      <c r="C96" s="91">
        <v>3</v>
      </c>
      <c r="D96" s="133">
        <v>0.0027137272971377102</v>
      </c>
      <c r="E96" s="133">
        <v>2.6576931156007975</v>
      </c>
      <c r="F96" s="91" t="s">
        <v>1535</v>
      </c>
      <c r="G96" s="91" t="b">
        <v>0</v>
      </c>
      <c r="H96" s="91" t="b">
        <v>0</v>
      </c>
      <c r="I96" s="91" t="b">
        <v>0</v>
      </c>
      <c r="J96" s="91" t="b">
        <v>0</v>
      </c>
      <c r="K96" s="91" t="b">
        <v>0</v>
      </c>
      <c r="L96" s="91" t="b">
        <v>0</v>
      </c>
    </row>
    <row r="97" spans="1:12" ht="15">
      <c r="A97" s="91" t="s">
        <v>1177</v>
      </c>
      <c r="B97" s="91" t="s">
        <v>1239</v>
      </c>
      <c r="C97" s="91">
        <v>2</v>
      </c>
      <c r="D97" s="133">
        <v>0.0024802081484710794</v>
      </c>
      <c r="E97" s="133">
        <v>1.2427197676299797</v>
      </c>
      <c r="F97" s="91" t="s">
        <v>1535</v>
      </c>
      <c r="G97" s="91" t="b">
        <v>0</v>
      </c>
      <c r="H97" s="91" t="b">
        <v>0</v>
      </c>
      <c r="I97" s="91" t="b">
        <v>0</v>
      </c>
      <c r="J97" s="91" t="b">
        <v>0</v>
      </c>
      <c r="K97" s="91" t="b">
        <v>0</v>
      </c>
      <c r="L97" s="91" t="b">
        <v>0</v>
      </c>
    </row>
    <row r="98" spans="1:12" ht="15">
      <c r="A98" s="91" t="s">
        <v>1240</v>
      </c>
      <c r="B98" s="91" t="s">
        <v>1177</v>
      </c>
      <c r="C98" s="91">
        <v>2</v>
      </c>
      <c r="D98" s="133">
        <v>0.0024802081484710794</v>
      </c>
      <c r="E98" s="133">
        <v>1.2540007780396687</v>
      </c>
      <c r="F98" s="91" t="s">
        <v>1535</v>
      </c>
      <c r="G98" s="91" t="b">
        <v>0</v>
      </c>
      <c r="H98" s="91" t="b">
        <v>0</v>
      </c>
      <c r="I98" s="91" t="b">
        <v>0</v>
      </c>
      <c r="J98" s="91" t="b">
        <v>0</v>
      </c>
      <c r="K98" s="91" t="b">
        <v>0</v>
      </c>
      <c r="L98" s="91" t="b">
        <v>0</v>
      </c>
    </row>
    <row r="99" spans="1:12" ht="15">
      <c r="A99" s="91" t="s">
        <v>1481</v>
      </c>
      <c r="B99" s="91" t="s">
        <v>1482</v>
      </c>
      <c r="C99" s="91">
        <v>2</v>
      </c>
      <c r="D99" s="133">
        <v>0.0020568185624457893</v>
      </c>
      <c r="E99" s="133">
        <v>2.833784374656479</v>
      </c>
      <c r="F99" s="91" t="s">
        <v>1535</v>
      </c>
      <c r="G99" s="91" t="b">
        <v>0</v>
      </c>
      <c r="H99" s="91" t="b">
        <v>0</v>
      </c>
      <c r="I99" s="91" t="b">
        <v>0</v>
      </c>
      <c r="J99" s="91" t="b">
        <v>0</v>
      </c>
      <c r="K99" s="91" t="b">
        <v>0</v>
      </c>
      <c r="L99" s="91" t="b">
        <v>0</v>
      </c>
    </row>
    <row r="100" spans="1:12" ht="15">
      <c r="A100" s="91" t="s">
        <v>1482</v>
      </c>
      <c r="B100" s="91" t="s">
        <v>1483</v>
      </c>
      <c r="C100" s="91">
        <v>2</v>
      </c>
      <c r="D100" s="133">
        <v>0.0020568185624457893</v>
      </c>
      <c r="E100" s="133">
        <v>2.833784374656479</v>
      </c>
      <c r="F100" s="91" t="s">
        <v>1535</v>
      </c>
      <c r="G100" s="91" t="b">
        <v>0</v>
      </c>
      <c r="H100" s="91" t="b">
        <v>0</v>
      </c>
      <c r="I100" s="91" t="b">
        <v>0</v>
      </c>
      <c r="J100" s="91" t="b">
        <v>0</v>
      </c>
      <c r="K100" s="91" t="b">
        <v>0</v>
      </c>
      <c r="L100" s="91" t="b">
        <v>0</v>
      </c>
    </row>
    <row r="101" spans="1:12" ht="15">
      <c r="A101" s="91" t="s">
        <v>1483</v>
      </c>
      <c r="B101" s="91" t="s">
        <v>1177</v>
      </c>
      <c r="C101" s="91">
        <v>2</v>
      </c>
      <c r="D101" s="133">
        <v>0.0020568185624457893</v>
      </c>
      <c r="E101" s="133">
        <v>1.2540007780396687</v>
      </c>
      <c r="F101" s="91" t="s">
        <v>1535</v>
      </c>
      <c r="G101" s="91" t="b">
        <v>0</v>
      </c>
      <c r="H101" s="91" t="b">
        <v>0</v>
      </c>
      <c r="I101" s="91" t="b">
        <v>0</v>
      </c>
      <c r="J101" s="91" t="b">
        <v>0</v>
      </c>
      <c r="K101" s="91" t="b">
        <v>0</v>
      </c>
      <c r="L101" s="91" t="b">
        <v>0</v>
      </c>
    </row>
    <row r="102" spans="1:12" ht="15">
      <c r="A102" s="91" t="s">
        <v>1193</v>
      </c>
      <c r="B102" s="91" t="s">
        <v>1450</v>
      </c>
      <c r="C102" s="91">
        <v>2</v>
      </c>
      <c r="D102" s="133">
        <v>0.0020568185624457893</v>
      </c>
      <c r="E102" s="133">
        <v>1.0629323630143348</v>
      </c>
      <c r="F102" s="91" t="s">
        <v>1535</v>
      </c>
      <c r="G102" s="91" t="b">
        <v>0</v>
      </c>
      <c r="H102" s="91" t="b">
        <v>0</v>
      </c>
      <c r="I102" s="91" t="b">
        <v>0</v>
      </c>
      <c r="J102" s="91" t="b">
        <v>0</v>
      </c>
      <c r="K102" s="91" t="b">
        <v>0</v>
      </c>
      <c r="L102" s="91" t="b">
        <v>0</v>
      </c>
    </row>
    <row r="103" spans="1:12" ht="15">
      <c r="A103" s="91" t="s">
        <v>1450</v>
      </c>
      <c r="B103" s="91" t="s">
        <v>1484</v>
      </c>
      <c r="C103" s="91">
        <v>2</v>
      </c>
      <c r="D103" s="133">
        <v>0.0020568185624457893</v>
      </c>
      <c r="E103" s="133">
        <v>2.5327543789924976</v>
      </c>
      <c r="F103" s="91" t="s">
        <v>1535</v>
      </c>
      <c r="G103" s="91" t="b">
        <v>0</v>
      </c>
      <c r="H103" s="91" t="b">
        <v>0</v>
      </c>
      <c r="I103" s="91" t="b">
        <v>0</v>
      </c>
      <c r="J103" s="91" t="b">
        <v>0</v>
      </c>
      <c r="K103" s="91" t="b">
        <v>0</v>
      </c>
      <c r="L103" s="91" t="b">
        <v>0</v>
      </c>
    </row>
    <row r="104" spans="1:12" ht="15">
      <c r="A104" s="91" t="s">
        <v>1484</v>
      </c>
      <c r="B104" s="91" t="s">
        <v>1485</v>
      </c>
      <c r="C104" s="91">
        <v>2</v>
      </c>
      <c r="D104" s="133">
        <v>0.0020568185624457893</v>
      </c>
      <c r="E104" s="133">
        <v>2.833784374656479</v>
      </c>
      <c r="F104" s="91" t="s">
        <v>1535</v>
      </c>
      <c r="G104" s="91" t="b">
        <v>0</v>
      </c>
      <c r="H104" s="91" t="b">
        <v>0</v>
      </c>
      <c r="I104" s="91" t="b">
        <v>0</v>
      </c>
      <c r="J104" s="91" t="b">
        <v>0</v>
      </c>
      <c r="K104" s="91" t="b">
        <v>0</v>
      </c>
      <c r="L104" s="91" t="b">
        <v>0</v>
      </c>
    </row>
    <row r="105" spans="1:12" ht="15">
      <c r="A105" s="91" t="s">
        <v>1485</v>
      </c>
      <c r="B105" s="91" t="s">
        <v>1447</v>
      </c>
      <c r="C105" s="91">
        <v>2</v>
      </c>
      <c r="D105" s="133">
        <v>0.0020568185624457893</v>
      </c>
      <c r="E105" s="133">
        <v>2.5327543789924976</v>
      </c>
      <c r="F105" s="91" t="s">
        <v>1535</v>
      </c>
      <c r="G105" s="91" t="b">
        <v>0</v>
      </c>
      <c r="H105" s="91" t="b">
        <v>0</v>
      </c>
      <c r="I105" s="91" t="b">
        <v>0</v>
      </c>
      <c r="J105" s="91" t="b">
        <v>0</v>
      </c>
      <c r="K105" s="91" t="b">
        <v>0</v>
      </c>
      <c r="L105" s="91" t="b">
        <v>0</v>
      </c>
    </row>
    <row r="106" spans="1:12" ht="15">
      <c r="A106" s="91" t="s">
        <v>1447</v>
      </c>
      <c r="B106" s="91" t="s">
        <v>1486</v>
      </c>
      <c r="C106" s="91">
        <v>2</v>
      </c>
      <c r="D106" s="133">
        <v>0.0020568185624457893</v>
      </c>
      <c r="E106" s="133">
        <v>2.5327543789924976</v>
      </c>
      <c r="F106" s="91" t="s">
        <v>1535</v>
      </c>
      <c r="G106" s="91" t="b">
        <v>0</v>
      </c>
      <c r="H106" s="91" t="b">
        <v>0</v>
      </c>
      <c r="I106" s="91" t="b">
        <v>0</v>
      </c>
      <c r="J106" s="91" t="b">
        <v>0</v>
      </c>
      <c r="K106" s="91" t="b">
        <v>0</v>
      </c>
      <c r="L106" s="91" t="b">
        <v>0</v>
      </c>
    </row>
    <row r="107" spans="1:12" ht="15">
      <c r="A107" s="91" t="s">
        <v>1486</v>
      </c>
      <c r="B107" s="91" t="s">
        <v>1487</v>
      </c>
      <c r="C107" s="91">
        <v>2</v>
      </c>
      <c r="D107" s="133">
        <v>0.0020568185624457893</v>
      </c>
      <c r="E107" s="133">
        <v>2.833784374656479</v>
      </c>
      <c r="F107" s="91" t="s">
        <v>1535</v>
      </c>
      <c r="G107" s="91" t="b">
        <v>0</v>
      </c>
      <c r="H107" s="91" t="b">
        <v>0</v>
      </c>
      <c r="I107" s="91" t="b">
        <v>0</v>
      </c>
      <c r="J107" s="91" t="b">
        <v>0</v>
      </c>
      <c r="K107" s="91" t="b">
        <v>0</v>
      </c>
      <c r="L107" s="91" t="b">
        <v>0</v>
      </c>
    </row>
    <row r="108" spans="1:12" ht="15">
      <c r="A108" s="91" t="s">
        <v>1487</v>
      </c>
      <c r="B108" s="91" t="s">
        <v>1450</v>
      </c>
      <c r="C108" s="91">
        <v>2</v>
      </c>
      <c r="D108" s="133">
        <v>0.0020568185624457893</v>
      </c>
      <c r="E108" s="133">
        <v>2.5327543789924976</v>
      </c>
      <c r="F108" s="91" t="s">
        <v>1535</v>
      </c>
      <c r="G108" s="91" t="b">
        <v>0</v>
      </c>
      <c r="H108" s="91" t="b">
        <v>0</v>
      </c>
      <c r="I108" s="91" t="b">
        <v>0</v>
      </c>
      <c r="J108" s="91" t="b">
        <v>0</v>
      </c>
      <c r="K108" s="91" t="b">
        <v>0</v>
      </c>
      <c r="L108" s="91" t="b">
        <v>0</v>
      </c>
    </row>
    <row r="109" spans="1:12" ht="15">
      <c r="A109" s="91" t="s">
        <v>1450</v>
      </c>
      <c r="B109" s="91" t="s">
        <v>1488</v>
      </c>
      <c r="C109" s="91">
        <v>2</v>
      </c>
      <c r="D109" s="133">
        <v>0.0020568185624457893</v>
      </c>
      <c r="E109" s="133">
        <v>2.5327543789924976</v>
      </c>
      <c r="F109" s="91" t="s">
        <v>1535</v>
      </c>
      <c r="G109" s="91" t="b">
        <v>0</v>
      </c>
      <c r="H109" s="91" t="b">
        <v>0</v>
      </c>
      <c r="I109" s="91" t="b">
        <v>0</v>
      </c>
      <c r="J109" s="91" t="b">
        <v>0</v>
      </c>
      <c r="K109" s="91" t="b">
        <v>0</v>
      </c>
      <c r="L109" s="91" t="b">
        <v>0</v>
      </c>
    </row>
    <row r="110" spans="1:12" ht="15">
      <c r="A110" s="91" t="s">
        <v>1488</v>
      </c>
      <c r="B110" s="91" t="s">
        <v>1217</v>
      </c>
      <c r="C110" s="91">
        <v>2</v>
      </c>
      <c r="D110" s="133">
        <v>0.0020568185624457893</v>
      </c>
      <c r="E110" s="133">
        <v>2.5327543789924976</v>
      </c>
      <c r="F110" s="91" t="s">
        <v>1535</v>
      </c>
      <c r="G110" s="91" t="b">
        <v>0</v>
      </c>
      <c r="H110" s="91" t="b">
        <v>0</v>
      </c>
      <c r="I110" s="91" t="b">
        <v>0</v>
      </c>
      <c r="J110" s="91" t="b">
        <v>0</v>
      </c>
      <c r="K110" s="91" t="b">
        <v>0</v>
      </c>
      <c r="L110" s="91" t="b">
        <v>0</v>
      </c>
    </row>
    <row r="111" spans="1:12" ht="15">
      <c r="A111" s="91" t="s">
        <v>1217</v>
      </c>
      <c r="B111" s="91" t="s">
        <v>1193</v>
      </c>
      <c r="C111" s="91">
        <v>2</v>
      </c>
      <c r="D111" s="133">
        <v>0.0020568185624457893</v>
      </c>
      <c r="E111" s="133">
        <v>1.0556331242728352</v>
      </c>
      <c r="F111" s="91" t="s">
        <v>1535</v>
      </c>
      <c r="G111" s="91" t="b">
        <v>0</v>
      </c>
      <c r="H111" s="91" t="b">
        <v>0</v>
      </c>
      <c r="I111" s="91" t="b">
        <v>0</v>
      </c>
      <c r="J111" s="91" t="b">
        <v>0</v>
      </c>
      <c r="K111" s="91" t="b">
        <v>0</v>
      </c>
      <c r="L111" s="91" t="b">
        <v>0</v>
      </c>
    </row>
    <row r="112" spans="1:12" ht="15">
      <c r="A112" s="91" t="s">
        <v>1193</v>
      </c>
      <c r="B112" s="91" t="s">
        <v>1489</v>
      </c>
      <c r="C112" s="91">
        <v>2</v>
      </c>
      <c r="D112" s="133">
        <v>0.0020568185624457893</v>
      </c>
      <c r="E112" s="133">
        <v>1.3639623586783158</v>
      </c>
      <c r="F112" s="91" t="s">
        <v>1535</v>
      </c>
      <c r="G112" s="91" t="b">
        <v>0</v>
      </c>
      <c r="H112" s="91" t="b">
        <v>0</v>
      </c>
      <c r="I112" s="91" t="b">
        <v>0</v>
      </c>
      <c r="J112" s="91" t="b">
        <v>0</v>
      </c>
      <c r="K112" s="91" t="b">
        <v>0</v>
      </c>
      <c r="L112" s="91" t="b">
        <v>0</v>
      </c>
    </row>
    <row r="113" spans="1:12" ht="15">
      <c r="A113" s="91" t="s">
        <v>1489</v>
      </c>
      <c r="B113" s="91" t="s">
        <v>1490</v>
      </c>
      <c r="C113" s="91">
        <v>2</v>
      </c>
      <c r="D113" s="133">
        <v>0.0020568185624457893</v>
      </c>
      <c r="E113" s="133">
        <v>2.833784374656479</v>
      </c>
      <c r="F113" s="91" t="s">
        <v>1535</v>
      </c>
      <c r="G113" s="91" t="b">
        <v>0</v>
      </c>
      <c r="H113" s="91" t="b">
        <v>0</v>
      </c>
      <c r="I113" s="91" t="b">
        <v>0</v>
      </c>
      <c r="J113" s="91" t="b">
        <v>0</v>
      </c>
      <c r="K113" s="91" t="b">
        <v>0</v>
      </c>
      <c r="L113" s="91" t="b">
        <v>0</v>
      </c>
    </row>
    <row r="114" spans="1:12" ht="15">
      <c r="A114" s="91" t="s">
        <v>1490</v>
      </c>
      <c r="B114" s="91" t="s">
        <v>1460</v>
      </c>
      <c r="C114" s="91">
        <v>2</v>
      </c>
      <c r="D114" s="133">
        <v>0.0020568185624457893</v>
      </c>
      <c r="E114" s="133">
        <v>2.6576931156007975</v>
      </c>
      <c r="F114" s="91" t="s">
        <v>1535</v>
      </c>
      <c r="G114" s="91" t="b">
        <v>0</v>
      </c>
      <c r="H114" s="91" t="b">
        <v>0</v>
      </c>
      <c r="I114" s="91" t="b">
        <v>0</v>
      </c>
      <c r="J114" s="91" t="b">
        <v>0</v>
      </c>
      <c r="K114" s="91" t="b">
        <v>0</v>
      </c>
      <c r="L114" s="91" t="b">
        <v>0</v>
      </c>
    </row>
    <row r="115" spans="1:12" ht="15">
      <c r="A115" s="91" t="s">
        <v>1460</v>
      </c>
      <c r="B115" s="91" t="s">
        <v>1491</v>
      </c>
      <c r="C115" s="91">
        <v>2</v>
      </c>
      <c r="D115" s="133">
        <v>0.0020568185624457893</v>
      </c>
      <c r="E115" s="133">
        <v>2.6576931156007975</v>
      </c>
      <c r="F115" s="91" t="s">
        <v>1535</v>
      </c>
      <c r="G115" s="91" t="b">
        <v>0</v>
      </c>
      <c r="H115" s="91" t="b">
        <v>0</v>
      </c>
      <c r="I115" s="91" t="b">
        <v>0</v>
      </c>
      <c r="J115" s="91" t="b">
        <v>0</v>
      </c>
      <c r="K115" s="91" t="b">
        <v>0</v>
      </c>
      <c r="L115" s="91" t="b">
        <v>0</v>
      </c>
    </row>
    <row r="116" spans="1:12" ht="15">
      <c r="A116" s="91" t="s">
        <v>1491</v>
      </c>
      <c r="B116" s="91" t="s">
        <v>1492</v>
      </c>
      <c r="C116" s="91">
        <v>2</v>
      </c>
      <c r="D116" s="133">
        <v>0.0020568185624457893</v>
      </c>
      <c r="E116" s="133">
        <v>2.833784374656479</v>
      </c>
      <c r="F116" s="91" t="s">
        <v>1535</v>
      </c>
      <c r="G116" s="91" t="b">
        <v>0</v>
      </c>
      <c r="H116" s="91" t="b">
        <v>0</v>
      </c>
      <c r="I116" s="91" t="b">
        <v>0</v>
      </c>
      <c r="J116" s="91" t="b">
        <v>0</v>
      </c>
      <c r="K116" s="91" t="b">
        <v>0</v>
      </c>
      <c r="L116" s="91" t="b">
        <v>0</v>
      </c>
    </row>
    <row r="117" spans="1:12" ht="15">
      <c r="A117" s="91" t="s">
        <v>1492</v>
      </c>
      <c r="B117" s="91" t="s">
        <v>1493</v>
      </c>
      <c r="C117" s="91">
        <v>2</v>
      </c>
      <c r="D117" s="133">
        <v>0.0020568185624457893</v>
      </c>
      <c r="E117" s="133">
        <v>2.833784374656479</v>
      </c>
      <c r="F117" s="91" t="s">
        <v>1535</v>
      </c>
      <c r="G117" s="91" t="b">
        <v>0</v>
      </c>
      <c r="H117" s="91" t="b">
        <v>0</v>
      </c>
      <c r="I117" s="91" t="b">
        <v>0</v>
      </c>
      <c r="J117" s="91" t="b">
        <v>0</v>
      </c>
      <c r="K117" s="91" t="b">
        <v>0</v>
      </c>
      <c r="L117" s="91" t="b">
        <v>0</v>
      </c>
    </row>
    <row r="118" spans="1:12" ht="15">
      <c r="A118" s="91" t="s">
        <v>1493</v>
      </c>
      <c r="B118" s="91" t="s">
        <v>1494</v>
      </c>
      <c r="C118" s="91">
        <v>2</v>
      </c>
      <c r="D118" s="133">
        <v>0.0020568185624457893</v>
      </c>
      <c r="E118" s="133">
        <v>2.833784374656479</v>
      </c>
      <c r="F118" s="91" t="s">
        <v>1535</v>
      </c>
      <c r="G118" s="91" t="b">
        <v>0</v>
      </c>
      <c r="H118" s="91" t="b">
        <v>0</v>
      </c>
      <c r="I118" s="91" t="b">
        <v>0</v>
      </c>
      <c r="J118" s="91" t="b">
        <v>0</v>
      </c>
      <c r="K118" s="91" t="b">
        <v>0</v>
      </c>
      <c r="L118" s="91" t="b">
        <v>0</v>
      </c>
    </row>
    <row r="119" spans="1:12" ht="15">
      <c r="A119" s="91" t="s">
        <v>1494</v>
      </c>
      <c r="B119" s="91" t="s">
        <v>1495</v>
      </c>
      <c r="C119" s="91">
        <v>2</v>
      </c>
      <c r="D119" s="133">
        <v>0.0020568185624457893</v>
      </c>
      <c r="E119" s="133">
        <v>2.833784374656479</v>
      </c>
      <c r="F119" s="91" t="s">
        <v>1535</v>
      </c>
      <c r="G119" s="91" t="b">
        <v>0</v>
      </c>
      <c r="H119" s="91" t="b">
        <v>0</v>
      </c>
      <c r="I119" s="91" t="b">
        <v>0</v>
      </c>
      <c r="J119" s="91" t="b">
        <v>1</v>
      </c>
      <c r="K119" s="91" t="b">
        <v>0</v>
      </c>
      <c r="L119" s="91" t="b">
        <v>0</v>
      </c>
    </row>
    <row r="120" spans="1:12" ht="15">
      <c r="A120" s="91" t="s">
        <v>1495</v>
      </c>
      <c r="B120" s="91" t="s">
        <v>1167</v>
      </c>
      <c r="C120" s="91">
        <v>2</v>
      </c>
      <c r="D120" s="133">
        <v>0.0020568185624457893</v>
      </c>
      <c r="E120" s="133">
        <v>2.833784374656479</v>
      </c>
      <c r="F120" s="91" t="s">
        <v>1535</v>
      </c>
      <c r="G120" s="91" t="b">
        <v>1</v>
      </c>
      <c r="H120" s="91" t="b">
        <v>0</v>
      </c>
      <c r="I120" s="91" t="b">
        <v>0</v>
      </c>
      <c r="J120" s="91" t="b">
        <v>0</v>
      </c>
      <c r="K120" s="91" t="b">
        <v>0</v>
      </c>
      <c r="L120" s="91" t="b">
        <v>0</v>
      </c>
    </row>
    <row r="121" spans="1:12" ht="15">
      <c r="A121" s="91" t="s">
        <v>1167</v>
      </c>
      <c r="B121" s="91" t="s">
        <v>1168</v>
      </c>
      <c r="C121" s="91">
        <v>2</v>
      </c>
      <c r="D121" s="133">
        <v>0.0020568185624457893</v>
      </c>
      <c r="E121" s="133">
        <v>2.833784374656479</v>
      </c>
      <c r="F121" s="91" t="s">
        <v>1535</v>
      </c>
      <c r="G121" s="91" t="b">
        <v>0</v>
      </c>
      <c r="H121" s="91" t="b">
        <v>0</v>
      </c>
      <c r="I121" s="91" t="b">
        <v>0</v>
      </c>
      <c r="J121" s="91" t="b">
        <v>0</v>
      </c>
      <c r="K121" s="91" t="b">
        <v>0</v>
      </c>
      <c r="L121" s="91" t="b">
        <v>0</v>
      </c>
    </row>
    <row r="122" spans="1:12" ht="15">
      <c r="A122" s="91" t="s">
        <v>1496</v>
      </c>
      <c r="B122" s="91" t="s">
        <v>1461</v>
      </c>
      <c r="C122" s="91">
        <v>2</v>
      </c>
      <c r="D122" s="133">
        <v>0.0020568185624457893</v>
      </c>
      <c r="E122" s="133">
        <v>2.6576931156007975</v>
      </c>
      <c r="F122" s="91" t="s">
        <v>1535</v>
      </c>
      <c r="G122" s="91" t="b">
        <v>0</v>
      </c>
      <c r="H122" s="91" t="b">
        <v>0</v>
      </c>
      <c r="I122" s="91" t="b">
        <v>0</v>
      </c>
      <c r="J122" s="91" t="b">
        <v>0</v>
      </c>
      <c r="K122" s="91" t="b">
        <v>0</v>
      </c>
      <c r="L122" s="91" t="b">
        <v>0</v>
      </c>
    </row>
    <row r="123" spans="1:12" ht="15">
      <c r="A123" s="91" t="s">
        <v>1177</v>
      </c>
      <c r="B123" s="91" t="s">
        <v>1497</v>
      </c>
      <c r="C123" s="91">
        <v>2</v>
      </c>
      <c r="D123" s="133">
        <v>0.0020568185624457893</v>
      </c>
      <c r="E123" s="133">
        <v>1.2427197676299797</v>
      </c>
      <c r="F123" s="91" t="s">
        <v>1535</v>
      </c>
      <c r="G123" s="91" t="b">
        <v>0</v>
      </c>
      <c r="H123" s="91" t="b">
        <v>0</v>
      </c>
      <c r="I123" s="91" t="b">
        <v>0</v>
      </c>
      <c r="J123" s="91" t="b">
        <v>0</v>
      </c>
      <c r="K123" s="91" t="b">
        <v>0</v>
      </c>
      <c r="L123" s="91" t="b">
        <v>0</v>
      </c>
    </row>
    <row r="124" spans="1:12" ht="15">
      <c r="A124" s="91" t="s">
        <v>1497</v>
      </c>
      <c r="B124" s="91" t="s">
        <v>1498</v>
      </c>
      <c r="C124" s="91">
        <v>2</v>
      </c>
      <c r="D124" s="133">
        <v>0.0020568185624457893</v>
      </c>
      <c r="E124" s="133">
        <v>2.833784374656479</v>
      </c>
      <c r="F124" s="91" t="s">
        <v>1535</v>
      </c>
      <c r="G124" s="91" t="b">
        <v>0</v>
      </c>
      <c r="H124" s="91" t="b">
        <v>0</v>
      </c>
      <c r="I124" s="91" t="b">
        <v>0</v>
      </c>
      <c r="J124" s="91" t="b">
        <v>0</v>
      </c>
      <c r="K124" s="91" t="b">
        <v>1</v>
      </c>
      <c r="L124" s="91" t="b">
        <v>0</v>
      </c>
    </row>
    <row r="125" spans="1:12" ht="15">
      <c r="A125" s="91" t="s">
        <v>1498</v>
      </c>
      <c r="B125" s="91" t="s">
        <v>1499</v>
      </c>
      <c r="C125" s="91">
        <v>2</v>
      </c>
      <c r="D125" s="133">
        <v>0.0020568185624457893</v>
      </c>
      <c r="E125" s="133">
        <v>2.833784374656479</v>
      </c>
      <c r="F125" s="91" t="s">
        <v>1535</v>
      </c>
      <c r="G125" s="91" t="b">
        <v>0</v>
      </c>
      <c r="H125" s="91" t="b">
        <v>1</v>
      </c>
      <c r="I125" s="91" t="b">
        <v>0</v>
      </c>
      <c r="J125" s="91" t="b">
        <v>0</v>
      </c>
      <c r="K125" s="91" t="b">
        <v>0</v>
      </c>
      <c r="L125" s="91" t="b">
        <v>0</v>
      </c>
    </row>
    <row r="126" spans="1:12" ht="15">
      <c r="A126" s="91" t="s">
        <v>1499</v>
      </c>
      <c r="B126" s="91" t="s">
        <v>1446</v>
      </c>
      <c r="C126" s="91">
        <v>2</v>
      </c>
      <c r="D126" s="133">
        <v>0.0020568185624457893</v>
      </c>
      <c r="E126" s="133">
        <v>2.5327543789924976</v>
      </c>
      <c r="F126" s="91" t="s">
        <v>1535</v>
      </c>
      <c r="G126" s="91" t="b">
        <v>0</v>
      </c>
      <c r="H126" s="91" t="b">
        <v>0</v>
      </c>
      <c r="I126" s="91" t="b">
        <v>0</v>
      </c>
      <c r="J126" s="91" t="b">
        <v>0</v>
      </c>
      <c r="K126" s="91" t="b">
        <v>0</v>
      </c>
      <c r="L126" s="91" t="b">
        <v>0</v>
      </c>
    </row>
    <row r="127" spans="1:12" ht="15">
      <c r="A127" s="91" t="s">
        <v>1446</v>
      </c>
      <c r="B127" s="91" t="s">
        <v>1462</v>
      </c>
      <c r="C127" s="91">
        <v>2</v>
      </c>
      <c r="D127" s="133">
        <v>0.0020568185624457893</v>
      </c>
      <c r="E127" s="133">
        <v>2.3566631199368167</v>
      </c>
      <c r="F127" s="91" t="s">
        <v>1535</v>
      </c>
      <c r="G127" s="91" t="b">
        <v>0</v>
      </c>
      <c r="H127" s="91" t="b">
        <v>0</v>
      </c>
      <c r="I127" s="91" t="b">
        <v>0</v>
      </c>
      <c r="J127" s="91" t="b">
        <v>0</v>
      </c>
      <c r="K127" s="91" t="b">
        <v>0</v>
      </c>
      <c r="L127" s="91" t="b">
        <v>0</v>
      </c>
    </row>
    <row r="128" spans="1:12" ht="15">
      <c r="A128" s="91" t="s">
        <v>1462</v>
      </c>
      <c r="B128" s="91" t="s">
        <v>1500</v>
      </c>
      <c r="C128" s="91">
        <v>2</v>
      </c>
      <c r="D128" s="133">
        <v>0.0020568185624457893</v>
      </c>
      <c r="E128" s="133">
        <v>2.6576931156007975</v>
      </c>
      <c r="F128" s="91" t="s">
        <v>1535</v>
      </c>
      <c r="G128" s="91" t="b">
        <v>0</v>
      </c>
      <c r="H128" s="91" t="b">
        <v>0</v>
      </c>
      <c r="I128" s="91" t="b">
        <v>0</v>
      </c>
      <c r="J128" s="91" t="b">
        <v>0</v>
      </c>
      <c r="K128" s="91" t="b">
        <v>0</v>
      </c>
      <c r="L128" s="91" t="b">
        <v>0</v>
      </c>
    </row>
    <row r="129" spans="1:12" ht="15">
      <c r="A129" s="91" t="s">
        <v>1500</v>
      </c>
      <c r="B129" s="91" t="s">
        <v>1501</v>
      </c>
      <c r="C129" s="91">
        <v>2</v>
      </c>
      <c r="D129" s="133">
        <v>0.0020568185624457893</v>
      </c>
      <c r="E129" s="133">
        <v>2.833784374656479</v>
      </c>
      <c r="F129" s="91" t="s">
        <v>1535</v>
      </c>
      <c r="G129" s="91" t="b">
        <v>0</v>
      </c>
      <c r="H129" s="91" t="b">
        <v>0</v>
      </c>
      <c r="I129" s="91" t="b">
        <v>0</v>
      </c>
      <c r="J129" s="91" t="b">
        <v>0</v>
      </c>
      <c r="K129" s="91" t="b">
        <v>0</v>
      </c>
      <c r="L129" s="91" t="b">
        <v>0</v>
      </c>
    </row>
    <row r="130" spans="1:12" ht="15">
      <c r="A130" s="91" t="s">
        <v>1501</v>
      </c>
      <c r="B130" s="91" t="s">
        <v>1502</v>
      </c>
      <c r="C130" s="91">
        <v>2</v>
      </c>
      <c r="D130" s="133">
        <v>0.0020568185624457893</v>
      </c>
      <c r="E130" s="133">
        <v>2.833784374656479</v>
      </c>
      <c r="F130" s="91" t="s">
        <v>1535</v>
      </c>
      <c r="G130" s="91" t="b">
        <v>0</v>
      </c>
      <c r="H130" s="91" t="b">
        <v>0</v>
      </c>
      <c r="I130" s="91" t="b">
        <v>0</v>
      </c>
      <c r="J130" s="91" t="b">
        <v>0</v>
      </c>
      <c r="K130" s="91" t="b">
        <v>0</v>
      </c>
      <c r="L130" s="91" t="b">
        <v>0</v>
      </c>
    </row>
    <row r="131" spans="1:12" ht="15">
      <c r="A131" s="91" t="s">
        <v>1502</v>
      </c>
      <c r="B131" s="91" t="s">
        <v>1503</v>
      </c>
      <c r="C131" s="91">
        <v>2</v>
      </c>
      <c r="D131" s="133">
        <v>0.0020568185624457893</v>
      </c>
      <c r="E131" s="133">
        <v>2.833784374656479</v>
      </c>
      <c r="F131" s="91" t="s">
        <v>1535</v>
      </c>
      <c r="G131" s="91" t="b">
        <v>0</v>
      </c>
      <c r="H131" s="91" t="b">
        <v>0</v>
      </c>
      <c r="I131" s="91" t="b">
        <v>0</v>
      </c>
      <c r="J131" s="91" t="b">
        <v>0</v>
      </c>
      <c r="K131" s="91" t="b">
        <v>0</v>
      </c>
      <c r="L131" s="91" t="b">
        <v>0</v>
      </c>
    </row>
    <row r="132" spans="1:12" ht="15">
      <c r="A132" s="91" t="s">
        <v>1503</v>
      </c>
      <c r="B132" s="91" t="s">
        <v>1177</v>
      </c>
      <c r="C132" s="91">
        <v>2</v>
      </c>
      <c r="D132" s="133">
        <v>0.0020568185624457893</v>
      </c>
      <c r="E132" s="133">
        <v>1.2540007780396687</v>
      </c>
      <c r="F132" s="91" t="s">
        <v>1535</v>
      </c>
      <c r="G132" s="91" t="b">
        <v>0</v>
      </c>
      <c r="H132" s="91" t="b">
        <v>0</v>
      </c>
      <c r="I132" s="91" t="b">
        <v>0</v>
      </c>
      <c r="J132" s="91" t="b">
        <v>0</v>
      </c>
      <c r="K132" s="91" t="b">
        <v>0</v>
      </c>
      <c r="L132" s="91" t="b">
        <v>0</v>
      </c>
    </row>
    <row r="133" spans="1:12" ht="15">
      <c r="A133" s="91" t="s">
        <v>1193</v>
      </c>
      <c r="B133" s="91" t="s">
        <v>1504</v>
      </c>
      <c r="C133" s="91">
        <v>2</v>
      </c>
      <c r="D133" s="133">
        <v>0.0020568185624457893</v>
      </c>
      <c r="E133" s="133">
        <v>1.3639623586783158</v>
      </c>
      <c r="F133" s="91" t="s">
        <v>1535</v>
      </c>
      <c r="G133" s="91" t="b">
        <v>0</v>
      </c>
      <c r="H133" s="91" t="b">
        <v>0</v>
      </c>
      <c r="I133" s="91" t="b">
        <v>0</v>
      </c>
      <c r="J133" s="91" t="b">
        <v>0</v>
      </c>
      <c r="K133" s="91" t="b">
        <v>0</v>
      </c>
      <c r="L133" s="91" t="b">
        <v>0</v>
      </c>
    </row>
    <row r="134" spans="1:12" ht="15">
      <c r="A134" s="91" t="s">
        <v>1505</v>
      </c>
      <c r="B134" s="91" t="s">
        <v>1177</v>
      </c>
      <c r="C134" s="91">
        <v>2</v>
      </c>
      <c r="D134" s="133">
        <v>0.0020568185624457893</v>
      </c>
      <c r="E134" s="133">
        <v>1.2540007780396687</v>
      </c>
      <c r="F134" s="91" t="s">
        <v>1535</v>
      </c>
      <c r="G134" s="91" t="b">
        <v>0</v>
      </c>
      <c r="H134" s="91" t="b">
        <v>0</v>
      </c>
      <c r="I134" s="91" t="b">
        <v>0</v>
      </c>
      <c r="J134" s="91" t="b">
        <v>0</v>
      </c>
      <c r="K134" s="91" t="b">
        <v>0</v>
      </c>
      <c r="L134" s="91" t="b">
        <v>0</v>
      </c>
    </row>
    <row r="135" spans="1:12" ht="15">
      <c r="A135" s="91" t="s">
        <v>1507</v>
      </c>
      <c r="B135" s="91" t="s">
        <v>1508</v>
      </c>
      <c r="C135" s="91">
        <v>2</v>
      </c>
      <c r="D135" s="133">
        <v>0.0020568185624457893</v>
      </c>
      <c r="E135" s="133">
        <v>2.833784374656479</v>
      </c>
      <c r="F135" s="91" t="s">
        <v>1535</v>
      </c>
      <c r="G135" s="91" t="b">
        <v>0</v>
      </c>
      <c r="H135" s="91" t="b">
        <v>0</v>
      </c>
      <c r="I135" s="91" t="b">
        <v>0</v>
      </c>
      <c r="J135" s="91" t="b">
        <v>0</v>
      </c>
      <c r="K135" s="91" t="b">
        <v>0</v>
      </c>
      <c r="L135" s="91" t="b">
        <v>0</v>
      </c>
    </row>
    <row r="136" spans="1:12" ht="15">
      <c r="A136" s="91" t="s">
        <v>1508</v>
      </c>
      <c r="B136" s="91" t="s">
        <v>1509</v>
      </c>
      <c r="C136" s="91">
        <v>2</v>
      </c>
      <c r="D136" s="133">
        <v>0.0020568185624457893</v>
      </c>
      <c r="E136" s="133">
        <v>2.833784374656479</v>
      </c>
      <c r="F136" s="91" t="s">
        <v>1535</v>
      </c>
      <c r="G136" s="91" t="b">
        <v>0</v>
      </c>
      <c r="H136" s="91" t="b">
        <v>0</v>
      </c>
      <c r="I136" s="91" t="b">
        <v>0</v>
      </c>
      <c r="J136" s="91" t="b">
        <v>1</v>
      </c>
      <c r="K136" s="91" t="b">
        <v>0</v>
      </c>
      <c r="L136" s="91" t="b">
        <v>0</v>
      </c>
    </row>
    <row r="137" spans="1:12" ht="15">
      <c r="A137" s="91" t="s">
        <v>1509</v>
      </c>
      <c r="B137" s="91" t="s">
        <v>1448</v>
      </c>
      <c r="C137" s="91">
        <v>2</v>
      </c>
      <c r="D137" s="133">
        <v>0.0020568185624457893</v>
      </c>
      <c r="E137" s="133">
        <v>2.5327543789924976</v>
      </c>
      <c r="F137" s="91" t="s">
        <v>1535</v>
      </c>
      <c r="G137" s="91" t="b">
        <v>1</v>
      </c>
      <c r="H137" s="91" t="b">
        <v>0</v>
      </c>
      <c r="I137" s="91" t="b">
        <v>0</v>
      </c>
      <c r="J137" s="91" t="b">
        <v>0</v>
      </c>
      <c r="K137" s="91" t="b">
        <v>0</v>
      </c>
      <c r="L137" s="91" t="b">
        <v>0</v>
      </c>
    </row>
    <row r="138" spans="1:12" ht="15">
      <c r="A138" s="91" t="s">
        <v>1448</v>
      </c>
      <c r="B138" s="91" t="s">
        <v>1510</v>
      </c>
      <c r="C138" s="91">
        <v>2</v>
      </c>
      <c r="D138" s="133">
        <v>0.0020568185624457893</v>
      </c>
      <c r="E138" s="133">
        <v>2.5327543789924976</v>
      </c>
      <c r="F138" s="91" t="s">
        <v>1535</v>
      </c>
      <c r="G138" s="91" t="b">
        <v>0</v>
      </c>
      <c r="H138" s="91" t="b">
        <v>0</v>
      </c>
      <c r="I138" s="91" t="b">
        <v>0</v>
      </c>
      <c r="J138" s="91" t="b">
        <v>0</v>
      </c>
      <c r="K138" s="91" t="b">
        <v>0</v>
      </c>
      <c r="L138" s="91" t="b">
        <v>0</v>
      </c>
    </row>
    <row r="139" spans="1:12" ht="15">
      <c r="A139" s="91" t="s">
        <v>1510</v>
      </c>
      <c r="B139" s="91" t="s">
        <v>1449</v>
      </c>
      <c r="C139" s="91">
        <v>2</v>
      </c>
      <c r="D139" s="133">
        <v>0.0020568185624457893</v>
      </c>
      <c r="E139" s="133">
        <v>2.5327543789924976</v>
      </c>
      <c r="F139" s="91" t="s">
        <v>1535</v>
      </c>
      <c r="G139" s="91" t="b">
        <v>0</v>
      </c>
      <c r="H139" s="91" t="b">
        <v>0</v>
      </c>
      <c r="I139" s="91" t="b">
        <v>0</v>
      </c>
      <c r="J139" s="91" t="b">
        <v>0</v>
      </c>
      <c r="K139" s="91" t="b">
        <v>0</v>
      </c>
      <c r="L139" s="91" t="b">
        <v>0</v>
      </c>
    </row>
    <row r="140" spans="1:12" ht="15">
      <c r="A140" s="91" t="s">
        <v>1449</v>
      </c>
      <c r="B140" s="91" t="s">
        <v>364</v>
      </c>
      <c r="C140" s="91">
        <v>2</v>
      </c>
      <c r="D140" s="133">
        <v>0.0020568185624457893</v>
      </c>
      <c r="E140" s="133">
        <v>2.5327543789924976</v>
      </c>
      <c r="F140" s="91" t="s">
        <v>1535</v>
      </c>
      <c r="G140" s="91" t="b">
        <v>0</v>
      </c>
      <c r="H140" s="91" t="b">
        <v>0</v>
      </c>
      <c r="I140" s="91" t="b">
        <v>0</v>
      </c>
      <c r="J140" s="91" t="b">
        <v>0</v>
      </c>
      <c r="K140" s="91" t="b">
        <v>0</v>
      </c>
      <c r="L140" s="91" t="b">
        <v>0</v>
      </c>
    </row>
    <row r="141" spans="1:12" ht="15">
      <c r="A141" s="91" t="s">
        <v>364</v>
      </c>
      <c r="B141" s="91" t="s">
        <v>1451</v>
      </c>
      <c r="C141" s="91">
        <v>2</v>
      </c>
      <c r="D141" s="133">
        <v>0.0020568185624457893</v>
      </c>
      <c r="E141" s="133">
        <v>2.5327543789924976</v>
      </c>
      <c r="F141" s="91" t="s">
        <v>1535</v>
      </c>
      <c r="G141" s="91" t="b">
        <v>0</v>
      </c>
      <c r="H141" s="91" t="b">
        <v>0</v>
      </c>
      <c r="I141" s="91" t="b">
        <v>0</v>
      </c>
      <c r="J141" s="91" t="b">
        <v>0</v>
      </c>
      <c r="K141" s="91" t="b">
        <v>0</v>
      </c>
      <c r="L141" s="91" t="b">
        <v>0</v>
      </c>
    </row>
    <row r="142" spans="1:12" ht="15">
      <c r="A142" s="91" t="s">
        <v>1451</v>
      </c>
      <c r="B142" s="91" t="s">
        <v>1511</v>
      </c>
      <c r="C142" s="91">
        <v>2</v>
      </c>
      <c r="D142" s="133">
        <v>0.0020568185624457893</v>
      </c>
      <c r="E142" s="133">
        <v>2.5327543789924976</v>
      </c>
      <c r="F142" s="91" t="s">
        <v>1535</v>
      </c>
      <c r="G142" s="91" t="b">
        <v>0</v>
      </c>
      <c r="H142" s="91" t="b">
        <v>0</v>
      </c>
      <c r="I142" s="91" t="b">
        <v>0</v>
      </c>
      <c r="J142" s="91" t="b">
        <v>0</v>
      </c>
      <c r="K142" s="91" t="b">
        <v>0</v>
      </c>
      <c r="L142" s="91" t="b">
        <v>0</v>
      </c>
    </row>
    <row r="143" spans="1:12" ht="15">
      <c r="A143" s="91" t="s">
        <v>1511</v>
      </c>
      <c r="B143" s="91" t="s">
        <v>1193</v>
      </c>
      <c r="C143" s="91">
        <v>2</v>
      </c>
      <c r="D143" s="133">
        <v>0.0020568185624457893</v>
      </c>
      <c r="E143" s="133">
        <v>1.3566631199368164</v>
      </c>
      <c r="F143" s="91" t="s">
        <v>1535</v>
      </c>
      <c r="G143" s="91" t="b">
        <v>0</v>
      </c>
      <c r="H143" s="91" t="b">
        <v>0</v>
      </c>
      <c r="I143" s="91" t="b">
        <v>0</v>
      </c>
      <c r="J143" s="91" t="b">
        <v>0</v>
      </c>
      <c r="K143" s="91" t="b">
        <v>0</v>
      </c>
      <c r="L143" s="91" t="b">
        <v>0</v>
      </c>
    </row>
    <row r="144" spans="1:12" ht="15">
      <c r="A144" s="91" t="s">
        <v>1193</v>
      </c>
      <c r="B144" s="91" t="s">
        <v>1512</v>
      </c>
      <c r="C144" s="91">
        <v>2</v>
      </c>
      <c r="D144" s="133">
        <v>0.0020568185624457893</v>
      </c>
      <c r="E144" s="133">
        <v>1.3639623586783158</v>
      </c>
      <c r="F144" s="91" t="s">
        <v>1535</v>
      </c>
      <c r="G144" s="91" t="b">
        <v>0</v>
      </c>
      <c r="H144" s="91" t="b">
        <v>0</v>
      </c>
      <c r="I144" s="91" t="b">
        <v>0</v>
      </c>
      <c r="J144" s="91" t="b">
        <v>0</v>
      </c>
      <c r="K144" s="91" t="b">
        <v>0</v>
      </c>
      <c r="L144" s="91" t="b">
        <v>0</v>
      </c>
    </row>
    <row r="145" spans="1:12" ht="15">
      <c r="A145" s="91" t="s">
        <v>1512</v>
      </c>
      <c r="B145" s="91" t="s">
        <v>1513</v>
      </c>
      <c r="C145" s="91">
        <v>2</v>
      </c>
      <c r="D145" s="133">
        <v>0.0020568185624457893</v>
      </c>
      <c r="E145" s="133">
        <v>2.833784374656479</v>
      </c>
      <c r="F145" s="91" t="s">
        <v>1535</v>
      </c>
      <c r="G145" s="91" t="b">
        <v>0</v>
      </c>
      <c r="H145" s="91" t="b">
        <v>0</v>
      </c>
      <c r="I145" s="91" t="b">
        <v>0</v>
      </c>
      <c r="J145" s="91" t="b">
        <v>0</v>
      </c>
      <c r="K145" s="91" t="b">
        <v>0</v>
      </c>
      <c r="L145" s="91" t="b">
        <v>0</v>
      </c>
    </row>
    <row r="146" spans="1:12" ht="15">
      <c r="A146" s="91" t="s">
        <v>1513</v>
      </c>
      <c r="B146" s="91" t="s">
        <v>1514</v>
      </c>
      <c r="C146" s="91">
        <v>2</v>
      </c>
      <c r="D146" s="133">
        <v>0.0020568185624457893</v>
      </c>
      <c r="E146" s="133">
        <v>2.833784374656479</v>
      </c>
      <c r="F146" s="91" t="s">
        <v>1535</v>
      </c>
      <c r="G146" s="91" t="b">
        <v>0</v>
      </c>
      <c r="H146" s="91" t="b">
        <v>0</v>
      </c>
      <c r="I146" s="91" t="b">
        <v>0</v>
      </c>
      <c r="J146" s="91" t="b">
        <v>0</v>
      </c>
      <c r="K146" s="91" t="b">
        <v>0</v>
      </c>
      <c r="L146" s="91" t="b">
        <v>0</v>
      </c>
    </row>
    <row r="147" spans="1:12" ht="15">
      <c r="A147" s="91" t="s">
        <v>1514</v>
      </c>
      <c r="B147" s="91" t="s">
        <v>1463</v>
      </c>
      <c r="C147" s="91">
        <v>2</v>
      </c>
      <c r="D147" s="133">
        <v>0.0020568185624457893</v>
      </c>
      <c r="E147" s="133">
        <v>2.6576931156007975</v>
      </c>
      <c r="F147" s="91" t="s">
        <v>1535</v>
      </c>
      <c r="G147" s="91" t="b">
        <v>0</v>
      </c>
      <c r="H147" s="91" t="b">
        <v>0</v>
      </c>
      <c r="I147" s="91" t="b">
        <v>0</v>
      </c>
      <c r="J147" s="91" t="b">
        <v>0</v>
      </c>
      <c r="K147" s="91" t="b">
        <v>0</v>
      </c>
      <c r="L147" s="91" t="b">
        <v>0</v>
      </c>
    </row>
    <row r="148" spans="1:12" ht="15">
      <c r="A148" s="91" t="s">
        <v>1463</v>
      </c>
      <c r="B148" s="91" t="s">
        <v>1451</v>
      </c>
      <c r="C148" s="91">
        <v>2</v>
      </c>
      <c r="D148" s="133">
        <v>0.0020568185624457893</v>
      </c>
      <c r="E148" s="133">
        <v>2.3566631199368167</v>
      </c>
      <c r="F148" s="91" t="s">
        <v>1535</v>
      </c>
      <c r="G148" s="91" t="b">
        <v>0</v>
      </c>
      <c r="H148" s="91" t="b">
        <v>0</v>
      </c>
      <c r="I148" s="91" t="b">
        <v>0</v>
      </c>
      <c r="J148" s="91" t="b">
        <v>0</v>
      </c>
      <c r="K148" s="91" t="b">
        <v>0</v>
      </c>
      <c r="L148" s="91" t="b">
        <v>0</v>
      </c>
    </row>
    <row r="149" spans="1:12" ht="15">
      <c r="A149" s="91" t="s">
        <v>1451</v>
      </c>
      <c r="B149" s="91" t="s">
        <v>1515</v>
      </c>
      <c r="C149" s="91">
        <v>2</v>
      </c>
      <c r="D149" s="133">
        <v>0.0020568185624457893</v>
      </c>
      <c r="E149" s="133">
        <v>2.5327543789924976</v>
      </c>
      <c r="F149" s="91" t="s">
        <v>1535</v>
      </c>
      <c r="G149" s="91" t="b">
        <v>0</v>
      </c>
      <c r="H149" s="91" t="b">
        <v>0</v>
      </c>
      <c r="I149" s="91" t="b">
        <v>0</v>
      </c>
      <c r="J149" s="91" t="b">
        <v>0</v>
      </c>
      <c r="K149" s="91" t="b">
        <v>0</v>
      </c>
      <c r="L149" s="91" t="b">
        <v>0</v>
      </c>
    </row>
    <row r="150" spans="1:12" ht="15">
      <c r="A150" s="91" t="s">
        <v>1515</v>
      </c>
      <c r="B150" s="91" t="s">
        <v>1516</v>
      </c>
      <c r="C150" s="91">
        <v>2</v>
      </c>
      <c r="D150" s="133">
        <v>0.0020568185624457893</v>
      </c>
      <c r="E150" s="133">
        <v>2.833784374656479</v>
      </c>
      <c r="F150" s="91" t="s">
        <v>1535</v>
      </c>
      <c r="G150" s="91" t="b">
        <v>0</v>
      </c>
      <c r="H150" s="91" t="b">
        <v>0</v>
      </c>
      <c r="I150" s="91" t="b">
        <v>0</v>
      </c>
      <c r="J150" s="91" t="b">
        <v>0</v>
      </c>
      <c r="K150" s="91" t="b">
        <v>0</v>
      </c>
      <c r="L150" s="91" t="b">
        <v>0</v>
      </c>
    </row>
    <row r="151" spans="1:12" ht="15">
      <c r="A151" s="91" t="s">
        <v>1516</v>
      </c>
      <c r="B151" s="91" t="s">
        <v>1517</v>
      </c>
      <c r="C151" s="91">
        <v>2</v>
      </c>
      <c r="D151" s="133">
        <v>0.0020568185624457893</v>
      </c>
      <c r="E151" s="133">
        <v>2.833784374656479</v>
      </c>
      <c r="F151" s="91" t="s">
        <v>1535</v>
      </c>
      <c r="G151" s="91" t="b">
        <v>0</v>
      </c>
      <c r="H151" s="91" t="b">
        <v>0</v>
      </c>
      <c r="I151" s="91" t="b">
        <v>0</v>
      </c>
      <c r="J151" s="91" t="b">
        <v>0</v>
      </c>
      <c r="K151" s="91" t="b">
        <v>0</v>
      </c>
      <c r="L151" s="91" t="b">
        <v>0</v>
      </c>
    </row>
    <row r="152" spans="1:12" ht="15">
      <c r="A152" s="91" t="s">
        <v>1517</v>
      </c>
      <c r="B152" s="91" t="s">
        <v>1518</v>
      </c>
      <c r="C152" s="91">
        <v>2</v>
      </c>
      <c r="D152" s="133">
        <v>0.0020568185624457893</v>
      </c>
      <c r="E152" s="133">
        <v>2.833784374656479</v>
      </c>
      <c r="F152" s="91" t="s">
        <v>1535</v>
      </c>
      <c r="G152" s="91" t="b">
        <v>0</v>
      </c>
      <c r="H152" s="91" t="b">
        <v>0</v>
      </c>
      <c r="I152" s="91" t="b">
        <v>0</v>
      </c>
      <c r="J152" s="91" t="b">
        <v>0</v>
      </c>
      <c r="K152" s="91" t="b">
        <v>1</v>
      </c>
      <c r="L152" s="91" t="b">
        <v>0</v>
      </c>
    </row>
    <row r="153" spans="1:12" ht="15">
      <c r="A153" s="91" t="s">
        <v>1518</v>
      </c>
      <c r="B153" s="91" t="s">
        <v>1519</v>
      </c>
      <c r="C153" s="91">
        <v>2</v>
      </c>
      <c r="D153" s="133">
        <v>0.0020568185624457893</v>
      </c>
      <c r="E153" s="133">
        <v>2.833784374656479</v>
      </c>
      <c r="F153" s="91" t="s">
        <v>1535</v>
      </c>
      <c r="G153" s="91" t="b">
        <v>0</v>
      </c>
      <c r="H153" s="91" t="b">
        <v>1</v>
      </c>
      <c r="I153" s="91" t="b">
        <v>0</v>
      </c>
      <c r="J153" s="91" t="b">
        <v>0</v>
      </c>
      <c r="K153" s="91" t="b">
        <v>0</v>
      </c>
      <c r="L153" s="91" t="b">
        <v>0</v>
      </c>
    </row>
    <row r="154" spans="1:12" ht="15">
      <c r="A154" s="91" t="s">
        <v>1519</v>
      </c>
      <c r="B154" s="91" t="s">
        <v>256</v>
      </c>
      <c r="C154" s="91">
        <v>2</v>
      </c>
      <c r="D154" s="133">
        <v>0.0020568185624457893</v>
      </c>
      <c r="E154" s="133">
        <v>2.833784374656479</v>
      </c>
      <c r="F154" s="91" t="s">
        <v>1535</v>
      </c>
      <c r="G154" s="91" t="b">
        <v>0</v>
      </c>
      <c r="H154" s="91" t="b">
        <v>0</v>
      </c>
      <c r="I154" s="91" t="b">
        <v>0</v>
      </c>
      <c r="J154" s="91" t="b">
        <v>0</v>
      </c>
      <c r="K154" s="91" t="b">
        <v>0</v>
      </c>
      <c r="L154" s="91" t="b">
        <v>0</v>
      </c>
    </row>
    <row r="155" spans="1:12" ht="15">
      <c r="A155" s="91" t="s">
        <v>256</v>
      </c>
      <c r="B155" s="91" t="s">
        <v>1520</v>
      </c>
      <c r="C155" s="91">
        <v>2</v>
      </c>
      <c r="D155" s="133">
        <v>0.0020568185624457893</v>
      </c>
      <c r="E155" s="133">
        <v>2.833784374656479</v>
      </c>
      <c r="F155" s="91" t="s">
        <v>1535</v>
      </c>
      <c r="G155" s="91" t="b">
        <v>0</v>
      </c>
      <c r="H155" s="91" t="b">
        <v>0</v>
      </c>
      <c r="I155" s="91" t="b">
        <v>0</v>
      </c>
      <c r="J155" s="91" t="b">
        <v>0</v>
      </c>
      <c r="K155" s="91" t="b">
        <v>0</v>
      </c>
      <c r="L155" s="91" t="b">
        <v>0</v>
      </c>
    </row>
    <row r="156" spans="1:12" ht="15">
      <c r="A156" s="91" t="s">
        <v>1521</v>
      </c>
      <c r="B156" s="91" t="s">
        <v>1452</v>
      </c>
      <c r="C156" s="91">
        <v>2</v>
      </c>
      <c r="D156" s="133">
        <v>0.0020568185624457893</v>
      </c>
      <c r="E156" s="133">
        <v>2.5327543789924976</v>
      </c>
      <c r="F156" s="91" t="s">
        <v>1535</v>
      </c>
      <c r="G156" s="91" t="b">
        <v>0</v>
      </c>
      <c r="H156" s="91" t="b">
        <v>0</v>
      </c>
      <c r="I156" s="91" t="b">
        <v>0</v>
      </c>
      <c r="J156" s="91" t="b">
        <v>0</v>
      </c>
      <c r="K156" s="91" t="b">
        <v>0</v>
      </c>
      <c r="L156" s="91" t="b">
        <v>0</v>
      </c>
    </row>
    <row r="157" spans="1:12" ht="15">
      <c r="A157" s="91" t="s">
        <v>1452</v>
      </c>
      <c r="B157" s="91" t="s">
        <v>1522</v>
      </c>
      <c r="C157" s="91">
        <v>2</v>
      </c>
      <c r="D157" s="133">
        <v>0.0020568185624457893</v>
      </c>
      <c r="E157" s="133">
        <v>2.5327543789924976</v>
      </c>
      <c r="F157" s="91" t="s">
        <v>1535</v>
      </c>
      <c r="G157" s="91" t="b">
        <v>0</v>
      </c>
      <c r="H157" s="91" t="b">
        <v>0</v>
      </c>
      <c r="I157" s="91" t="b">
        <v>0</v>
      </c>
      <c r="J157" s="91" t="b">
        <v>0</v>
      </c>
      <c r="K157" s="91" t="b">
        <v>0</v>
      </c>
      <c r="L157" s="91" t="b">
        <v>0</v>
      </c>
    </row>
    <row r="158" spans="1:12" ht="15">
      <c r="A158" s="91" t="s">
        <v>1522</v>
      </c>
      <c r="B158" s="91" t="s">
        <v>1523</v>
      </c>
      <c r="C158" s="91">
        <v>2</v>
      </c>
      <c r="D158" s="133">
        <v>0.0020568185624457893</v>
      </c>
      <c r="E158" s="133">
        <v>2.833784374656479</v>
      </c>
      <c r="F158" s="91" t="s">
        <v>1535</v>
      </c>
      <c r="G158" s="91" t="b">
        <v>0</v>
      </c>
      <c r="H158" s="91" t="b">
        <v>0</v>
      </c>
      <c r="I158" s="91" t="b">
        <v>0</v>
      </c>
      <c r="J158" s="91" t="b">
        <v>0</v>
      </c>
      <c r="K158" s="91" t="b">
        <v>0</v>
      </c>
      <c r="L158" s="91" t="b">
        <v>0</v>
      </c>
    </row>
    <row r="159" spans="1:12" ht="15">
      <c r="A159" s="91" t="s">
        <v>1523</v>
      </c>
      <c r="B159" s="91" t="s">
        <v>1453</v>
      </c>
      <c r="C159" s="91">
        <v>2</v>
      </c>
      <c r="D159" s="133">
        <v>0.0020568185624457893</v>
      </c>
      <c r="E159" s="133">
        <v>2.5327543789924976</v>
      </c>
      <c r="F159" s="91" t="s">
        <v>1535</v>
      </c>
      <c r="G159" s="91" t="b">
        <v>0</v>
      </c>
      <c r="H159" s="91" t="b">
        <v>0</v>
      </c>
      <c r="I159" s="91" t="b">
        <v>0</v>
      </c>
      <c r="J159" s="91" t="b">
        <v>0</v>
      </c>
      <c r="K159" s="91" t="b">
        <v>0</v>
      </c>
      <c r="L159" s="91" t="b">
        <v>0</v>
      </c>
    </row>
    <row r="160" spans="1:12" ht="15">
      <c r="A160" s="91" t="s">
        <v>1454</v>
      </c>
      <c r="B160" s="91" t="s">
        <v>1524</v>
      </c>
      <c r="C160" s="91">
        <v>2</v>
      </c>
      <c r="D160" s="133">
        <v>0.0020568185624457893</v>
      </c>
      <c r="E160" s="133">
        <v>2.5327543789924976</v>
      </c>
      <c r="F160" s="91" t="s">
        <v>1535</v>
      </c>
      <c r="G160" s="91" t="b">
        <v>0</v>
      </c>
      <c r="H160" s="91" t="b">
        <v>0</v>
      </c>
      <c r="I160" s="91" t="b">
        <v>0</v>
      </c>
      <c r="J160" s="91" t="b">
        <v>0</v>
      </c>
      <c r="K160" s="91" t="b">
        <v>0</v>
      </c>
      <c r="L160" s="91" t="b">
        <v>0</v>
      </c>
    </row>
    <row r="161" spans="1:12" ht="15">
      <c r="A161" s="91" t="s">
        <v>1524</v>
      </c>
      <c r="B161" s="91" t="s">
        <v>1453</v>
      </c>
      <c r="C161" s="91">
        <v>2</v>
      </c>
      <c r="D161" s="133">
        <v>0.0020568185624457893</v>
      </c>
      <c r="E161" s="133">
        <v>2.5327543789924976</v>
      </c>
      <c r="F161" s="91" t="s">
        <v>1535</v>
      </c>
      <c r="G161" s="91" t="b">
        <v>0</v>
      </c>
      <c r="H161" s="91" t="b">
        <v>0</v>
      </c>
      <c r="I161" s="91" t="b">
        <v>0</v>
      </c>
      <c r="J161" s="91" t="b">
        <v>0</v>
      </c>
      <c r="K161" s="91" t="b">
        <v>0</v>
      </c>
      <c r="L161" s="91" t="b">
        <v>0</v>
      </c>
    </row>
    <row r="162" spans="1:12" ht="15">
      <c r="A162" s="91" t="s">
        <v>1454</v>
      </c>
      <c r="B162" s="91" t="s">
        <v>1525</v>
      </c>
      <c r="C162" s="91">
        <v>2</v>
      </c>
      <c r="D162" s="133">
        <v>0.0020568185624457893</v>
      </c>
      <c r="E162" s="133">
        <v>2.5327543789924976</v>
      </c>
      <c r="F162" s="91" t="s">
        <v>1535</v>
      </c>
      <c r="G162" s="91" t="b">
        <v>0</v>
      </c>
      <c r="H162" s="91" t="b">
        <v>0</v>
      </c>
      <c r="I162" s="91" t="b">
        <v>0</v>
      </c>
      <c r="J162" s="91" t="b">
        <v>0</v>
      </c>
      <c r="K162" s="91" t="b">
        <v>0</v>
      </c>
      <c r="L162" s="91" t="b">
        <v>0</v>
      </c>
    </row>
    <row r="163" spans="1:12" ht="15">
      <c r="A163" s="91" t="s">
        <v>1525</v>
      </c>
      <c r="B163" s="91" t="s">
        <v>1452</v>
      </c>
      <c r="C163" s="91">
        <v>2</v>
      </c>
      <c r="D163" s="133">
        <v>0.0020568185624457893</v>
      </c>
      <c r="E163" s="133">
        <v>2.5327543789924976</v>
      </c>
      <c r="F163" s="91" t="s">
        <v>1535</v>
      </c>
      <c r="G163" s="91" t="b">
        <v>0</v>
      </c>
      <c r="H163" s="91" t="b">
        <v>0</v>
      </c>
      <c r="I163" s="91" t="b">
        <v>0</v>
      </c>
      <c r="J163" s="91" t="b">
        <v>0</v>
      </c>
      <c r="K163" s="91" t="b">
        <v>0</v>
      </c>
      <c r="L163" s="91" t="b">
        <v>0</v>
      </c>
    </row>
    <row r="164" spans="1:12" ht="15">
      <c r="A164" s="91" t="s">
        <v>1452</v>
      </c>
      <c r="B164" s="91" t="s">
        <v>1526</v>
      </c>
      <c r="C164" s="91">
        <v>2</v>
      </c>
      <c r="D164" s="133">
        <v>0.0020568185624457893</v>
      </c>
      <c r="E164" s="133">
        <v>2.5327543789924976</v>
      </c>
      <c r="F164" s="91" t="s">
        <v>1535</v>
      </c>
      <c r="G164" s="91" t="b">
        <v>0</v>
      </c>
      <c r="H164" s="91" t="b">
        <v>0</v>
      </c>
      <c r="I164" s="91" t="b">
        <v>0</v>
      </c>
      <c r="J164" s="91" t="b">
        <v>0</v>
      </c>
      <c r="K164" s="91" t="b">
        <v>0</v>
      </c>
      <c r="L164" s="91" t="b">
        <v>0</v>
      </c>
    </row>
    <row r="165" spans="1:12" ht="15">
      <c r="A165" s="91" t="s">
        <v>1526</v>
      </c>
      <c r="B165" s="91" t="s">
        <v>1177</v>
      </c>
      <c r="C165" s="91">
        <v>2</v>
      </c>
      <c r="D165" s="133">
        <v>0.0020568185624457893</v>
      </c>
      <c r="E165" s="133">
        <v>1.2540007780396687</v>
      </c>
      <c r="F165" s="91" t="s">
        <v>1535</v>
      </c>
      <c r="G165" s="91" t="b">
        <v>0</v>
      </c>
      <c r="H165" s="91" t="b">
        <v>0</v>
      </c>
      <c r="I165" s="91" t="b">
        <v>0</v>
      </c>
      <c r="J165" s="91" t="b">
        <v>0</v>
      </c>
      <c r="K165" s="91" t="b">
        <v>0</v>
      </c>
      <c r="L165" s="91" t="b">
        <v>0</v>
      </c>
    </row>
    <row r="166" spans="1:12" ht="15">
      <c r="A166" s="91" t="s">
        <v>1193</v>
      </c>
      <c r="B166" s="91" t="s">
        <v>1527</v>
      </c>
      <c r="C166" s="91">
        <v>2</v>
      </c>
      <c r="D166" s="133">
        <v>0.0020568185624457893</v>
      </c>
      <c r="E166" s="133">
        <v>1.3639623586783158</v>
      </c>
      <c r="F166" s="91" t="s">
        <v>1535</v>
      </c>
      <c r="G166" s="91" t="b">
        <v>0</v>
      </c>
      <c r="H166" s="91" t="b">
        <v>0</v>
      </c>
      <c r="I166" s="91" t="b">
        <v>0</v>
      </c>
      <c r="J166" s="91" t="b">
        <v>0</v>
      </c>
      <c r="K166" s="91" t="b">
        <v>0</v>
      </c>
      <c r="L166" s="91" t="b">
        <v>0</v>
      </c>
    </row>
    <row r="167" spans="1:12" ht="15">
      <c r="A167" s="91" t="s">
        <v>1527</v>
      </c>
      <c r="B167" s="91" t="s">
        <v>1528</v>
      </c>
      <c r="C167" s="91">
        <v>2</v>
      </c>
      <c r="D167" s="133">
        <v>0.0020568185624457893</v>
      </c>
      <c r="E167" s="133">
        <v>2.833784374656479</v>
      </c>
      <c r="F167" s="91" t="s">
        <v>1535</v>
      </c>
      <c r="G167" s="91" t="b">
        <v>0</v>
      </c>
      <c r="H167" s="91" t="b">
        <v>0</v>
      </c>
      <c r="I167" s="91" t="b">
        <v>0</v>
      </c>
      <c r="J167" s="91" t="b">
        <v>0</v>
      </c>
      <c r="K167" s="91" t="b">
        <v>0</v>
      </c>
      <c r="L167" s="91" t="b">
        <v>0</v>
      </c>
    </row>
    <row r="168" spans="1:12" ht="15">
      <c r="A168" s="91" t="s">
        <v>1528</v>
      </c>
      <c r="B168" s="91" t="s">
        <v>1529</v>
      </c>
      <c r="C168" s="91">
        <v>2</v>
      </c>
      <c r="D168" s="133">
        <v>0.0020568185624457893</v>
      </c>
      <c r="E168" s="133">
        <v>2.833784374656479</v>
      </c>
      <c r="F168" s="91" t="s">
        <v>1535</v>
      </c>
      <c r="G168" s="91" t="b">
        <v>0</v>
      </c>
      <c r="H168" s="91" t="b">
        <v>0</v>
      </c>
      <c r="I168" s="91" t="b">
        <v>0</v>
      </c>
      <c r="J168" s="91" t="b">
        <v>0</v>
      </c>
      <c r="K168" s="91" t="b">
        <v>0</v>
      </c>
      <c r="L168" s="91" t="b">
        <v>0</v>
      </c>
    </row>
    <row r="169" spans="1:12" ht="15">
      <c r="A169" s="91" t="s">
        <v>1529</v>
      </c>
      <c r="B169" s="91" t="s">
        <v>1530</v>
      </c>
      <c r="C169" s="91">
        <v>2</v>
      </c>
      <c r="D169" s="133">
        <v>0.0020568185624457893</v>
      </c>
      <c r="E169" s="133">
        <v>2.833784374656479</v>
      </c>
      <c r="F169" s="91" t="s">
        <v>1535</v>
      </c>
      <c r="G169" s="91" t="b">
        <v>0</v>
      </c>
      <c r="H169" s="91" t="b">
        <v>0</v>
      </c>
      <c r="I169" s="91" t="b">
        <v>0</v>
      </c>
      <c r="J169" s="91" t="b">
        <v>0</v>
      </c>
      <c r="K169" s="91" t="b">
        <v>0</v>
      </c>
      <c r="L169" s="91" t="b">
        <v>0</v>
      </c>
    </row>
    <row r="170" spans="1:12" ht="15">
      <c r="A170" s="91" t="s">
        <v>1530</v>
      </c>
      <c r="B170" s="91" t="s">
        <v>1531</v>
      </c>
      <c r="C170" s="91">
        <v>2</v>
      </c>
      <c r="D170" s="133">
        <v>0.0020568185624457893</v>
      </c>
      <c r="E170" s="133">
        <v>2.833784374656479</v>
      </c>
      <c r="F170" s="91" t="s">
        <v>1535</v>
      </c>
      <c r="G170" s="91" t="b">
        <v>0</v>
      </c>
      <c r="H170" s="91" t="b">
        <v>0</v>
      </c>
      <c r="I170" s="91" t="b">
        <v>0</v>
      </c>
      <c r="J170" s="91" t="b">
        <v>0</v>
      </c>
      <c r="K170" s="91" t="b">
        <v>0</v>
      </c>
      <c r="L170" s="91" t="b">
        <v>0</v>
      </c>
    </row>
    <row r="171" spans="1:12" ht="15">
      <c r="A171" s="91" t="s">
        <v>1531</v>
      </c>
      <c r="B171" s="91" t="s">
        <v>1532</v>
      </c>
      <c r="C171" s="91">
        <v>2</v>
      </c>
      <c r="D171" s="133">
        <v>0.0020568185624457893</v>
      </c>
      <c r="E171" s="133">
        <v>2.833784374656479</v>
      </c>
      <c r="F171" s="91" t="s">
        <v>1535</v>
      </c>
      <c r="G171" s="91" t="b">
        <v>0</v>
      </c>
      <c r="H171" s="91" t="b">
        <v>0</v>
      </c>
      <c r="I171" s="91" t="b">
        <v>0</v>
      </c>
      <c r="J171" s="91" t="b">
        <v>0</v>
      </c>
      <c r="K171" s="91" t="b">
        <v>0</v>
      </c>
      <c r="L171" s="91" t="b">
        <v>0</v>
      </c>
    </row>
    <row r="172" spans="1:12" ht="15">
      <c r="A172" s="91" t="s">
        <v>1198</v>
      </c>
      <c r="B172" s="91" t="s">
        <v>1199</v>
      </c>
      <c r="C172" s="91">
        <v>22</v>
      </c>
      <c r="D172" s="133">
        <v>0</v>
      </c>
      <c r="E172" s="133">
        <v>1.4471580313422192</v>
      </c>
      <c r="F172" s="91" t="s">
        <v>1082</v>
      </c>
      <c r="G172" s="91" t="b">
        <v>1</v>
      </c>
      <c r="H172" s="91" t="b">
        <v>0</v>
      </c>
      <c r="I172" s="91" t="b">
        <v>0</v>
      </c>
      <c r="J172" s="91" t="b">
        <v>0</v>
      </c>
      <c r="K172" s="91" t="b">
        <v>0</v>
      </c>
      <c r="L172" s="91" t="b">
        <v>0</v>
      </c>
    </row>
    <row r="173" spans="1:12" ht="15">
      <c r="A173" s="91" t="s">
        <v>1199</v>
      </c>
      <c r="B173" s="91" t="s">
        <v>1200</v>
      </c>
      <c r="C173" s="91">
        <v>22</v>
      </c>
      <c r="D173" s="133">
        <v>0</v>
      </c>
      <c r="E173" s="133">
        <v>1.4471580313422192</v>
      </c>
      <c r="F173" s="91" t="s">
        <v>1082</v>
      </c>
      <c r="G173" s="91" t="b">
        <v>0</v>
      </c>
      <c r="H173" s="91" t="b">
        <v>0</v>
      </c>
      <c r="I173" s="91" t="b">
        <v>0</v>
      </c>
      <c r="J173" s="91" t="b">
        <v>0</v>
      </c>
      <c r="K173" s="91" t="b">
        <v>0</v>
      </c>
      <c r="L173" s="91" t="b">
        <v>0</v>
      </c>
    </row>
    <row r="174" spans="1:12" ht="15">
      <c r="A174" s="91" t="s">
        <v>1200</v>
      </c>
      <c r="B174" s="91" t="s">
        <v>1201</v>
      </c>
      <c r="C174" s="91">
        <v>22</v>
      </c>
      <c r="D174" s="133">
        <v>0</v>
      </c>
      <c r="E174" s="133">
        <v>1.4471580313422192</v>
      </c>
      <c r="F174" s="91" t="s">
        <v>1082</v>
      </c>
      <c r="G174" s="91" t="b">
        <v>0</v>
      </c>
      <c r="H174" s="91" t="b">
        <v>0</v>
      </c>
      <c r="I174" s="91" t="b">
        <v>0</v>
      </c>
      <c r="J174" s="91" t="b">
        <v>0</v>
      </c>
      <c r="K174" s="91" t="b">
        <v>0</v>
      </c>
      <c r="L174" s="91" t="b">
        <v>0</v>
      </c>
    </row>
    <row r="175" spans="1:12" ht="15">
      <c r="A175" s="91" t="s">
        <v>1201</v>
      </c>
      <c r="B175" s="91" t="s">
        <v>1202</v>
      </c>
      <c r="C175" s="91">
        <v>22</v>
      </c>
      <c r="D175" s="133">
        <v>0</v>
      </c>
      <c r="E175" s="133">
        <v>1.4471580313422192</v>
      </c>
      <c r="F175" s="91" t="s">
        <v>1082</v>
      </c>
      <c r="G175" s="91" t="b">
        <v>0</v>
      </c>
      <c r="H175" s="91" t="b">
        <v>0</v>
      </c>
      <c r="I175" s="91" t="b">
        <v>0</v>
      </c>
      <c r="J175" s="91" t="b">
        <v>0</v>
      </c>
      <c r="K175" s="91" t="b">
        <v>0</v>
      </c>
      <c r="L175" s="91" t="b">
        <v>0</v>
      </c>
    </row>
    <row r="176" spans="1:12" ht="15">
      <c r="A176" s="91" t="s">
        <v>1202</v>
      </c>
      <c r="B176" s="91" t="s">
        <v>1195</v>
      </c>
      <c r="C176" s="91">
        <v>22</v>
      </c>
      <c r="D176" s="133">
        <v>0</v>
      </c>
      <c r="E176" s="133">
        <v>1.4471580313422192</v>
      </c>
      <c r="F176" s="91" t="s">
        <v>1082</v>
      </c>
      <c r="G176" s="91" t="b">
        <v>0</v>
      </c>
      <c r="H176" s="91" t="b">
        <v>0</v>
      </c>
      <c r="I176" s="91" t="b">
        <v>0</v>
      </c>
      <c r="J176" s="91" t="b">
        <v>0</v>
      </c>
      <c r="K176" s="91" t="b">
        <v>0</v>
      </c>
      <c r="L176" s="91" t="b">
        <v>0</v>
      </c>
    </row>
    <row r="177" spans="1:12" ht="15">
      <c r="A177" s="91" t="s">
        <v>1195</v>
      </c>
      <c r="B177" s="91" t="s">
        <v>1203</v>
      </c>
      <c r="C177" s="91">
        <v>22</v>
      </c>
      <c r="D177" s="133">
        <v>0</v>
      </c>
      <c r="E177" s="133">
        <v>1.4471580313422192</v>
      </c>
      <c r="F177" s="91" t="s">
        <v>1082</v>
      </c>
      <c r="G177" s="91" t="b">
        <v>0</v>
      </c>
      <c r="H177" s="91" t="b">
        <v>0</v>
      </c>
      <c r="I177" s="91" t="b">
        <v>0</v>
      </c>
      <c r="J177" s="91" t="b">
        <v>0</v>
      </c>
      <c r="K177" s="91" t="b">
        <v>0</v>
      </c>
      <c r="L177" s="91" t="b">
        <v>0</v>
      </c>
    </row>
    <row r="178" spans="1:12" ht="15">
      <c r="A178" s="91" t="s">
        <v>1203</v>
      </c>
      <c r="B178" s="91" t="s">
        <v>1204</v>
      </c>
      <c r="C178" s="91">
        <v>22</v>
      </c>
      <c r="D178" s="133">
        <v>0</v>
      </c>
      <c r="E178" s="133">
        <v>1.4471580313422192</v>
      </c>
      <c r="F178" s="91" t="s">
        <v>1082</v>
      </c>
      <c r="G178" s="91" t="b">
        <v>0</v>
      </c>
      <c r="H178" s="91" t="b">
        <v>0</v>
      </c>
      <c r="I178" s="91" t="b">
        <v>0</v>
      </c>
      <c r="J178" s="91" t="b">
        <v>0</v>
      </c>
      <c r="K178" s="91" t="b">
        <v>0</v>
      </c>
      <c r="L178" s="91" t="b">
        <v>0</v>
      </c>
    </row>
    <row r="179" spans="1:12" ht="15">
      <c r="A179" s="91" t="s">
        <v>1204</v>
      </c>
      <c r="B179" s="91" t="s">
        <v>1205</v>
      </c>
      <c r="C179" s="91">
        <v>22</v>
      </c>
      <c r="D179" s="133">
        <v>0</v>
      </c>
      <c r="E179" s="133">
        <v>1.4471580313422192</v>
      </c>
      <c r="F179" s="91" t="s">
        <v>1082</v>
      </c>
      <c r="G179" s="91" t="b">
        <v>0</v>
      </c>
      <c r="H179" s="91" t="b">
        <v>0</v>
      </c>
      <c r="I179" s="91" t="b">
        <v>0</v>
      </c>
      <c r="J179" s="91" t="b">
        <v>0</v>
      </c>
      <c r="K179" s="91" t="b">
        <v>0</v>
      </c>
      <c r="L179" s="91" t="b">
        <v>0</v>
      </c>
    </row>
    <row r="180" spans="1:12" ht="15">
      <c r="A180" s="91" t="s">
        <v>1205</v>
      </c>
      <c r="B180" s="91" t="s">
        <v>1177</v>
      </c>
      <c r="C180" s="91">
        <v>22</v>
      </c>
      <c r="D180" s="133">
        <v>0</v>
      </c>
      <c r="E180" s="133">
        <v>1.4471580313422192</v>
      </c>
      <c r="F180" s="91" t="s">
        <v>1082</v>
      </c>
      <c r="G180" s="91" t="b">
        <v>0</v>
      </c>
      <c r="H180" s="91" t="b">
        <v>0</v>
      </c>
      <c r="I180" s="91" t="b">
        <v>0</v>
      </c>
      <c r="J180" s="91" t="b">
        <v>0</v>
      </c>
      <c r="K180" s="91" t="b">
        <v>0</v>
      </c>
      <c r="L180" s="91" t="b">
        <v>0</v>
      </c>
    </row>
    <row r="181" spans="1:12" ht="15">
      <c r="A181" s="91" t="s">
        <v>1177</v>
      </c>
      <c r="B181" s="91" t="s">
        <v>1193</v>
      </c>
      <c r="C181" s="91">
        <v>22</v>
      </c>
      <c r="D181" s="133">
        <v>0</v>
      </c>
      <c r="E181" s="133">
        <v>1.4471580313422192</v>
      </c>
      <c r="F181" s="91" t="s">
        <v>1082</v>
      </c>
      <c r="G181" s="91" t="b">
        <v>0</v>
      </c>
      <c r="H181" s="91" t="b">
        <v>0</v>
      </c>
      <c r="I181" s="91" t="b">
        <v>0</v>
      </c>
      <c r="J181" s="91" t="b">
        <v>0</v>
      </c>
      <c r="K181" s="91" t="b">
        <v>0</v>
      </c>
      <c r="L181" s="91" t="b">
        <v>0</v>
      </c>
    </row>
    <row r="182" spans="1:12" ht="15">
      <c r="A182" s="91" t="s">
        <v>1193</v>
      </c>
      <c r="B182" s="91" t="s">
        <v>1421</v>
      </c>
      <c r="C182" s="91">
        <v>22</v>
      </c>
      <c r="D182" s="133">
        <v>0</v>
      </c>
      <c r="E182" s="133">
        <v>1.4471580313422192</v>
      </c>
      <c r="F182" s="91" t="s">
        <v>1082</v>
      </c>
      <c r="G182" s="91" t="b">
        <v>0</v>
      </c>
      <c r="H182" s="91" t="b">
        <v>0</v>
      </c>
      <c r="I182" s="91" t="b">
        <v>0</v>
      </c>
      <c r="J182" s="91" t="b">
        <v>0</v>
      </c>
      <c r="K182" s="91" t="b">
        <v>0</v>
      </c>
      <c r="L182" s="91" t="b">
        <v>0</v>
      </c>
    </row>
    <row r="183" spans="1:12" ht="15">
      <c r="A183" s="91" t="s">
        <v>1421</v>
      </c>
      <c r="B183" s="91" t="s">
        <v>1422</v>
      </c>
      <c r="C183" s="91">
        <v>22</v>
      </c>
      <c r="D183" s="133">
        <v>0</v>
      </c>
      <c r="E183" s="133">
        <v>1.4471580313422192</v>
      </c>
      <c r="F183" s="91" t="s">
        <v>1082</v>
      </c>
      <c r="G183" s="91" t="b">
        <v>0</v>
      </c>
      <c r="H183" s="91" t="b">
        <v>0</v>
      </c>
      <c r="I183" s="91" t="b">
        <v>0</v>
      </c>
      <c r="J183" s="91" t="b">
        <v>0</v>
      </c>
      <c r="K183" s="91" t="b">
        <v>0</v>
      </c>
      <c r="L183" s="91" t="b">
        <v>0</v>
      </c>
    </row>
    <row r="184" spans="1:12" ht="15">
      <c r="A184" s="91" t="s">
        <v>1422</v>
      </c>
      <c r="B184" s="91" t="s">
        <v>1420</v>
      </c>
      <c r="C184" s="91">
        <v>22</v>
      </c>
      <c r="D184" s="133">
        <v>0</v>
      </c>
      <c r="E184" s="133">
        <v>1.4471580313422192</v>
      </c>
      <c r="F184" s="91" t="s">
        <v>1082</v>
      </c>
      <c r="G184" s="91" t="b">
        <v>0</v>
      </c>
      <c r="H184" s="91" t="b">
        <v>0</v>
      </c>
      <c r="I184" s="91" t="b">
        <v>0</v>
      </c>
      <c r="J184" s="91" t="b">
        <v>0</v>
      </c>
      <c r="K184" s="91" t="b">
        <v>0</v>
      </c>
      <c r="L184" s="91" t="b">
        <v>0</v>
      </c>
    </row>
    <row r="185" spans="1:12" ht="15">
      <c r="A185" s="91" t="s">
        <v>1420</v>
      </c>
      <c r="B185" s="91" t="s">
        <v>1196</v>
      </c>
      <c r="C185" s="91">
        <v>22</v>
      </c>
      <c r="D185" s="133">
        <v>0</v>
      </c>
      <c r="E185" s="133">
        <v>1.4471580313422192</v>
      </c>
      <c r="F185" s="91" t="s">
        <v>1082</v>
      </c>
      <c r="G185" s="91" t="b">
        <v>0</v>
      </c>
      <c r="H185" s="91" t="b">
        <v>0</v>
      </c>
      <c r="I185" s="91" t="b">
        <v>0</v>
      </c>
      <c r="J185" s="91" t="b">
        <v>0</v>
      </c>
      <c r="K185" s="91" t="b">
        <v>0</v>
      </c>
      <c r="L185" s="91" t="b">
        <v>0</v>
      </c>
    </row>
    <row r="186" spans="1:12" ht="15">
      <c r="A186" s="91" t="s">
        <v>1196</v>
      </c>
      <c r="B186" s="91" t="s">
        <v>1194</v>
      </c>
      <c r="C186" s="91">
        <v>22</v>
      </c>
      <c r="D186" s="133">
        <v>0</v>
      </c>
      <c r="E186" s="133">
        <v>1.146128035678238</v>
      </c>
      <c r="F186" s="91" t="s">
        <v>1082</v>
      </c>
      <c r="G186" s="91" t="b">
        <v>0</v>
      </c>
      <c r="H186" s="91" t="b">
        <v>0</v>
      </c>
      <c r="I186" s="91" t="b">
        <v>0</v>
      </c>
      <c r="J186" s="91" t="b">
        <v>0</v>
      </c>
      <c r="K186" s="91" t="b">
        <v>0</v>
      </c>
      <c r="L186" s="91" t="b">
        <v>0</v>
      </c>
    </row>
    <row r="187" spans="1:12" ht="15">
      <c r="A187" s="91" t="s">
        <v>1194</v>
      </c>
      <c r="B187" s="91" t="s">
        <v>1423</v>
      </c>
      <c r="C187" s="91">
        <v>22</v>
      </c>
      <c r="D187" s="133">
        <v>0</v>
      </c>
      <c r="E187" s="133">
        <v>1.146128035678238</v>
      </c>
      <c r="F187" s="91" t="s">
        <v>1082</v>
      </c>
      <c r="G187" s="91" t="b">
        <v>0</v>
      </c>
      <c r="H187" s="91" t="b">
        <v>0</v>
      </c>
      <c r="I187" s="91" t="b">
        <v>0</v>
      </c>
      <c r="J187" s="91" t="b">
        <v>0</v>
      </c>
      <c r="K187" s="91" t="b">
        <v>0</v>
      </c>
      <c r="L187" s="91" t="b">
        <v>0</v>
      </c>
    </row>
    <row r="188" spans="1:12" ht="15">
      <c r="A188" s="91" t="s">
        <v>1423</v>
      </c>
      <c r="B188" s="91" t="s">
        <v>1424</v>
      </c>
      <c r="C188" s="91">
        <v>22</v>
      </c>
      <c r="D188" s="133">
        <v>0</v>
      </c>
      <c r="E188" s="133">
        <v>1.4471580313422192</v>
      </c>
      <c r="F188" s="91" t="s">
        <v>1082</v>
      </c>
      <c r="G188" s="91" t="b">
        <v>0</v>
      </c>
      <c r="H188" s="91" t="b">
        <v>0</v>
      </c>
      <c r="I188" s="91" t="b">
        <v>0</v>
      </c>
      <c r="J188" s="91" t="b">
        <v>0</v>
      </c>
      <c r="K188" s="91" t="b">
        <v>0</v>
      </c>
      <c r="L188" s="91" t="b">
        <v>0</v>
      </c>
    </row>
    <row r="189" spans="1:12" ht="15">
      <c r="A189" s="91" t="s">
        <v>1424</v>
      </c>
      <c r="B189" s="91" t="s">
        <v>1425</v>
      </c>
      <c r="C189" s="91">
        <v>22</v>
      </c>
      <c r="D189" s="133">
        <v>0</v>
      </c>
      <c r="E189" s="133">
        <v>1.4471580313422192</v>
      </c>
      <c r="F189" s="91" t="s">
        <v>1082</v>
      </c>
      <c r="G189" s="91" t="b">
        <v>0</v>
      </c>
      <c r="H189" s="91" t="b">
        <v>0</v>
      </c>
      <c r="I189" s="91" t="b">
        <v>0</v>
      </c>
      <c r="J189" s="91" t="b">
        <v>0</v>
      </c>
      <c r="K189" s="91" t="b">
        <v>0</v>
      </c>
      <c r="L189" s="91" t="b">
        <v>0</v>
      </c>
    </row>
    <row r="190" spans="1:12" ht="15">
      <c r="A190" s="91" t="s">
        <v>1425</v>
      </c>
      <c r="B190" s="91" t="s">
        <v>1426</v>
      </c>
      <c r="C190" s="91">
        <v>22</v>
      </c>
      <c r="D190" s="133">
        <v>0</v>
      </c>
      <c r="E190" s="133">
        <v>1.4471580313422192</v>
      </c>
      <c r="F190" s="91" t="s">
        <v>1082</v>
      </c>
      <c r="G190" s="91" t="b">
        <v>0</v>
      </c>
      <c r="H190" s="91" t="b">
        <v>0</v>
      </c>
      <c r="I190" s="91" t="b">
        <v>0</v>
      </c>
      <c r="J190" s="91" t="b">
        <v>0</v>
      </c>
      <c r="K190" s="91" t="b">
        <v>0</v>
      </c>
      <c r="L190" s="91" t="b">
        <v>0</v>
      </c>
    </row>
    <row r="191" spans="1:12" ht="15">
      <c r="A191" s="91" t="s">
        <v>1426</v>
      </c>
      <c r="B191" s="91" t="s">
        <v>1194</v>
      </c>
      <c r="C191" s="91">
        <v>22</v>
      </c>
      <c r="D191" s="133">
        <v>0</v>
      </c>
      <c r="E191" s="133">
        <v>1.146128035678238</v>
      </c>
      <c r="F191" s="91" t="s">
        <v>1082</v>
      </c>
      <c r="G191" s="91" t="b">
        <v>0</v>
      </c>
      <c r="H191" s="91" t="b">
        <v>0</v>
      </c>
      <c r="I191" s="91" t="b">
        <v>0</v>
      </c>
      <c r="J191" s="91" t="b">
        <v>0</v>
      </c>
      <c r="K191" s="91" t="b">
        <v>0</v>
      </c>
      <c r="L191" s="91" t="b">
        <v>0</v>
      </c>
    </row>
    <row r="192" spans="1:12" ht="15">
      <c r="A192" s="91" t="s">
        <v>1194</v>
      </c>
      <c r="B192" s="91" t="s">
        <v>1427</v>
      </c>
      <c r="C192" s="91">
        <v>22</v>
      </c>
      <c r="D192" s="133">
        <v>0</v>
      </c>
      <c r="E192" s="133">
        <v>1.146128035678238</v>
      </c>
      <c r="F192" s="91" t="s">
        <v>1082</v>
      </c>
      <c r="G192" s="91" t="b">
        <v>0</v>
      </c>
      <c r="H192" s="91" t="b">
        <v>0</v>
      </c>
      <c r="I192" s="91" t="b">
        <v>0</v>
      </c>
      <c r="J192" s="91" t="b">
        <v>0</v>
      </c>
      <c r="K192" s="91" t="b">
        <v>0</v>
      </c>
      <c r="L192" s="91" t="b">
        <v>0</v>
      </c>
    </row>
    <row r="193" spans="1:12" ht="15">
      <c r="A193" s="91" t="s">
        <v>1427</v>
      </c>
      <c r="B193" s="91" t="s">
        <v>1428</v>
      </c>
      <c r="C193" s="91">
        <v>22</v>
      </c>
      <c r="D193" s="133">
        <v>0</v>
      </c>
      <c r="E193" s="133">
        <v>1.4471580313422192</v>
      </c>
      <c r="F193" s="91" t="s">
        <v>1082</v>
      </c>
      <c r="G193" s="91" t="b">
        <v>0</v>
      </c>
      <c r="H193" s="91" t="b">
        <v>0</v>
      </c>
      <c r="I193" s="91" t="b">
        <v>0</v>
      </c>
      <c r="J193" s="91" t="b">
        <v>0</v>
      </c>
      <c r="K193" s="91" t="b">
        <v>0</v>
      </c>
      <c r="L193" s="91" t="b">
        <v>0</v>
      </c>
    </row>
    <row r="194" spans="1:12" ht="15">
      <c r="A194" s="91" t="s">
        <v>1428</v>
      </c>
      <c r="B194" s="91" t="s">
        <v>1429</v>
      </c>
      <c r="C194" s="91">
        <v>22</v>
      </c>
      <c r="D194" s="133">
        <v>0</v>
      </c>
      <c r="E194" s="133">
        <v>1.4471580313422192</v>
      </c>
      <c r="F194" s="91" t="s">
        <v>1082</v>
      </c>
      <c r="G194" s="91" t="b">
        <v>0</v>
      </c>
      <c r="H194" s="91" t="b">
        <v>0</v>
      </c>
      <c r="I194" s="91" t="b">
        <v>0</v>
      </c>
      <c r="J194" s="91" t="b">
        <v>0</v>
      </c>
      <c r="K194" s="91" t="b">
        <v>0</v>
      </c>
      <c r="L194" s="91" t="b">
        <v>0</v>
      </c>
    </row>
    <row r="195" spans="1:12" ht="15">
      <c r="A195" s="91" t="s">
        <v>1429</v>
      </c>
      <c r="B195" s="91" t="s">
        <v>1430</v>
      </c>
      <c r="C195" s="91">
        <v>22</v>
      </c>
      <c r="D195" s="133">
        <v>0</v>
      </c>
      <c r="E195" s="133">
        <v>1.4471580313422192</v>
      </c>
      <c r="F195" s="91" t="s">
        <v>1082</v>
      </c>
      <c r="G195" s="91" t="b">
        <v>0</v>
      </c>
      <c r="H195" s="91" t="b">
        <v>0</v>
      </c>
      <c r="I195" s="91" t="b">
        <v>0</v>
      </c>
      <c r="J195" s="91" t="b">
        <v>0</v>
      </c>
      <c r="K195" s="91" t="b">
        <v>0</v>
      </c>
      <c r="L195" s="91" t="b">
        <v>0</v>
      </c>
    </row>
    <row r="196" spans="1:12" ht="15">
      <c r="A196" s="91" t="s">
        <v>1430</v>
      </c>
      <c r="B196" s="91" t="s">
        <v>1431</v>
      </c>
      <c r="C196" s="91">
        <v>22</v>
      </c>
      <c r="D196" s="133">
        <v>0</v>
      </c>
      <c r="E196" s="133">
        <v>1.4471580313422192</v>
      </c>
      <c r="F196" s="91" t="s">
        <v>1082</v>
      </c>
      <c r="G196" s="91" t="b">
        <v>0</v>
      </c>
      <c r="H196" s="91" t="b">
        <v>0</v>
      </c>
      <c r="I196" s="91" t="b">
        <v>0</v>
      </c>
      <c r="J196" s="91" t="b">
        <v>0</v>
      </c>
      <c r="K196" s="91" t="b">
        <v>0</v>
      </c>
      <c r="L196" s="91" t="b">
        <v>0</v>
      </c>
    </row>
    <row r="197" spans="1:12" ht="15">
      <c r="A197" s="91" t="s">
        <v>1431</v>
      </c>
      <c r="B197" s="91" t="s">
        <v>1432</v>
      </c>
      <c r="C197" s="91">
        <v>22</v>
      </c>
      <c r="D197" s="133">
        <v>0</v>
      </c>
      <c r="E197" s="133">
        <v>1.4471580313422192</v>
      </c>
      <c r="F197" s="91" t="s">
        <v>1082</v>
      </c>
      <c r="G197" s="91" t="b">
        <v>0</v>
      </c>
      <c r="H197" s="91" t="b">
        <v>0</v>
      </c>
      <c r="I197" s="91" t="b">
        <v>0</v>
      </c>
      <c r="J197" s="91" t="b">
        <v>0</v>
      </c>
      <c r="K197" s="91" t="b">
        <v>0</v>
      </c>
      <c r="L197" s="91" t="b">
        <v>0</v>
      </c>
    </row>
    <row r="198" spans="1:12" ht="15">
      <c r="A198" s="91" t="s">
        <v>1432</v>
      </c>
      <c r="B198" s="91" t="s">
        <v>1433</v>
      </c>
      <c r="C198" s="91">
        <v>22</v>
      </c>
      <c r="D198" s="133">
        <v>0</v>
      </c>
      <c r="E198" s="133">
        <v>1.4471580313422192</v>
      </c>
      <c r="F198" s="91" t="s">
        <v>1082</v>
      </c>
      <c r="G198" s="91" t="b">
        <v>0</v>
      </c>
      <c r="H198" s="91" t="b">
        <v>0</v>
      </c>
      <c r="I198" s="91" t="b">
        <v>0</v>
      </c>
      <c r="J198" s="91" t="b">
        <v>0</v>
      </c>
      <c r="K198" s="91" t="b">
        <v>0</v>
      </c>
      <c r="L198" s="91" t="b">
        <v>0</v>
      </c>
    </row>
    <row r="199" spans="1:12" ht="15">
      <c r="A199" s="91" t="s">
        <v>1433</v>
      </c>
      <c r="B199" s="91" t="s">
        <v>1434</v>
      </c>
      <c r="C199" s="91">
        <v>22</v>
      </c>
      <c r="D199" s="133">
        <v>0</v>
      </c>
      <c r="E199" s="133">
        <v>1.4471580313422192</v>
      </c>
      <c r="F199" s="91" t="s">
        <v>1082</v>
      </c>
      <c r="G199" s="91" t="b">
        <v>0</v>
      </c>
      <c r="H199" s="91" t="b">
        <v>0</v>
      </c>
      <c r="I199" s="91" t="b">
        <v>0</v>
      </c>
      <c r="J199" s="91" t="b">
        <v>0</v>
      </c>
      <c r="K199" s="91" t="b">
        <v>0</v>
      </c>
      <c r="L199" s="91" t="b">
        <v>0</v>
      </c>
    </row>
    <row r="200" spans="1:12" ht="15">
      <c r="A200" s="91" t="s">
        <v>368</v>
      </c>
      <c r="B200" s="91" t="s">
        <v>1209</v>
      </c>
      <c r="C200" s="91">
        <v>6</v>
      </c>
      <c r="D200" s="133">
        <v>0</v>
      </c>
      <c r="E200" s="133">
        <v>1.3979400086720377</v>
      </c>
      <c r="F200" s="91" t="s">
        <v>1084</v>
      </c>
      <c r="G200" s="91" t="b">
        <v>0</v>
      </c>
      <c r="H200" s="91" t="b">
        <v>0</v>
      </c>
      <c r="I200" s="91" t="b">
        <v>0</v>
      </c>
      <c r="J200" s="91" t="b">
        <v>0</v>
      </c>
      <c r="K200" s="91" t="b">
        <v>0</v>
      </c>
      <c r="L200" s="91" t="b">
        <v>0</v>
      </c>
    </row>
    <row r="201" spans="1:12" ht="15">
      <c r="A201" s="91" t="s">
        <v>1209</v>
      </c>
      <c r="B201" s="91" t="s">
        <v>1177</v>
      </c>
      <c r="C201" s="91">
        <v>6</v>
      </c>
      <c r="D201" s="133">
        <v>0</v>
      </c>
      <c r="E201" s="133">
        <v>1.0969100130080565</v>
      </c>
      <c r="F201" s="91" t="s">
        <v>1084</v>
      </c>
      <c r="G201" s="91" t="b">
        <v>0</v>
      </c>
      <c r="H201" s="91" t="b">
        <v>0</v>
      </c>
      <c r="I201" s="91" t="b">
        <v>0</v>
      </c>
      <c r="J201" s="91" t="b">
        <v>0</v>
      </c>
      <c r="K201" s="91" t="b">
        <v>0</v>
      </c>
      <c r="L201" s="91" t="b">
        <v>0</v>
      </c>
    </row>
    <row r="202" spans="1:12" ht="15">
      <c r="A202" s="91" t="s">
        <v>1177</v>
      </c>
      <c r="B202" s="91" t="s">
        <v>1193</v>
      </c>
      <c r="C202" s="91">
        <v>6</v>
      </c>
      <c r="D202" s="133">
        <v>0</v>
      </c>
      <c r="E202" s="133">
        <v>1.0969100130080565</v>
      </c>
      <c r="F202" s="91" t="s">
        <v>1084</v>
      </c>
      <c r="G202" s="91" t="b">
        <v>0</v>
      </c>
      <c r="H202" s="91" t="b">
        <v>0</v>
      </c>
      <c r="I202" s="91" t="b">
        <v>0</v>
      </c>
      <c r="J202" s="91" t="b">
        <v>0</v>
      </c>
      <c r="K202" s="91" t="b">
        <v>0</v>
      </c>
      <c r="L202" s="91" t="b">
        <v>0</v>
      </c>
    </row>
    <row r="203" spans="1:12" ht="15">
      <c r="A203" s="91" t="s">
        <v>1193</v>
      </c>
      <c r="B203" s="91" t="s">
        <v>1210</v>
      </c>
      <c r="C203" s="91">
        <v>6</v>
      </c>
      <c r="D203" s="133">
        <v>0</v>
      </c>
      <c r="E203" s="133">
        <v>1.3979400086720377</v>
      </c>
      <c r="F203" s="91" t="s">
        <v>1084</v>
      </c>
      <c r="G203" s="91" t="b">
        <v>0</v>
      </c>
      <c r="H203" s="91" t="b">
        <v>0</v>
      </c>
      <c r="I203" s="91" t="b">
        <v>0</v>
      </c>
      <c r="J203" s="91" t="b">
        <v>0</v>
      </c>
      <c r="K203" s="91" t="b">
        <v>0</v>
      </c>
      <c r="L203" s="91" t="b">
        <v>0</v>
      </c>
    </row>
    <row r="204" spans="1:12" ht="15">
      <c r="A204" s="91" t="s">
        <v>1210</v>
      </c>
      <c r="B204" s="91" t="s">
        <v>1211</v>
      </c>
      <c r="C204" s="91">
        <v>6</v>
      </c>
      <c r="D204" s="133">
        <v>0</v>
      </c>
      <c r="E204" s="133">
        <v>1.3979400086720377</v>
      </c>
      <c r="F204" s="91" t="s">
        <v>1084</v>
      </c>
      <c r="G204" s="91" t="b">
        <v>0</v>
      </c>
      <c r="H204" s="91" t="b">
        <v>0</v>
      </c>
      <c r="I204" s="91" t="b">
        <v>0</v>
      </c>
      <c r="J204" s="91" t="b">
        <v>0</v>
      </c>
      <c r="K204" s="91" t="b">
        <v>0</v>
      </c>
      <c r="L204" s="91" t="b">
        <v>0</v>
      </c>
    </row>
    <row r="205" spans="1:12" ht="15">
      <c r="A205" s="91" t="s">
        <v>1211</v>
      </c>
      <c r="B205" s="91" t="s">
        <v>1212</v>
      </c>
      <c r="C205" s="91">
        <v>6</v>
      </c>
      <c r="D205" s="133">
        <v>0</v>
      </c>
      <c r="E205" s="133">
        <v>1.3979400086720377</v>
      </c>
      <c r="F205" s="91" t="s">
        <v>1084</v>
      </c>
      <c r="G205" s="91" t="b">
        <v>0</v>
      </c>
      <c r="H205" s="91" t="b">
        <v>0</v>
      </c>
      <c r="I205" s="91" t="b">
        <v>0</v>
      </c>
      <c r="J205" s="91" t="b">
        <v>1</v>
      </c>
      <c r="K205" s="91" t="b">
        <v>0</v>
      </c>
      <c r="L205" s="91" t="b">
        <v>0</v>
      </c>
    </row>
    <row r="206" spans="1:12" ht="15">
      <c r="A206" s="91" t="s">
        <v>1212</v>
      </c>
      <c r="B206" s="91" t="s">
        <v>1177</v>
      </c>
      <c r="C206" s="91">
        <v>6</v>
      </c>
      <c r="D206" s="133">
        <v>0</v>
      </c>
      <c r="E206" s="133">
        <v>1.0969100130080565</v>
      </c>
      <c r="F206" s="91" t="s">
        <v>1084</v>
      </c>
      <c r="G206" s="91" t="b">
        <v>1</v>
      </c>
      <c r="H206" s="91" t="b">
        <v>0</v>
      </c>
      <c r="I206" s="91" t="b">
        <v>0</v>
      </c>
      <c r="J206" s="91" t="b">
        <v>0</v>
      </c>
      <c r="K206" s="91" t="b">
        <v>0</v>
      </c>
      <c r="L206" s="91" t="b">
        <v>0</v>
      </c>
    </row>
    <row r="207" spans="1:12" ht="15">
      <c r="A207" s="91" t="s">
        <v>1177</v>
      </c>
      <c r="B207" s="91" t="s">
        <v>1208</v>
      </c>
      <c r="C207" s="91">
        <v>6</v>
      </c>
      <c r="D207" s="133">
        <v>0</v>
      </c>
      <c r="E207" s="133">
        <v>0.7958800173440752</v>
      </c>
      <c r="F207" s="91" t="s">
        <v>1084</v>
      </c>
      <c r="G207" s="91" t="b">
        <v>0</v>
      </c>
      <c r="H207" s="91" t="b">
        <v>0</v>
      </c>
      <c r="I207" s="91" t="b">
        <v>0</v>
      </c>
      <c r="J207" s="91" t="b">
        <v>0</v>
      </c>
      <c r="K207" s="91" t="b">
        <v>0</v>
      </c>
      <c r="L207" s="91" t="b">
        <v>0</v>
      </c>
    </row>
    <row r="208" spans="1:12" ht="15">
      <c r="A208" s="91" t="s">
        <v>1208</v>
      </c>
      <c r="B208" s="91" t="s">
        <v>1213</v>
      </c>
      <c r="C208" s="91">
        <v>6</v>
      </c>
      <c r="D208" s="133">
        <v>0</v>
      </c>
      <c r="E208" s="133">
        <v>1.0969100130080565</v>
      </c>
      <c r="F208" s="91" t="s">
        <v>1084</v>
      </c>
      <c r="G208" s="91" t="b">
        <v>0</v>
      </c>
      <c r="H208" s="91" t="b">
        <v>0</v>
      </c>
      <c r="I208" s="91" t="b">
        <v>0</v>
      </c>
      <c r="J208" s="91" t="b">
        <v>0</v>
      </c>
      <c r="K208" s="91" t="b">
        <v>0</v>
      </c>
      <c r="L208" s="91" t="b">
        <v>0</v>
      </c>
    </row>
    <row r="209" spans="1:12" ht="15">
      <c r="A209" s="91" t="s">
        <v>1213</v>
      </c>
      <c r="B209" s="91" t="s">
        <v>1214</v>
      </c>
      <c r="C209" s="91">
        <v>6</v>
      </c>
      <c r="D209" s="133">
        <v>0</v>
      </c>
      <c r="E209" s="133">
        <v>1.3979400086720377</v>
      </c>
      <c r="F209" s="91" t="s">
        <v>1084</v>
      </c>
      <c r="G209" s="91" t="b">
        <v>0</v>
      </c>
      <c r="H209" s="91" t="b">
        <v>0</v>
      </c>
      <c r="I209" s="91" t="b">
        <v>0</v>
      </c>
      <c r="J209" s="91" t="b">
        <v>1</v>
      </c>
      <c r="K209" s="91" t="b">
        <v>0</v>
      </c>
      <c r="L209" s="91" t="b">
        <v>0</v>
      </c>
    </row>
    <row r="210" spans="1:12" ht="15">
      <c r="A210" s="91" t="s">
        <v>1214</v>
      </c>
      <c r="B210" s="91" t="s">
        <v>1437</v>
      </c>
      <c r="C210" s="91">
        <v>6</v>
      </c>
      <c r="D210" s="133">
        <v>0</v>
      </c>
      <c r="E210" s="133">
        <v>1.3979400086720377</v>
      </c>
      <c r="F210" s="91" t="s">
        <v>1084</v>
      </c>
      <c r="G210" s="91" t="b">
        <v>1</v>
      </c>
      <c r="H210" s="91" t="b">
        <v>0</v>
      </c>
      <c r="I210" s="91" t="b">
        <v>0</v>
      </c>
      <c r="J210" s="91" t="b">
        <v>0</v>
      </c>
      <c r="K210" s="91" t="b">
        <v>0</v>
      </c>
      <c r="L210" s="91" t="b">
        <v>0</v>
      </c>
    </row>
    <row r="211" spans="1:12" ht="15">
      <c r="A211" s="91" t="s">
        <v>1437</v>
      </c>
      <c r="B211" s="91" t="s">
        <v>1208</v>
      </c>
      <c r="C211" s="91">
        <v>6</v>
      </c>
      <c r="D211" s="133">
        <v>0</v>
      </c>
      <c r="E211" s="133">
        <v>1.0969100130080565</v>
      </c>
      <c r="F211" s="91" t="s">
        <v>1084</v>
      </c>
      <c r="G211" s="91" t="b">
        <v>0</v>
      </c>
      <c r="H211" s="91" t="b">
        <v>0</v>
      </c>
      <c r="I211" s="91" t="b">
        <v>0</v>
      </c>
      <c r="J211" s="91" t="b">
        <v>0</v>
      </c>
      <c r="K211" s="91" t="b">
        <v>0</v>
      </c>
      <c r="L211" s="91" t="b">
        <v>0</v>
      </c>
    </row>
    <row r="212" spans="1:12" ht="15">
      <c r="A212" s="91" t="s">
        <v>1208</v>
      </c>
      <c r="B212" s="91" t="s">
        <v>1169</v>
      </c>
      <c r="C212" s="91">
        <v>6</v>
      </c>
      <c r="D212" s="133">
        <v>0</v>
      </c>
      <c r="E212" s="133">
        <v>1.0969100130080565</v>
      </c>
      <c r="F212" s="91" t="s">
        <v>1084</v>
      </c>
      <c r="G212" s="91" t="b">
        <v>0</v>
      </c>
      <c r="H212" s="91" t="b">
        <v>0</v>
      </c>
      <c r="I212" s="91" t="b">
        <v>0</v>
      </c>
      <c r="J212" s="91" t="b">
        <v>0</v>
      </c>
      <c r="K212" s="91" t="b">
        <v>0</v>
      </c>
      <c r="L212" s="91" t="b">
        <v>0</v>
      </c>
    </row>
    <row r="213" spans="1:12" ht="15">
      <c r="A213" s="91" t="s">
        <v>1169</v>
      </c>
      <c r="B213" s="91" t="s">
        <v>1438</v>
      </c>
      <c r="C213" s="91">
        <v>6</v>
      </c>
      <c r="D213" s="133">
        <v>0</v>
      </c>
      <c r="E213" s="133">
        <v>1.3979400086720377</v>
      </c>
      <c r="F213" s="91" t="s">
        <v>1084</v>
      </c>
      <c r="G213" s="91" t="b">
        <v>0</v>
      </c>
      <c r="H213" s="91" t="b">
        <v>0</v>
      </c>
      <c r="I213" s="91" t="b">
        <v>0</v>
      </c>
      <c r="J213" s="91" t="b">
        <v>0</v>
      </c>
      <c r="K213" s="91" t="b">
        <v>0</v>
      </c>
      <c r="L213" s="91" t="b">
        <v>0</v>
      </c>
    </row>
    <row r="214" spans="1:12" ht="15">
      <c r="A214" s="91" t="s">
        <v>1438</v>
      </c>
      <c r="B214" s="91" t="s">
        <v>1439</v>
      </c>
      <c r="C214" s="91">
        <v>6</v>
      </c>
      <c r="D214" s="133">
        <v>0</v>
      </c>
      <c r="E214" s="133">
        <v>1.3979400086720377</v>
      </c>
      <c r="F214" s="91" t="s">
        <v>1084</v>
      </c>
      <c r="G214" s="91" t="b">
        <v>0</v>
      </c>
      <c r="H214" s="91" t="b">
        <v>0</v>
      </c>
      <c r="I214" s="91" t="b">
        <v>0</v>
      </c>
      <c r="J214" s="91" t="b">
        <v>0</v>
      </c>
      <c r="K214" s="91" t="b">
        <v>0</v>
      </c>
      <c r="L214" s="91" t="b">
        <v>0</v>
      </c>
    </row>
    <row r="215" spans="1:12" ht="15">
      <c r="A215" s="91" t="s">
        <v>1439</v>
      </c>
      <c r="B215" s="91" t="s">
        <v>1440</v>
      </c>
      <c r="C215" s="91">
        <v>6</v>
      </c>
      <c r="D215" s="133">
        <v>0</v>
      </c>
      <c r="E215" s="133">
        <v>1.3979400086720377</v>
      </c>
      <c r="F215" s="91" t="s">
        <v>1084</v>
      </c>
      <c r="G215" s="91" t="b">
        <v>0</v>
      </c>
      <c r="H215" s="91" t="b">
        <v>0</v>
      </c>
      <c r="I215" s="91" t="b">
        <v>0</v>
      </c>
      <c r="J215" s="91" t="b">
        <v>0</v>
      </c>
      <c r="K215" s="91" t="b">
        <v>0</v>
      </c>
      <c r="L215" s="91" t="b">
        <v>0</v>
      </c>
    </row>
    <row r="216" spans="1:12" ht="15">
      <c r="A216" s="91" t="s">
        <v>1440</v>
      </c>
      <c r="B216" s="91" t="s">
        <v>1170</v>
      </c>
      <c r="C216" s="91">
        <v>6</v>
      </c>
      <c r="D216" s="133">
        <v>0</v>
      </c>
      <c r="E216" s="133">
        <v>1.3979400086720377</v>
      </c>
      <c r="F216" s="91" t="s">
        <v>1084</v>
      </c>
      <c r="G216" s="91" t="b">
        <v>0</v>
      </c>
      <c r="H216" s="91" t="b">
        <v>0</v>
      </c>
      <c r="I216" s="91" t="b">
        <v>0</v>
      </c>
      <c r="J216" s="91" t="b">
        <v>0</v>
      </c>
      <c r="K216" s="91" t="b">
        <v>0</v>
      </c>
      <c r="L216" s="91" t="b">
        <v>0</v>
      </c>
    </row>
    <row r="217" spans="1:12" ht="15">
      <c r="A217" s="91" t="s">
        <v>1170</v>
      </c>
      <c r="B217" s="91" t="s">
        <v>1171</v>
      </c>
      <c r="C217" s="91">
        <v>6</v>
      </c>
      <c r="D217" s="133">
        <v>0</v>
      </c>
      <c r="E217" s="133">
        <v>1.3979400086720377</v>
      </c>
      <c r="F217" s="91" t="s">
        <v>1084</v>
      </c>
      <c r="G217" s="91" t="b">
        <v>0</v>
      </c>
      <c r="H217" s="91" t="b">
        <v>0</v>
      </c>
      <c r="I217" s="91" t="b">
        <v>0</v>
      </c>
      <c r="J217" s="91" t="b">
        <v>0</v>
      </c>
      <c r="K217" s="91" t="b">
        <v>0</v>
      </c>
      <c r="L217" s="91" t="b">
        <v>0</v>
      </c>
    </row>
    <row r="218" spans="1:12" ht="15">
      <c r="A218" s="91" t="s">
        <v>1171</v>
      </c>
      <c r="B218" s="91" t="s">
        <v>1436</v>
      </c>
      <c r="C218" s="91">
        <v>6</v>
      </c>
      <c r="D218" s="133">
        <v>0</v>
      </c>
      <c r="E218" s="133">
        <v>1.3979400086720377</v>
      </c>
      <c r="F218" s="91" t="s">
        <v>1084</v>
      </c>
      <c r="G218" s="91" t="b">
        <v>0</v>
      </c>
      <c r="H218" s="91" t="b">
        <v>0</v>
      </c>
      <c r="I218" s="91" t="b">
        <v>0</v>
      </c>
      <c r="J218" s="91" t="b">
        <v>0</v>
      </c>
      <c r="K218" s="91" t="b">
        <v>0</v>
      </c>
      <c r="L218" s="91" t="b">
        <v>0</v>
      </c>
    </row>
    <row r="219" spans="1:12" ht="15">
      <c r="A219" s="91" t="s">
        <v>1436</v>
      </c>
      <c r="B219" s="91" t="s">
        <v>1441</v>
      </c>
      <c r="C219" s="91">
        <v>6</v>
      </c>
      <c r="D219" s="133">
        <v>0</v>
      </c>
      <c r="E219" s="133">
        <v>1.3979400086720377</v>
      </c>
      <c r="F219" s="91" t="s">
        <v>1084</v>
      </c>
      <c r="G219" s="91" t="b">
        <v>0</v>
      </c>
      <c r="H219" s="91" t="b">
        <v>0</v>
      </c>
      <c r="I219" s="91" t="b">
        <v>0</v>
      </c>
      <c r="J219" s="91" t="b">
        <v>0</v>
      </c>
      <c r="K219" s="91" t="b">
        <v>0</v>
      </c>
      <c r="L219" s="91" t="b">
        <v>0</v>
      </c>
    </row>
    <row r="220" spans="1:12" ht="15">
      <c r="A220" s="91" t="s">
        <v>1441</v>
      </c>
      <c r="B220" s="91" t="s">
        <v>1442</v>
      </c>
      <c r="C220" s="91">
        <v>6</v>
      </c>
      <c r="D220" s="133">
        <v>0</v>
      </c>
      <c r="E220" s="133">
        <v>1.3979400086720377</v>
      </c>
      <c r="F220" s="91" t="s">
        <v>1084</v>
      </c>
      <c r="G220" s="91" t="b">
        <v>0</v>
      </c>
      <c r="H220" s="91" t="b">
        <v>0</v>
      </c>
      <c r="I220" s="91" t="b">
        <v>0</v>
      </c>
      <c r="J220" s="91" t="b">
        <v>0</v>
      </c>
      <c r="K220" s="91" t="b">
        <v>0</v>
      </c>
      <c r="L220" s="91" t="b">
        <v>0</v>
      </c>
    </row>
    <row r="221" spans="1:12" ht="15">
      <c r="A221" s="91" t="s">
        <v>1442</v>
      </c>
      <c r="B221" s="91" t="s">
        <v>1443</v>
      </c>
      <c r="C221" s="91">
        <v>6</v>
      </c>
      <c r="D221" s="133">
        <v>0</v>
      </c>
      <c r="E221" s="133">
        <v>1.3979400086720377</v>
      </c>
      <c r="F221" s="91" t="s">
        <v>1084</v>
      </c>
      <c r="G221" s="91" t="b">
        <v>0</v>
      </c>
      <c r="H221" s="91" t="b">
        <v>0</v>
      </c>
      <c r="I221" s="91" t="b">
        <v>0</v>
      </c>
      <c r="J221" s="91" t="b">
        <v>0</v>
      </c>
      <c r="K221" s="91" t="b">
        <v>0</v>
      </c>
      <c r="L221" s="91" t="b">
        <v>0</v>
      </c>
    </row>
    <row r="222" spans="1:12" ht="15">
      <c r="A222" s="91" t="s">
        <v>1443</v>
      </c>
      <c r="B222" s="91" t="s">
        <v>1444</v>
      </c>
      <c r="C222" s="91">
        <v>6</v>
      </c>
      <c r="D222" s="133">
        <v>0</v>
      </c>
      <c r="E222" s="133">
        <v>1.3979400086720377</v>
      </c>
      <c r="F222" s="91" t="s">
        <v>1084</v>
      </c>
      <c r="G222" s="91" t="b">
        <v>0</v>
      </c>
      <c r="H222" s="91" t="b">
        <v>0</v>
      </c>
      <c r="I222" s="91" t="b">
        <v>0</v>
      </c>
      <c r="J222" s="91" t="b">
        <v>0</v>
      </c>
      <c r="K222" s="91" t="b">
        <v>0</v>
      </c>
      <c r="L222" s="91" t="b">
        <v>0</v>
      </c>
    </row>
    <row r="223" spans="1:12" ht="15">
      <c r="A223" s="91" t="s">
        <v>1444</v>
      </c>
      <c r="B223" s="91" t="s">
        <v>1445</v>
      </c>
      <c r="C223" s="91">
        <v>6</v>
      </c>
      <c r="D223" s="133">
        <v>0</v>
      </c>
      <c r="E223" s="133">
        <v>1.3979400086720377</v>
      </c>
      <c r="F223" s="91" t="s">
        <v>1084</v>
      </c>
      <c r="G223" s="91" t="b">
        <v>0</v>
      </c>
      <c r="H223" s="91" t="b">
        <v>0</v>
      </c>
      <c r="I223" s="91" t="b">
        <v>0</v>
      </c>
      <c r="J223" s="91" t="b">
        <v>0</v>
      </c>
      <c r="K223" s="91" t="b">
        <v>0</v>
      </c>
      <c r="L223" s="91" t="b">
        <v>0</v>
      </c>
    </row>
    <row r="224" spans="1:12" ht="15">
      <c r="A224" s="91" t="s">
        <v>1445</v>
      </c>
      <c r="B224" s="91" t="s">
        <v>1435</v>
      </c>
      <c r="C224" s="91">
        <v>6</v>
      </c>
      <c r="D224" s="133">
        <v>0</v>
      </c>
      <c r="E224" s="133">
        <v>1.3979400086720377</v>
      </c>
      <c r="F224" s="91" t="s">
        <v>1084</v>
      </c>
      <c r="G224" s="91" t="b">
        <v>0</v>
      </c>
      <c r="H224" s="91" t="b">
        <v>0</v>
      </c>
      <c r="I224" s="91" t="b">
        <v>0</v>
      </c>
      <c r="J224" s="91" t="b">
        <v>0</v>
      </c>
      <c r="K224" s="91" t="b">
        <v>0</v>
      </c>
      <c r="L224" s="91" t="b">
        <v>0</v>
      </c>
    </row>
    <row r="225" spans="1:12" ht="15">
      <c r="A225" s="91" t="s">
        <v>1177</v>
      </c>
      <c r="B225" s="91" t="s">
        <v>1193</v>
      </c>
      <c r="C225" s="91">
        <v>5</v>
      </c>
      <c r="D225" s="133">
        <v>0</v>
      </c>
      <c r="E225" s="133">
        <v>1.154901959985743</v>
      </c>
      <c r="F225" s="91" t="s">
        <v>1085</v>
      </c>
      <c r="G225" s="91" t="b">
        <v>0</v>
      </c>
      <c r="H225" s="91" t="b">
        <v>0</v>
      </c>
      <c r="I225" s="91" t="b">
        <v>0</v>
      </c>
      <c r="J225" s="91" t="b">
        <v>0</v>
      </c>
      <c r="K225" s="91" t="b">
        <v>0</v>
      </c>
      <c r="L225" s="91" t="b">
        <v>0</v>
      </c>
    </row>
    <row r="226" spans="1:12" ht="15">
      <c r="A226" s="91" t="s">
        <v>1223</v>
      </c>
      <c r="B226" s="91" t="s">
        <v>1224</v>
      </c>
      <c r="C226" s="91">
        <v>3</v>
      </c>
      <c r="D226" s="133">
        <v>0</v>
      </c>
      <c r="E226" s="133">
        <v>1.414973347970818</v>
      </c>
      <c r="F226" s="91" t="s">
        <v>1086</v>
      </c>
      <c r="G226" s="91" t="b">
        <v>0</v>
      </c>
      <c r="H226" s="91" t="b">
        <v>0</v>
      </c>
      <c r="I226" s="91" t="b">
        <v>0</v>
      </c>
      <c r="J226" s="91" t="b">
        <v>0</v>
      </c>
      <c r="K226" s="91" t="b">
        <v>0</v>
      </c>
      <c r="L226" s="91" t="b">
        <v>0</v>
      </c>
    </row>
    <row r="227" spans="1:12" ht="15">
      <c r="A227" s="91" t="s">
        <v>1224</v>
      </c>
      <c r="B227" s="91" t="s">
        <v>1222</v>
      </c>
      <c r="C227" s="91">
        <v>3</v>
      </c>
      <c r="D227" s="133">
        <v>0</v>
      </c>
      <c r="E227" s="133">
        <v>1.1139433523068367</v>
      </c>
      <c r="F227" s="91" t="s">
        <v>1086</v>
      </c>
      <c r="G227" s="91" t="b">
        <v>0</v>
      </c>
      <c r="H227" s="91" t="b">
        <v>0</v>
      </c>
      <c r="I227" s="91" t="b">
        <v>0</v>
      </c>
      <c r="J227" s="91" t="b">
        <v>0</v>
      </c>
      <c r="K227" s="91" t="b">
        <v>0</v>
      </c>
      <c r="L227" s="91" t="b">
        <v>0</v>
      </c>
    </row>
    <row r="228" spans="1:12" ht="15">
      <c r="A228" s="91" t="s">
        <v>1222</v>
      </c>
      <c r="B228" s="91" t="s">
        <v>1225</v>
      </c>
      <c r="C228" s="91">
        <v>3</v>
      </c>
      <c r="D228" s="133">
        <v>0</v>
      </c>
      <c r="E228" s="133">
        <v>1.1139433523068367</v>
      </c>
      <c r="F228" s="91" t="s">
        <v>1086</v>
      </c>
      <c r="G228" s="91" t="b">
        <v>0</v>
      </c>
      <c r="H228" s="91" t="b">
        <v>0</v>
      </c>
      <c r="I228" s="91" t="b">
        <v>0</v>
      </c>
      <c r="J228" s="91" t="b">
        <v>0</v>
      </c>
      <c r="K228" s="91" t="b">
        <v>0</v>
      </c>
      <c r="L228" s="91" t="b">
        <v>0</v>
      </c>
    </row>
    <row r="229" spans="1:12" ht="15">
      <c r="A229" s="91" t="s">
        <v>1225</v>
      </c>
      <c r="B229" s="91" t="s">
        <v>1177</v>
      </c>
      <c r="C229" s="91">
        <v>3</v>
      </c>
      <c r="D229" s="133">
        <v>0</v>
      </c>
      <c r="E229" s="133">
        <v>1.414973347970818</v>
      </c>
      <c r="F229" s="91" t="s">
        <v>1086</v>
      </c>
      <c r="G229" s="91" t="b">
        <v>0</v>
      </c>
      <c r="H229" s="91" t="b">
        <v>0</v>
      </c>
      <c r="I229" s="91" t="b">
        <v>0</v>
      </c>
      <c r="J229" s="91" t="b">
        <v>0</v>
      </c>
      <c r="K229" s="91" t="b">
        <v>0</v>
      </c>
      <c r="L229" s="91" t="b">
        <v>0</v>
      </c>
    </row>
    <row r="230" spans="1:12" ht="15">
      <c r="A230" s="91" t="s">
        <v>1177</v>
      </c>
      <c r="B230" s="91" t="s">
        <v>1193</v>
      </c>
      <c r="C230" s="91">
        <v>3</v>
      </c>
      <c r="D230" s="133">
        <v>0</v>
      </c>
      <c r="E230" s="133">
        <v>1.414973347970818</v>
      </c>
      <c r="F230" s="91" t="s">
        <v>1086</v>
      </c>
      <c r="G230" s="91" t="b">
        <v>0</v>
      </c>
      <c r="H230" s="91" t="b">
        <v>0</v>
      </c>
      <c r="I230" s="91" t="b">
        <v>0</v>
      </c>
      <c r="J230" s="91" t="b">
        <v>0</v>
      </c>
      <c r="K230" s="91" t="b">
        <v>0</v>
      </c>
      <c r="L230" s="91" t="b">
        <v>0</v>
      </c>
    </row>
    <row r="231" spans="1:12" ht="15">
      <c r="A231" s="91" t="s">
        <v>1193</v>
      </c>
      <c r="B231" s="91" t="s">
        <v>1226</v>
      </c>
      <c r="C231" s="91">
        <v>3</v>
      </c>
      <c r="D231" s="133">
        <v>0</v>
      </c>
      <c r="E231" s="133">
        <v>1.414973347970818</v>
      </c>
      <c r="F231" s="91" t="s">
        <v>1086</v>
      </c>
      <c r="G231" s="91" t="b">
        <v>0</v>
      </c>
      <c r="H231" s="91" t="b">
        <v>0</v>
      </c>
      <c r="I231" s="91" t="b">
        <v>0</v>
      </c>
      <c r="J231" s="91" t="b">
        <v>1</v>
      </c>
      <c r="K231" s="91" t="b">
        <v>0</v>
      </c>
      <c r="L231" s="91" t="b">
        <v>0</v>
      </c>
    </row>
    <row r="232" spans="1:12" ht="15">
      <c r="A232" s="91" t="s">
        <v>1226</v>
      </c>
      <c r="B232" s="91" t="s">
        <v>1227</v>
      </c>
      <c r="C232" s="91">
        <v>3</v>
      </c>
      <c r="D232" s="133">
        <v>0</v>
      </c>
      <c r="E232" s="133">
        <v>1.414973347970818</v>
      </c>
      <c r="F232" s="91" t="s">
        <v>1086</v>
      </c>
      <c r="G232" s="91" t="b">
        <v>1</v>
      </c>
      <c r="H232" s="91" t="b">
        <v>0</v>
      </c>
      <c r="I232" s="91" t="b">
        <v>0</v>
      </c>
      <c r="J232" s="91" t="b">
        <v>1</v>
      </c>
      <c r="K232" s="91" t="b">
        <v>0</v>
      </c>
      <c r="L232" s="91" t="b">
        <v>0</v>
      </c>
    </row>
    <row r="233" spans="1:12" ht="15">
      <c r="A233" s="91" t="s">
        <v>1227</v>
      </c>
      <c r="B233" s="91" t="s">
        <v>1222</v>
      </c>
      <c r="C233" s="91">
        <v>3</v>
      </c>
      <c r="D233" s="133">
        <v>0</v>
      </c>
      <c r="E233" s="133">
        <v>1.1139433523068367</v>
      </c>
      <c r="F233" s="91" t="s">
        <v>1086</v>
      </c>
      <c r="G233" s="91" t="b">
        <v>1</v>
      </c>
      <c r="H233" s="91" t="b">
        <v>0</v>
      </c>
      <c r="I233" s="91" t="b">
        <v>0</v>
      </c>
      <c r="J233" s="91" t="b">
        <v>0</v>
      </c>
      <c r="K233" s="91" t="b">
        <v>0</v>
      </c>
      <c r="L233" s="91" t="b">
        <v>0</v>
      </c>
    </row>
    <row r="234" spans="1:12" ht="15">
      <c r="A234" s="91" t="s">
        <v>1222</v>
      </c>
      <c r="B234" s="91" t="s">
        <v>1228</v>
      </c>
      <c r="C234" s="91">
        <v>3</v>
      </c>
      <c r="D234" s="133">
        <v>0</v>
      </c>
      <c r="E234" s="133">
        <v>1.1139433523068367</v>
      </c>
      <c r="F234" s="91" t="s">
        <v>1086</v>
      </c>
      <c r="G234" s="91" t="b">
        <v>0</v>
      </c>
      <c r="H234" s="91" t="b">
        <v>0</v>
      </c>
      <c r="I234" s="91" t="b">
        <v>0</v>
      </c>
      <c r="J234" s="91" t="b">
        <v>0</v>
      </c>
      <c r="K234" s="91" t="b">
        <v>0</v>
      </c>
      <c r="L234" s="91" t="b">
        <v>0</v>
      </c>
    </row>
    <row r="235" spans="1:12" ht="15">
      <c r="A235" s="91" t="s">
        <v>1228</v>
      </c>
      <c r="B235" s="91" t="s">
        <v>1229</v>
      </c>
      <c r="C235" s="91">
        <v>3</v>
      </c>
      <c r="D235" s="133">
        <v>0</v>
      </c>
      <c r="E235" s="133">
        <v>1.414973347970818</v>
      </c>
      <c r="F235" s="91" t="s">
        <v>1086</v>
      </c>
      <c r="G235" s="91" t="b">
        <v>0</v>
      </c>
      <c r="H235" s="91" t="b">
        <v>0</v>
      </c>
      <c r="I235" s="91" t="b">
        <v>0</v>
      </c>
      <c r="J235" s="91" t="b">
        <v>0</v>
      </c>
      <c r="K235" s="91" t="b">
        <v>0</v>
      </c>
      <c r="L235" s="91" t="b">
        <v>0</v>
      </c>
    </row>
    <row r="236" spans="1:12" ht="15">
      <c r="A236" s="91" t="s">
        <v>1229</v>
      </c>
      <c r="B236" s="91" t="s">
        <v>1464</v>
      </c>
      <c r="C236" s="91">
        <v>3</v>
      </c>
      <c r="D236" s="133">
        <v>0</v>
      </c>
      <c r="E236" s="133">
        <v>1.414973347970818</v>
      </c>
      <c r="F236" s="91" t="s">
        <v>1086</v>
      </c>
      <c r="G236" s="91" t="b">
        <v>0</v>
      </c>
      <c r="H236" s="91" t="b">
        <v>0</v>
      </c>
      <c r="I236" s="91" t="b">
        <v>0</v>
      </c>
      <c r="J236" s="91" t="b">
        <v>0</v>
      </c>
      <c r="K236" s="91" t="b">
        <v>0</v>
      </c>
      <c r="L236" s="91" t="b">
        <v>0</v>
      </c>
    </row>
    <row r="237" spans="1:12" ht="15">
      <c r="A237" s="91" t="s">
        <v>1464</v>
      </c>
      <c r="B237" s="91" t="s">
        <v>1465</v>
      </c>
      <c r="C237" s="91">
        <v>3</v>
      </c>
      <c r="D237" s="133">
        <v>0</v>
      </c>
      <c r="E237" s="133">
        <v>1.414973347970818</v>
      </c>
      <c r="F237" s="91" t="s">
        <v>1086</v>
      </c>
      <c r="G237" s="91" t="b">
        <v>0</v>
      </c>
      <c r="H237" s="91" t="b">
        <v>0</v>
      </c>
      <c r="I237" s="91" t="b">
        <v>0</v>
      </c>
      <c r="J237" s="91" t="b">
        <v>0</v>
      </c>
      <c r="K237" s="91" t="b">
        <v>0</v>
      </c>
      <c r="L237" s="91" t="b">
        <v>0</v>
      </c>
    </row>
    <row r="238" spans="1:12" ht="15">
      <c r="A238" s="91" t="s">
        <v>1465</v>
      </c>
      <c r="B238" s="91" t="s">
        <v>1466</v>
      </c>
      <c r="C238" s="91">
        <v>3</v>
      </c>
      <c r="D238" s="133">
        <v>0</v>
      </c>
      <c r="E238" s="133">
        <v>1.414973347970818</v>
      </c>
      <c r="F238" s="91" t="s">
        <v>1086</v>
      </c>
      <c r="G238" s="91" t="b">
        <v>0</v>
      </c>
      <c r="H238" s="91" t="b">
        <v>0</v>
      </c>
      <c r="I238" s="91" t="b">
        <v>0</v>
      </c>
      <c r="J238" s="91" t="b">
        <v>0</v>
      </c>
      <c r="K238" s="91" t="b">
        <v>0</v>
      </c>
      <c r="L238" s="91" t="b">
        <v>0</v>
      </c>
    </row>
    <row r="239" spans="1:12" ht="15">
      <c r="A239" s="91" t="s">
        <v>1466</v>
      </c>
      <c r="B239" s="91" t="s">
        <v>1467</v>
      </c>
      <c r="C239" s="91">
        <v>3</v>
      </c>
      <c r="D239" s="133">
        <v>0</v>
      </c>
      <c r="E239" s="133">
        <v>1.414973347970818</v>
      </c>
      <c r="F239" s="91" t="s">
        <v>1086</v>
      </c>
      <c r="G239" s="91" t="b">
        <v>0</v>
      </c>
      <c r="H239" s="91" t="b">
        <v>0</v>
      </c>
      <c r="I239" s="91" t="b">
        <v>0</v>
      </c>
      <c r="J239" s="91" t="b">
        <v>0</v>
      </c>
      <c r="K239" s="91" t="b">
        <v>0</v>
      </c>
      <c r="L239" s="91" t="b">
        <v>0</v>
      </c>
    </row>
    <row r="240" spans="1:12" ht="15">
      <c r="A240" s="91" t="s">
        <v>1467</v>
      </c>
      <c r="B240" s="91" t="s">
        <v>300</v>
      </c>
      <c r="C240" s="91">
        <v>3</v>
      </c>
      <c r="D240" s="133">
        <v>0</v>
      </c>
      <c r="E240" s="133">
        <v>1.414973347970818</v>
      </c>
      <c r="F240" s="91" t="s">
        <v>1086</v>
      </c>
      <c r="G240" s="91" t="b">
        <v>0</v>
      </c>
      <c r="H240" s="91" t="b">
        <v>0</v>
      </c>
      <c r="I240" s="91" t="b">
        <v>0</v>
      </c>
      <c r="J240" s="91" t="b">
        <v>0</v>
      </c>
      <c r="K240" s="91" t="b">
        <v>0</v>
      </c>
      <c r="L240" s="91" t="b">
        <v>0</v>
      </c>
    </row>
    <row r="241" spans="1:12" ht="15">
      <c r="A241" s="91" t="s">
        <v>300</v>
      </c>
      <c r="B241" s="91" t="s">
        <v>1468</v>
      </c>
      <c r="C241" s="91">
        <v>3</v>
      </c>
      <c r="D241" s="133">
        <v>0</v>
      </c>
      <c r="E241" s="133">
        <v>1.414973347970818</v>
      </c>
      <c r="F241" s="91" t="s">
        <v>1086</v>
      </c>
      <c r="G241" s="91" t="b">
        <v>0</v>
      </c>
      <c r="H241" s="91" t="b">
        <v>0</v>
      </c>
      <c r="I241" s="91" t="b">
        <v>0</v>
      </c>
      <c r="J241" s="91" t="b">
        <v>0</v>
      </c>
      <c r="K241" s="91" t="b">
        <v>0</v>
      </c>
      <c r="L241" s="91" t="b">
        <v>0</v>
      </c>
    </row>
    <row r="242" spans="1:12" ht="15">
      <c r="A242" s="91" t="s">
        <v>1468</v>
      </c>
      <c r="B242" s="91" t="s">
        <v>1469</v>
      </c>
      <c r="C242" s="91">
        <v>3</v>
      </c>
      <c r="D242" s="133">
        <v>0</v>
      </c>
      <c r="E242" s="133">
        <v>1.414973347970818</v>
      </c>
      <c r="F242" s="91" t="s">
        <v>1086</v>
      </c>
      <c r="G242" s="91" t="b">
        <v>0</v>
      </c>
      <c r="H242" s="91" t="b">
        <v>0</v>
      </c>
      <c r="I242" s="91" t="b">
        <v>0</v>
      </c>
      <c r="J242" s="91" t="b">
        <v>0</v>
      </c>
      <c r="K242" s="91" t="b">
        <v>0</v>
      </c>
      <c r="L242" s="91" t="b">
        <v>0</v>
      </c>
    </row>
    <row r="243" spans="1:12" ht="15">
      <c r="A243" s="91" t="s">
        <v>1469</v>
      </c>
      <c r="B243" s="91" t="s">
        <v>1470</v>
      </c>
      <c r="C243" s="91">
        <v>3</v>
      </c>
      <c r="D243" s="133">
        <v>0</v>
      </c>
      <c r="E243" s="133">
        <v>1.414973347970818</v>
      </c>
      <c r="F243" s="91" t="s">
        <v>1086</v>
      </c>
      <c r="G243" s="91" t="b">
        <v>0</v>
      </c>
      <c r="H243" s="91" t="b">
        <v>0</v>
      </c>
      <c r="I243" s="91" t="b">
        <v>0</v>
      </c>
      <c r="J243" s="91" t="b">
        <v>0</v>
      </c>
      <c r="K243" s="91" t="b">
        <v>0</v>
      </c>
      <c r="L243" s="91" t="b">
        <v>0</v>
      </c>
    </row>
    <row r="244" spans="1:12" ht="15">
      <c r="A244" s="91" t="s">
        <v>1470</v>
      </c>
      <c r="B244" s="91" t="s">
        <v>1471</v>
      </c>
      <c r="C244" s="91">
        <v>3</v>
      </c>
      <c r="D244" s="133">
        <v>0</v>
      </c>
      <c r="E244" s="133">
        <v>1.414973347970818</v>
      </c>
      <c r="F244" s="91" t="s">
        <v>1086</v>
      </c>
      <c r="G244" s="91" t="b">
        <v>0</v>
      </c>
      <c r="H244" s="91" t="b">
        <v>0</v>
      </c>
      <c r="I244" s="91" t="b">
        <v>0</v>
      </c>
      <c r="J244" s="91" t="b">
        <v>0</v>
      </c>
      <c r="K244" s="91" t="b">
        <v>0</v>
      </c>
      <c r="L244" s="91" t="b">
        <v>0</v>
      </c>
    </row>
    <row r="245" spans="1:12" ht="15">
      <c r="A245" s="91" t="s">
        <v>1471</v>
      </c>
      <c r="B245" s="91" t="s">
        <v>1472</v>
      </c>
      <c r="C245" s="91">
        <v>3</v>
      </c>
      <c r="D245" s="133">
        <v>0</v>
      </c>
      <c r="E245" s="133">
        <v>1.414973347970818</v>
      </c>
      <c r="F245" s="91" t="s">
        <v>1086</v>
      </c>
      <c r="G245" s="91" t="b">
        <v>0</v>
      </c>
      <c r="H245" s="91" t="b">
        <v>0</v>
      </c>
      <c r="I245" s="91" t="b">
        <v>0</v>
      </c>
      <c r="J245" s="91" t="b">
        <v>0</v>
      </c>
      <c r="K245" s="91" t="b">
        <v>0</v>
      </c>
      <c r="L245" s="91" t="b">
        <v>0</v>
      </c>
    </row>
    <row r="246" spans="1:12" ht="15">
      <c r="A246" s="91" t="s">
        <v>1472</v>
      </c>
      <c r="B246" s="91" t="s">
        <v>1473</v>
      </c>
      <c r="C246" s="91">
        <v>3</v>
      </c>
      <c r="D246" s="133">
        <v>0</v>
      </c>
      <c r="E246" s="133">
        <v>1.414973347970818</v>
      </c>
      <c r="F246" s="91" t="s">
        <v>1086</v>
      </c>
      <c r="G246" s="91" t="b">
        <v>0</v>
      </c>
      <c r="H246" s="91" t="b">
        <v>0</v>
      </c>
      <c r="I246" s="91" t="b">
        <v>0</v>
      </c>
      <c r="J246" s="91" t="b">
        <v>1</v>
      </c>
      <c r="K246" s="91" t="b">
        <v>0</v>
      </c>
      <c r="L246" s="91" t="b">
        <v>0</v>
      </c>
    </row>
    <row r="247" spans="1:12" ht="15">
      <c r="A247" s="91" t="s">
        <v>1473</v>
      </c>
      <c r="B247" s="91" t="s">
        <v>1474</v>
      </c>
      <c r="C247" s="91">
        <v>3</v>
      </c>
      <c r="D247" s="133">
        <v>0</v>
      </c>
      <c r="E247" s="133">
        <v>1.414973347970818</v>
      </c>
      <c r="F247" s="91" t="s">
        <v>1086</v>
      </c>
      <c r="G247" s="91" t="b">
        <v>1</v>
      </c>
      <c r="H247" s="91" t="b">
        <v>0</v>
      </c>
      <c r="I247" s="91" t="b">
        <v>0</v>
      </c>
      <c r="J247" s="91" t="b">
        <v>0</v>
      </c>
      <c r="K247" s="91" t="b">
        <v>0</v>
      </c>
      <c r="L247" s="91" t="b">
        <v>0</v>
      </c>
    </row>
    <row r="248" spans="1:12" ht="15">
      <c r="A248" s="91" t="s">
        <v>1474</v>
      </c>
      <c r="B248" s="91" t="s">
        <v>1475</v>
      </c>
      <c r="C248" s="91">
        <v>3</v>
      </c>
      <c r="D248" s="133">
        <v>0</v>
      </c>
      <c r="E248" s="133">
        <v>1.414973347970818</v>
      </c>
      <c r="F248" s="91" t="s">
        <v>1086</v>
      </c>
      <c r="G248" s="91" t="b">
        <v>0</v>
      </c>
      <c r="H248" s="91" t="b">
        <v>0</v>
      </c>
      <c r="I248" s="91" t="b">
        <v>0</v>
      </c>
      <c r="J248" s="91" t="b">
        <v>0</v>
      </c>
      <c r="K248" s="91" t="b">
        <v>0</v>
      </c>
      <c r="L248" s="91" t="b">
        <v>0</v>
      </c>
    </row>
    <row r="249" spans="1:12" ht="15">
      <c r="A249" s="91" t="s">
        <v>1475</v>
      </c>
      <c r="B249" s="91" t="s">
        <v>1476</v>
      </c>
      <c r="C249" s="91">
        <v>3</v>
      </c>
      <c r="D249" s="133">
        <v>0</v>
      </c>
      <c r="E249" s="133">
        <v>1.414973347970818</v>
      </c>
      <c r="F249" s="91" t="s">
        <v>1086</v>
      </c>
      <c r="G249" s="91" t="b">
        <v>0</v>
      </c>
      <c r="H249" s="91" t="b">
        <v>0</v>
      </c>
      <c r="I249" s="91" t="b">
        <v>0</v>
      </c>
      <c r="J249" s="91" t="b">
        <v>0</v>
      </c>
      <c r="K249" s="91" t="b">
        <v>0</v>
      </c>
      <c r="L249" s="91" t="b">
        <v>0</v>
      </c>
    </row>
    <row r="250" spans="1:12" ht="15">
      <c r="A250" s="91" t="s">
        <v>1476</v>
      </c>
      <c r="B250" s="91" t="s">
        <v>1477</v>
      </c>
      <c r="C250" s="91">
        <v>3</v>
      </c>
      <c r="D250" s="133">
        <v>0</v>
      </c>
      <c r="E250" s="133">
        <v>1.414973347970818</v>
      </c>
      <c r="F250" s="91" t="s">
        <v>1086</v>
      </c>
      <c r="G250" s="91" t="b">
        <v>0</v>
      </c>
      <c r="H250" s="91" t="b">
        <v>0</v>
      </c>
      <c r="I250" s="91" t="b">
        <v>0</v>
      </c>
      <c r="J250" s="91" t="b">
        <v>0</v>
      </c>
      <c r="K250" s="91" t="b">
        <v>0</v>
      </c>
      <c r="L250" s="91" t="b">
        <v>0</v>
      </c>
    </row>
    <row r="251" spans="1:12" ht="15">
      <c r="A251" s="91" t="s">
        <v>1477</v>
      </c>
      <c r="B251" s="91" t="s">
        <v>1478</v>
      </c>
      <c r="C251" s="91">
        <v>3</v>
      </c>
      <c r="D251" s="133">
        <v>0</v>
      </c>
      <c r="E251" s="133">
        <v>1.414973347970818</v>
      </c>
      <c r="F251" s="91" t="s">
        <v>1086</v>
      </c>
      <c r="G251" s="91" t="b">
        <v>0</v>
      </c>
      <c r="H251" s="91" t="b">
        <v>0</v>
      </c>
      <c r="I251" s="91" t="b">
        <v>0</v>
      </c>
      <c r="J251" s="91" t="b">
        <v>0</v>
      </c>
      <c r="K251" s="91" t="b">
        <v>0</v>
      </c>
      <c r="L251" s="91" t="b">
        <v>0</v>
      </c>
    </row>
    <row r="252" spans="1:12" ht="15">
      <c r="A252" s="91" t="s">
        <v>1177</v>
      </c>
      <c r="B252" s="91" t="s">
        <v>1193</v>
      </c>
      <c r="C252" s="91">
        <v>5</v>
      </c>
      <c r="D252" s="133">
        <v>0</v>
      </c>
      <c r="E252" s="133">
        <v>0.9590413923210936</v>
      </c>
      <c r="F252" s="91" t="s">
        <v>1087</v>
      </c>
      <c r="G252" s="91" t="b">
        <v>0</v>
      </c>
      <c r="H252" s="91" t="b">
        <v>0</v>
      </c>
      <c r="I252" s="91" t="b">
        <v>0</v>
      </c>
      <c r="J252" s="91" t="b">
        <v>0</v>
      </c>
      <c r="K252" s="91" t="b">
        <v>0</v>
      </c>
      <c r="L252" s="91" t="b">
        <v>0</v>
      </c>
    </row>
    <row r="253" spans="1:12" ht="15">
      <c r="A253" s="91" t="s">
        <v>1193</v>
      </c>
      <c r="B253" s="91" t="s">
        <v>1232</v>
      </c>
      <c r="C253" s="91">
        <v>5</v>
      </c>
      <c r="D253" s="133">
        <v>0</v>
      </c>
      <c r="E253" s="133">
        <v>1.260071387985075</v>
      </c>
      <c r="F253" s="91" t="s">
        <v>1087</v>
      </c>
      <c r="G253" s="91" t="b">
        <v>0</v>
      </c>
      <c r="H253" s="91" t="b">
        <v>0</v>
      </c>
      <c r="I253" s="91" t="b">
        <v>0</v>
      </c>
      <c r="J253" s="91" t="b">
        <v>0</v>
      </c>
      <c r="K253" s="91" t="b">
        <v>0</v>
      </c>
      <c r="L253" s="91" t="b">
        <v>0</v>
      </c>
    </row>
    <row r="254" spans="1:12" ht="15">
      <c r="A254" s="91" t="s">
        <v>1232</v>
      </c>
      <c r="B254" s="91" t="s">
        <v>1233</v>
      </c>
      <c r="C254" s="91">
        <v>5</v>
      </c>
      <c r="D254" s="133">
        <v>0</v>
      </c>
      <c r="E254" s="133">
        <v>1.260071387985075</v>
      </c>
      <c r="F254" s="91" t="s">
        <v>1087</v>
      </c>
      <c r="G254" s="91" t="b">
        <v>0</v>
      </c>
      <c r="H254" s="91" t="b">
        <v>0</v>
      </c>
      <c r="I254" s="91" t="b">
        <v>0</v>
      </c>
      <c r="J254" s="91" t="b">
        <v>0</v>
      </c>
      <c r="K254" s="91" t="b">
        <v>0</v>
      </c>
      <c r="L254" s="91" t="b">
        <v>0</v>
      </c>
    </row>
    <row r="255" spans="1:12" ht="15">
      <c r="A255" s="91" t="s">
        <v>368</v>
      </c>
      <c r="B255" s="91" t="s">
        <v>1234</v>
      </c>
      <c r="C255" s="91">
        <v>5</v>
      </c>
      <c r="D255" s="133">
        <v>0</v>
      </c>
      <c r="E255" s="133">
        <v>1.260071387985075</v>
      </c>
      <c r="F255" s="91" t="s">
        <v>1087</v>
      </c>
      <c r="G255" s="91" t="b">
        <v>0</v>
      </c>
      <c r="H255" s="91" t="b">
        <v>0</v>
      </c>
      <c r="I255" s="91" t="b">
        <v>0</v>
      </c>
      <c r="J255" s="91" t="b">
        <v>0</v>
      </c>
      <c r="K255" s="91" t="b">
        <v>0</v>
      </c>
      <c r="L255" s="91" t="b">
        <v>0</v>
      </c>
    </row>
    <row r="256" spans="1:12" ht="15">
      <c r="A256" s="91" t="s">
        <v>1234</v>
      </c>
      <c r="B256" s="91" t="s">
        <v>1235</v>
      </c>
      <c r="C256" s="91">
        <v>5</v>
      </c>
      <c r="D256" s="133">
        <v>0</v>
      </c>
      <c r="E256" s="133">
        <v>1.260071387985075</v>
      </c>
      <c r="F256" s="91" t="s">
        <v>1087</v>
      </c>
      <c r="G256" s="91" t="b">
        <v>0</v>
      </c>
      <c r="H256" s="91" t="b">
        <v>0</v>
      </c>
      <c r="I256" s="91" t="b">
        <v>0</v>
      </c>
      <c r="J256" s="91" t="b">
        <v>0</v>
      </c>
      <c r="K256" s="91" t="b">
        <v>0</v>
      </c>
      <c r="L256" s="91" t="b">
        <v>0</v>
      </c>
    </row>
    <row r="257" spans="1:12" ht="15">
      <c r="A257" s="91" t="s">
        <v>1235</v>
      </c>
      <c r="B257" s="91" t="s">
        <v>1177</v>
      </c>
      <c r="C257" s="91">
        <v>5</v>
      </c>
      <c r="D257" s="133">
        <v>0</v>
      </c>
      <c r="E257" s="133">
        <v>0.9590413923210936</v>
      </c>
      <c r="F257" s="91" t="s">
        <v>1087</v>
      </c>
      <c r="G257" s="91" t="b">
        <v>0</v>
      </c>
      <c r="H257" s="91" t="b">
        <v>0</v>
      </c>
      <c r="I257" s="91" t="b">
        <v>0</v>
      </c>
      <c r="J257" s="91" t="b">
        <v>0</v>
      </c>
      <c r="K257" s="91" t="b">
        <v>0</v>
      </c>
      <c r="L257" s="91" t="b">
        <v>0</v>
      </c>
    </row>
    <row r="258" spans="1:12" ht="15">
      <c r="A258" s="91" t="s">
        <v>1177</v>
      </c>
      <c r="B258" s="91" t="s">
        <v>1236</v>
      </c>
      <c r="C258" s="91">
        <v>5</v>
      </c>
      <c r="D258" s="133">
        <v>0</v>
      </c>
      <c r="E258" s="133">
        <v>0.9590413923210936</v>
      </c>
      <c r="F258" s="91" t="s">
        <v>1087</v>
      </c>
      <c r="G258" s="91" t="b">
        <v>0</v>
      </c>
      <c r="H258" s="91" t="b">
        <v>0</v>
      </c>
      <c r="I258" s="91" t="b">
        <v>0</v>
      </c>
      <c r="J258" s="91" t="b">
        <v>0</v>
      </c>
      <c r="K258" s="91" t="b">
        <v>0</v>
      </c>
      <c r="L258" s="91" t="b">
        <v>0</v>
      </c>
    </row>
    <row r="259" spans="1:12" ht="15">
      <c r="A259" s="91" t="s">
        <v>1236</v>
      </c>
      <c r="B259" s="91" t="s">
        <v>1237</v>
      </c>
      <c r="C259" s="91">
        <v>5</v>
      </c>
      <c r="D259" s="133">
        <v>0</v>
      </c>
      <c r="E259" s="133">
        <v>1.260071387985075</v>
      </c>
      <c r="F259" s="91" t="s">
        <v>1087</v>
      </c>
      <c r="G259" s="91" t="b">
        <v>0</v>
      </c>
      <c r="H259" s="91" t="b">
        <v>0</v>
      </c>
      <c r="I259" s="91" t="b">
        <v>0</v>
      </c>
      <c r="J259" s="91" t="b">
        <v>0</v>
      </c>
      <c r="K259" s="91" t="b">
        <v>0</v>
      </c>
      <c r="L259" s="91" t="b">
        <v>0</v>
      </c>
    </row>
    <row r="260" spans="1:12" ht="15">
      <c r="A260" s="91" t="s">
        <v>1237</v>
      </c>
      <c r="B260" s="91" t="s">
        <v>1231</v>
      </c>
      <c r="C260" s="91">
        <v>5</v>
      </c>
      <c r="D260" s="133">
        <v>0</v>
      </c>
      <c r="E260" s="133">
        <v>1.0047988828817687</v>
      </c>
      <c r="F260" s="91" t="s">
        <v>1087</v>
      </c>
      <c r="G260" s="91" t="b">
        <v>0</v>
      </c>
      <c r="H260" s="91" t="b">
        <v>0</v>
      </c>
      <c r="I260" s="91" t="b">
        <v>0</v>
      </c>
      <c r="J260" s="91" t="b">
        <v>0</v>
      </c>
      <c r="K260" s="91" t="b">
        <v>0</v>
      </c>
      <c r="L260" s="91" t="b">
        <v>0</v>
      </c>
    </row>
    <row r="261" spans="1:12" ht="15">
      <c r="A261" s="91" t="s">
        <v>1455</v>
      </c>
      <c r="B261" s="91" t="s">
        <v>1456</v>
      </c>
      <c r="C261" s="91">
        <v>4</v>
      </c>
      <c r="D261" s="133">
        <v>0.004037917208669017</v>
      </c>
      <c r="E261" s="133">
        <v>1.3569814009931311</v>
      </c>
      <c r="F261" s="91" t="s">
        <v>1087</v>
      </c>
      <c r="G261" s="91" t="b">
        <v>1</v>
      </c>
      <c r="H261" s="91" t="b">
        <v>0</v>
      </c>
      <c r="I261" s="91" t="b">
        <v>0</v>
      </c>
      <c r="J261" s="91" t="b">
        <v>0</v>
      </c>
      <c r="K261" s="91" t="b">
        <v>0</v>
      </c>
      <c r="L261" s="91" t="b">
        <v>0</v>
      </c>
    </row>
    <row r="262" spans="1:12" ht="15">
      <c r="A262" s="91" t="s">
        <v>1456</v>
      </c>
      <c r="B262" s="91" t="s">
        <v>1195</v>
      </c>
      <c r="C262" s="91">
        <v>4</v>
      </c>
      <c r="D262" s="133">
        <v>0.004037917208669017</v>
      </c>
      <c r="E262" s="133">
        <v>1.3569814009931311</v>
      </c>
      <c r="F262" s="91" t="s">
        <v>1087</v>
      </c>
      <c r="G262" s="91" t="b">
        <v>0</v>
      </c>
      <c r="H262" s="91" t="b">
        <v>0</v>
      </c>
      <c r="I262" s="91" t="b">
        <v>0</v>
      </c>
      <c r="J262" s="91" t="b">
        <v>0</v>
      </c>
      <c r="K262" s="91" t="b">
        <v>0</v>
      </c>
      <c r="L262" s="91" t="b">
        <v>0</v>
      </c>
    </row>
    <row r="263" spans="1:12" ht="15">
      <c r="A263" s="91" t="s">
        <v>1195</v>
      </c>
      <c r="B263" s="91" t="s">
        <v>1177</v>
      </c>
      <c r="C263" s="91">
        <v>4</v>
      </c>
      <c r="D263" s="133">
        <v>0.004037917208669017</v>
      </c>
      <c r="E263" s="133">
        <v>0.9590413923210936</v>
      </c>
      <c r="F263" s="91" t="s">
        <v>1087</v>
      </c>
      <c r="G263" s="91" t="b">
        <v>0</v>
      </c>
      <c r="H263" s="91" t="b">
        <v>0</v>
      </c>
      <c r="I263" s="91" t="b">
        <v>0</v>
      </c>
      <c r="J263" s="91" t="b">
        <v>0</v>
      </c>
      <c r="K263" s="91" t="b">
        <v>0</v>
      </c>
      <c r="L263" s="91" t="b">
        <v>0</v>
      </c>
    </row>
    <row r="264" spans="1:12" ht="15">
      <c r="A264" s="91" t="s">
        <v>1233</v>
      </c>
      <c r="B264" s="91" t="s">
        <v>1231</v>
      </c>
      <c r="C264" s="91">
        <v>4</v>
      </c>
      <c r="D264" s="133">
        <v>0.004037917208669017</v>
      </c>
      <c r="E264" s="133">
        <v>0.9078888698737124</v>
      </c>
      <c r="F264" s="91" t="s">
        <v>1087</v>
      </c>
      <c r="G264" s="91" t="b">
        <v>0</v>
      </c>
      <c r="H264" s="91" t="b">
        <v>0</v>
      </c>
      <c r="I264" s="91" t="b">
        <v>0</v>
      </c>
      <c r="J264" s="91" t="b">
        <v>0</v>
      </c>
      <c r="K264" s="91" t="b">
        <v>0</v>
      </c>
      <c r="L264" s="91" t="b">
        <v>0</v>
      </c>
    </row>
    <row r="265" spans="1:12" ht="15">
      <c r="A265" s="91" t="s">
        <v>1231</v>
      </c>
      <c r="B265" s="91" t="s">
        <v>1457</v>
      </c>
      <c r="C265" s="91">
        <v>4</v>
      </c>
      <c r="D265" s="133">
        <v>0.004037917208669017</v>
      </c>
      <c r="E265" s="133">
        <v>1.260071387985075</v>
      </c>
      <c r="F265" s="91" t="s">
        <v>1087</v>
      </c>
      <c r="G265" s="91" t="b">
        <v>0</v>
      </c>
      <c r="H265" s="91" t="b">
        <v>0</v>
      </c>
      <c r="I265" s="91" t="b">
        <v>0</v>
      </c>
      <c r="J265" s="91" t="b">
        <v>0</v>
      </c>
      <c r="K265" s="91" t="b">
        <v>0</v>
      </c>
      <c r="L265" s="91" t="b">
        <v>0</v>
      </c>
    </row>
    <row r="266" spans="1:12" ht="15">
      <c r="A266" s="91" t="s">
        <v>1457</v>
      </c>
      <c r="B266" s="91" t="s">
        <v>1458</v>
      </c>
      <c r="C266" s="91">
        <v>4</v>
      </c>
      <c r="D266" s="133">
        <v>0.004037917208669017</v>
      </c>
      <c r="E266" s="133">
        <v>1.3569814009931311</v>
      </c>
      <c r="F266" s="91" t="s">
        <v>1087</v>
      </c>
      <c r="G266" s="91" t="b">
        <v>0</v>
      </c>
      <c r="H266" s="91" t="b">
        <v>0</v>
      </c>
      <c r="I266" s="91" t="b">
        <v>0</v>
      </c>
      <c r="J266" s="91" t="b">
        <v>0</v>
      </c>
      <c r="K266" s="91" t="b">
        <v>0</v>
      </c>
      <c r="L266" s="91" t="b">
        <v>0</v>
      </c>
    </row>
    <row r="267" spans="1:12" ht="15">
      <c r="A267" s="91" t="s">
        <v>1458</v>
      </c>
      <c r="B267" s="91" t="s">
        <v>1459</v>
      </c>
      <c r="C267" s="91">
        <v>4</v>
      </c>
      <c r="D267" s="133">
        <v>0.004037917208669017</v>
      </c>
      <c r="E267" s="133">
        <v>1.3569814009931311</v>
      </c>
      <c r="F267" s="91" t="s">
        <v>1087</v>
      </c>
      <c r="G267" s="91" t="b">
        <v>0</v>
      </c>
      <c r="H267" s="91" t="b">
        <v>0</v>
      </c>
      <c r="I267" s="91" t="b">
        <v>0</v>
      </c>
      <c r="J267" s="91" t="b">
        <v>0</v>
      </c>
      <c r="K267" s="91" t="b">
        <v>0</v>
      </c>
      <c r="L267" s="91" t="b">
        <v>0</v>
      </c>
    </row>
    <row r="268" spans="1:12" ht="15">
      <c r="A268" s="91" t="s">
        <v>1459</v>
      </c>
      <c r="B268" s="91" t="s">
        <v>368</v>
      </c>
      <c r="C268" s="91">
        <v>4</v>
      </c>
      <c r="D268" s="133">
        <v>0.004037917208669017</v>
      </c>
      <c r="E268" s="133">
        <v>1.3569814009931311</v>
      </c>
      <c r="F268" s="91" t="s">
        <v>1087</v>
      </c>
      <c r="G268" s="91" t="b">
        <v>0</v>
      </c>
      <c r="H268" s="91" t="b">
        <v>0</v>
      </c>
      <c r="I268" s="91" t="b">
        <v>0</v>
      </c>
      <c r="J268" s="91" t="b">
        <v>0</v>
      </c>
      <c r="K268" s="91" t="b">
        <v>0</v>
      </c>
      <c r="L268" s="91" t="b">
        <v>0</v>
      </c>
    </row>
    <row r="269" spans="1:12" ht="15">
      <c r="A269" s="91" t="s">
        <v>1177</v>
      </c>
      <c r="B269" s="91" t="s">
        <v>1239</v>
      </c>
      <c r="C269" s="91">
        <v>2</v>
      </c>
      <c r="D269" s="133">
        <v>0</v>
      </c>
      <c r="E269" s="133">
        <v>0.8750612633917001</v>
      </c>
      <c r="F269" s="91" t="s">
        <v>1088</v>
      </c>
      <c r="G269" s="91" t="b">
        <v>0</v>
      </c>
      <c r="H269" s="91" t="b">
        <v>0</v>
      </c>
      <c r="I269" s="91" t="b">
        <v>0</v>
      </c>
      <c r="J269" s="91" t="b">
        <v>0</v>
      </c>
      <c r="K269" s="91" t="b">
        <v>0</v>
      </c>
      <c r="L269" s="91" t="b">
        <v>0</v>
      </c>
    </row>
    <row r="270" spans="1:12" ht="15">
      <c r="A270" s="91" t="s">
        <v>1240</v>
      </c>
      <c r="B270" s="91" t="s">
        <v>1177</v>
      </c>
      <c r="C270" s="91">
        <v>2</v>
      </c>
      <c r="D270" s="133">
        <v>0</v>
      </c>
      <c r="E270" s="133">
        <v>0.8750612633917001</v>
      </c>
      <c r="F270" s="91" t="s">
        <v>1088</v>
      </c>
      <c r="G270" s="91" t="b">
        <v>0</v>
      </c>
      <c r="H270" s="91" t="b">
        <v>0</v>
      </c>
      <c r="I270" s="91" t="b">
        <v>0</v>
      </c>
      <c r="J270" s="91" t="b">
        <v>0</v>
      </c>
      <c r="K270" s="91" t="b">
        <v>0</v>
      </c>
      <c r="L270" s="91" t="b">
        <v>0</v>
      </c>
    </row>
    <row r="271" spans="1:12" ht="15">
      <c r="A271" s="91" t="s">
        <v>1481</v>
      </c>
      <c r="B271" s="91" t="s">
        <v>1482</v>
      </c>
      <c r="C271" s="91">
        <v>2</v>
      </c>
      <c r="D271" s="133">
        <v>0</v>
      </c>
      <c r="E271" s="133">
        <v>1.380211241711606</v>
      </c>
      <c r="F271" s="91" t="s">
        <v>1093</v>
      </c>
      <c r="G271" s="91" t="b">
        <v>0</v>
      </c>
      <c r="H271" s="91" t="b">
        <v>0</v>
      </c>
      <c r="I271" s="91" t="b">
        <v>0</v>
      </c>
      <c r="J271" s="91" t="b">
        <v>0</v>
      </c>
      <c r="K271" s="91" t="b">
        <v>0</v>
      </c>
      <c r="L271" s="91" t="b">
        <v>0</v>
      </c>
    </row>
    <row r="272" spans="1:12" ht="15">
      <c r="A272" s="91" t="s">
        <v>1482</v>
      </c>
      <c r="B272" s="91" t="s">
        <v>1483</v>
      </c>
      <c r="C272" s="91">
        <v>2</v>
      </c>
      <c r="D272" s="133">
        <v>0</v>
      </c>
      <c r="E272" s="133">
        <v>1.380211241711606</v>
      </c>
      <c r="F272" s="91" t="s">
        <v>1093</v>
      </c>
      <c r="G272" s="91" t="b">
        <v>0</v>
      </c>
      <c r="H272" s="91" t="b">
        <v>0</v>
      </c>
      <c r="I272" s="91" t="b">
        <v>0</v>
      </c>
      <c r="J272" s="91" t="b">
        <v>0</v>
      </c>
      <c r="K272" s="91" t="b">
        <v>0</v>
      </c>
      <c r="L272" s="91" t="b">
        <v>0</v>
      </c>
    </row>
    <row r="273" spans="1:12" ht="15">
      <c r="A273" s="91" t="s">
        <v>1483</v>
      </c>
      <c r="B273" s="91" t="s">
        <v>1177</v>
      </c>
      <c r="C273" s="91">
        <v>2</v>
      </c>
      <c r="D273" s="133">
        <v>0</v>
      </c>
      <c r="E273" s="133">
        <v>1.380211241711606</v>
      </c>
      <c r="F273" s="91" t="s">
        <v>1093</v>
      </c>
      <c r="G273" s="91" t="b">
        <v>0</v>
      </c>
      <c r="H273" s="91" t="b">
        <v>0</v>
      </c>
      <c r="I273" s="91" t="b">
        <v>0</v>
      </c>
      <c r="J273" s="91" t="b">
        <v>0</v>
      </c>
      <c r="K273" s="91" t="b">
        <v>0</v>
      </c>
      <c r="L273" s="91" t="b">
        <v>0</v>
      </c>
    </row>
    <row r="274" spans="1:12" ht="15">
      <c r="A274" s="91" t="s">
        <v>1177</v>
      </c>
      <c r="B274" s="91" t="s">
        <v>1193</v>
      </c>
      <c r="C274" s="91">
        <v>2</v>
      </c>
      <c r="D274" s="133">
        <v>0</v>
      </c>
      <c r="E274" s="133">
        <v>1.0791812460476249</v>
      </c>
      <c r="F274" s="91" t="s">
        <v>1093</v>
      </c>
      <c r="G274" s="91" t="b">
        <v>0</v>
      </c>
      <c r="H274" s="91" t="b">
        <v>0</v>
      </c>
      <c r="I274" s="91" t="b">
        <v>0</v>
      </c>
      <c r="J274" s="91" t="b">
        <v>0</v>
      </c>
      <c r="K274" s="91" t="b">
        <v>0</v>
      </c>
      <c r="L274" s="91" t="b">
        <v>0</v>
      </c>
    </row>
    <row r="275" spans="1:12" ht="15">
      <c r="A275" s="91" t="s">
        <v>1193</v>
      </c>
      <c r="B275" s="91" t="s">
        <v>1450</v>
      </c>
      <c r="C275" s="91">
        <v>2</v>
      </c>
      <c r="D275" s="133">
        <v>0</v>
      </c>
      <c r="E275" s="133">
        <v>0.7781512503836436</v>
      </c>
      <c r="F275" s="91" t="s">
        <v>1093</v>
      </c>
      <c r="G275" s="91" t="b">
        <v>0</v>
      </c>
      <c r="H275" s="91" t="b">
        <v>0</v>
      </c>
      <c r="I275" s="91" t="b">
        <v>0</v>
      </c>
      <c r="J275" s="91" t="b">
        <v>0</v>
      </c>
      <c r="K275" s="91" t="b">
        <v>0</v>
      </c>
      <c r="L275" s="91" t="b">
        <v>0</v>
      </c>
    </row>
    <row r="276" spans="1:12" ht="15">
      <c r="A276" s="91" t="s">
        <v>1450</v>
      </c>
      <c r="B276" s="91" t="s">
        <v>1484</v>
      </c>
      <c r="C276" s="91">
        <v>2</v>
      </c>
      <c r="D276" s="133">
        <v>0</v>
      </c>
      <c r="E276" s="133">
        <v>1.0791812460476249</v>
      </c>
      <c r="F276" s="91" t="s">
        <v>1093</v>
      </c>
      <c r="G276" s="91" t="b">
        <v>0</v>
      </c>
      <c r="H276" s="91" t="b">
        <v>0</v>
      </c>
      <c r="I276" s="91" t="b">
        <v>0</v>
      </c>
      <c r="J276" s="91" t="b">
        <v>0</v>
      </c>
      <c r="K276" s="91" t="b">
        <v>0</v>
      </c>
      <c r="L276" s="91" t="b">
        <v>0</v>
      </c>
    </row>
    <row r="277" spans="1:12" ht="15">
      <c r="A277" s="91" t="s">
        <v>1484</v>
      </c>
      <c r="B277" s="91" t="s">
        <v>1485</v>
      </c>
      <c r="C277" s="91">
        <v>2</v>
      </c>
      <c r="D277" s="133">
        <v>0</v>
      </c>
      <c r="E277" s="133">
        <v>1.380211241711606</v>
      </c>
      <c r="F277" s="91" t="s">
        <v>1093</v>
      </c>
      <c r="G277" s="91" t="b">
        <v>0</v>
      </c>
      <c r="H277" s="91" t="b">
        <v>0</v>
      </c>
      <c r="I277" s="91" t="b">
        <v>0</v>
      </c>
      <c r="J277" s="91" t="b">
        <v>0</v>
      </c>
      <c r="K277" s="91" t="b">
        <v>0</v>
      </c>
      <c r="L277" s="91" t="b">
        <v>0</v>
      </c>
    </row>
    <row r="278" spans="1:12" ht="15">
      <c r="A278" s="91" t="s">
        <v>1485</v>
      </c>
      <c r="B278" s="91" t="s">
        <v>1447</v>
      </c>
      <c r="C278" s="91">
        <v>2</v>
      </c>
      <c r="D278" s="133">
        <v>0</v>
      </c>
      <c r="E278" s="133">
        <v>1.380211241711606</v>
      </c>
      <c r="F278" s="91" t="s">
        <v>1093</v>
      </c>
      <c r="G278" s="91" t="b">
        <v>0</v>
      </c>
      <c r="H278" s="91" t="b">
        <v>0</v>
      </c>
      <c r="I278" s="91" t="b">
        <v>0</v>
      </c>
      <c r="J278" s="91" t="b">
        <v>0</v>
      </c>
      <c r="K278" s="91" t="b">
        <v>0</v>
      </c>
      <c r="L278" s="91" t="b">
        <v>0</v>
      </c>
    </row>
    <row r="279" spans="1:12" ht="15">
      <c r="A279" s="91" t="s">
        <v>1447</v>
      </c>
      <c r="B279" s="91" t="s">
        <v>1486</v>
      </c>
      <c r="C279" s="91">
        <v>2</v>
      </c>
      <c r="D279" s="133">
        <v>0</v>
      </c>
      <c r="E279" s="133">
        <v>1.380211241711606</v>
      </c>
      <c r="F279" s="91" t="s">
        <v>1093</v>
      </c>
      <c r="G279" s="91" t="b">
        <v>0</v>
      </c>
      <c r="H279" s="91" t="b">
        <v>0</v>
      </c>
      <c r="I279" s="91" t="b">
        <v>0</v>
      </c>
      <c r="J279" s="91" t="b">
        <v>0</v>
      </c>
      <c r="K279" s="91" t="b">
        <v>0</v>
      </c>
      <c r="L279" s="91" t="b">
        <v>0</v>
      </c>
    </row>
    <row r="280" spans="1:12" ht="15">
      <c r="A280" s="91" t="s">
        <v>1486</v>
      </c>
      <c r="B280" s="91" t="s">
        <v>1487</v>
      </c>
      <c r="C280" s="91">
        <v>2</v>
      </c>
      <c r="D280" s="133">
        <v>0</v>
      </c>
      <c r="E280" s="133">
        <v>1.380211241711606</v>
      </c>
      <c r="F280" s="91" t="s">
        <v>1093</v>
      </c>
      <c r="G280" s="91" t="b">
        <v>0</v>
      </c>
      <c r="H280" s="91" t="b">
        <v>0</v>
      </c>
      <c r="I280" s="91" t="b">
        <v>0</v>
      </c>
      <c r="J280" s="91" t="b">
        <v>0</v>
      </c>
      <c r="K280" s="91" t="b">
        <v>0</v>
      </c>
      <c r="L280" s="91" t="b">
        <v>0</v>
      </c>
    </row>
    <row r="281" spans="1:12" ht="15">
      <c r="A281" s="91" t="s">
        <v>1487</v>
      </c>
      <c r="B281" s="91" t="s">
        <v>1450</v>
      </c>
      <c r="C281" s="91">
        <v>2</v>
      </c>
      <c r="D281" s="133">
        <v>0</v>
      </c>
      <c r="E281" s="133">
        <v>1.0791812460476249</v>
      </c>
      <c r="F281" s="91" t="s">
        <v>1093</v>
      </c>
      <c r="G281" s="91" t="b">
        <v>0</v>
      </c>
      <c r="H281" s="91" t="b">
        <v>0</v>
      </c>
      <c r="I281" s="91" t="b">
        <v>0</v>
      </c>
      <c r="J281" s="91" t="b">
        <v>0</v>
      </c>
      <c r="K281" s="91" t="b">
        <v>0</v>
      </c>
      <c r="L281" s="91" t="b">
        <v>0</v>
      </c>
    </row>
    <row r="282" spans="1:12" ht="15">
      <c r="A282" s="91" t="s">
        <v>1450</v>
      </c>
      <c r="B282" s="91" t="s">
        <v>1488</v>
      </c>
      <c r="C282" s="91">
        <v>2</v>
      </c>
      <c r="D282" s="133">
        <v>0</v>
      </c>
      <c r="E282" s="133">
        <v>1.0791812460476249</v>
      </c>
      <c r="F282" s="91" t="s">
        <v>1093</v>
      </c>
      <c r="G282" s="91" t="b">
        <v>0</v>
      </c>
      <c r="H282" s="91" t="b">
        <v>0</v>
      </c>
      <c r="I282" s="91" t="b">
        <v>0</v>
      </c>
      <c r="J282" s="91" t="b">
        <v>0</v>
      </c>
      <c r="K282" s="91" t="b">
        <v>0</v>
      </c>
      <c r="L282" s="91" t="b">
        <v>0</v>
      </c>
    </row>
    <row r="283" spans="1:12" ht="15">
      <c r="A283" s="91" t="s">
        <v>1488</v>
      </c>
      <c r="B283" s="91" t="s">
        <v>1217</v>
      </c>
      <c r="C283" s="91">
        <v>2</v>
      </c>
      <c r="D283" s="133">
        <v>0</v>
      </c>
      <c r="E283" s="133">
        <v>1.380211241711606</v>
      </c>
      <c r="F283" s="91" t="s">
        <v>1093</v>
      </c>
      <c r="G283" s="91" t="b">
        <v>0</v>
      </c>
      <c r="H283" s="91" t="b">
        <v>0</v>
      </c>
      <c r="I283" s="91" t="b">
        <v>0</v>
      </c>
      <c r="J283" s="91" t="b">
        <v>0</v>
      </c>
      <c r="K283" s="91" t="b">
        <v>0</v>
      </c>
      <c r="L283" s="91" t="b">
        <v>0</v>
      </c>
    </row>
    <row r="284" spans="1:12" ht="15">
      <c r="A284" s="91" t="s">
        <v>1217</v>
      </c>
      <c r="B284" s="91" t="s">
        <v>1193</v>
      </c>
      <c r="C284" s="91">
        <v>2</v>
      </c>
      <c r="D284" s="133">
        <v>0</v>
      </c>
      <c r="E284" s="133">
        <v>1.0791812460476249</v>
      </c>
      <c r="F284" s="91" t="s">
        <v>1093</v>
      </c>
      <c r="G284" s="91" t="b">
        <v>0</v>
      </c>
      <c r="H284" s="91" t="b">
        <v>0</v>
      </c>
      <c r="I284" s="91" t="b">
        <v>0</v>
      </c>
      <c r="J284" s="91" t="b">
        <v>0</v>
      </c>
      <c r="K284" s="91" t="b">
        <v>0</v>
      </c>
      <c r="L284" s="91" t="b">
        <v>0</v>
      </c>
    </row>
    <row r="285" spans="1:12" ht="15">
      <c r="A285" s="91" t="s">
        <v>1193</v>
      </c>
      <c r="B285" s="91" t="s">
        <v>1489</v>
      </c>
      <c r="C285" s="91">
        <v>2</v>
      </c>
      <c r="D285" s="133">
        <v>0</v>
      </c>
      <c r="E285" s="133">
        <v>1.0791812460476249</v>
      </c>
      <c r="F285" s="91" t="s">
        <v>1093</v>
      </c>
      <c r="G285" s="91" t="b">
        <v>0</v>
      </c>
      <c r="H285" s="91" t="b">
        <v>0</v>
      </c>
      <c r="I285" s="91" t="b">
        <v>0</v>
      </c>
      <c r="J285" s="91" t="b">
        <v>0</v>
      </c>
      <c r="K285" s="91" t="b">
        <v>0</v>
      </c>
      <c r="L285" s="91" t="b">
        <v>0</v>
      </c>
    </row>
    <row r="286" spans="1:12" ht="15">
      <c r="A286" s="91" t="s">
        <v>1489</v>
      </c>
      <c r="B286" s="91" t="s">
        <v>1490</v>
      </c>
      <c r="C286" s="91">
        <v>2</v>
      </c>
      <c r="D286" s="133">
        <v>0</v>
      </c>
      <c r="E286" s="133">
        <v>1.380211241711606</v>
      </c>
      <c r="F286" s="91" t="s">
        <v>1093</v>
      </c>
      <c r="G286" s="91" t="b">
        <v>0</v>
      </c>
      <c r="H286" s="91" t="b">
        <v>0</v>
      </c>
      <c r="I286" s="91" t="b">
        <v>0</v>
      </c>
      <c r="J286" s="91" t="b">
        <v>0</v>
      </c>
      <c r="K286" s="91" t="b">
        <v>0</v>
      </c>
      <c r="L286" s="91" t="b">
        <v>0</v>
      </c>
    </row>
    <row r="287" spans="1:12" ht="15">
      <c r="A287" s="91" t="s">
        <v>1490</v>
      </c>
      <c r="B287" s="91" t="s">
        <v>1460</v>
      </c>
      <c r="C287" s="91">
        <v>2</v>
      </c>
      <c r="D287" s="133">
        <v>0</v>
      </c>
      <c r="E287" s="133">
        <v>1.380211241711606</v>
      </c>
      <c r="F287" s="91" t="s">
        <v>1093</v>
      </c>
      <c r="G287" s="91" t="b">
        <v>0</v>
      </c>
      <c r="H287" s="91" t="b">
        <v>0</v>
      </c>
      <c r="I287" s="91" t="b">
        <v>0</v>
      </c>
      <c r="J287" s="91" t="b">
        <v>0</v>
      </c>
      <c r="K287" s="91" t="b">
        <v>0</v>
      </c>
      <c r="L287" s="91" t="b">
        <v>0</v>
      </c>
    </row>
    <row r="288" spans="1:12" ht="15">
      <c r="A288" s="91" t="s">
        <v>1460</v>
      </c>
      <c r="B288" s="91" t="s">
        <v>1491</v>
      </c>
      <c r="C288" s="91">
        <v>2</v>
      </c>
      <c r="D288" s="133">
        <v>0</v>
      </c>
      <c r="E288" s="133">
        <v>1.380211241711606</v>
      </c>
      <c r="F288" s="91" t="s">
        <v>1093</v>
      </c>
      <c r="G288" s="91" t="b">
        <v>0</v>
      </c>
      <c r="H288" s="91" t="b">
        <v>0</v>
      </c>
      <c r="I288" s="91" t="b">
        <v>0</v>
      </c>
      <c r="J288" s="91" t="b">
        <v>0</v>
      </c>
      <c r="K288" s="91" t="b">
        <v>0</v>
      </c>
      <c r="L288" s="91" t="b">
        <v>0</v>
      </c>
    </row>
    <row r="289" spans="1:12" ht="15">
      <c r="A289" s="91" t="s">
        <v>1491</v>
      </c>
      <c r="B289" s="91" t="s">
        <v>1492</v>
      </c>
      <c r="C289" s="91">
        <v>2</v>
      </c>
      <c r="D289" s="133">
        <v>0</v>
      </c>
      <c r="E289" s="133">
        <v>1.380211241711606</v>
      </c>
      <c r="F289" s="91" t="s">
        <v>1093</v>
      </c>
      <c r="G289" s="91" t="b">
        <v>0</v>
      </c>
      <c r="H289" s="91" t="b">
        <v>0</v>
      </c>
      <c r="I289" s="91" t="b">
        <v>0</v>
      </c>
      <c r="J289" s="91" t="b">
        <v>0</v>
      </c>
      <c r="K289" s="91" t="b">
        <v>0</v>
      </c>
      <c r="L289" s="91" t="b">
        <v>0</v>
      </c>
    </row>
    <row r="290" spans="1:12" ht="15">
      <c r="A290" s="91" t="s">
        <v>1492</v>
      </c>
      <c r="B290" s="91" t="s">
        <v>1493</v>
      </c>
      <c r="C290" s="91">
        <v>2</v>
      </c>
      <c r="D290" s="133">
        <v>0</v>
      </c>
      <c r="E290" s="133">
        <v>1.380211241711606</v>
      </c>
      <c r="F290" s="91" t="s">
        <v>1093</v>
      </c>
      <c r="G290" s="91" t="b">
        <v>0</v>
      </c>
      <c r="H290" s="91" t="b">
        <v>0</v>
      </c>
      <c r="I290" s="91" t="b">
        <v>0</v>
      </c>
      <c r="J290" s="91" t="b">
        <v>0</v>
      </c>
      <c r="K290" s="91" t="b">
        <v>0</v>
      </c>
      <c r="L290" s="91" t="b">
        <v>0</v>
      </c>
    </row>
    <row r="291" spans="1:12" ht="15">
      <c r="A291" s="91" t="s">
        <v>1493</v>
      </c>
      <c r="B291" s="91" t="s">
        <v>1494</v>
      </c>
      <c r="C291" s="91">
        <v>2</v>
      </c>
      <c r="D291" s="133">
        <v>0</v>
      </c>
      <c r="E291" s="133">
        <v>1.380211241711606</v>
      </c>
      <c r="F291" s="91" t="s">
        <v>1093</v>
      </c>
      <c r="G291" s="91" t="b">
        <v>0</v>
      </c>
      <c r="H291" s="91" t="b">
        <v>0</v>
      </c>
      <c r="I291" s="91" t="b">
        <v>0</v>
      </c>
      <c r="J291" s="91" t="b">
        <v>0</v>
      </c>
      <c r="K291" s="91" t="b">
        <v>0</v>
      </c>
      <c r="L291" s="91" t="b">
        <v>0</v>
      </c>
    </row>
    <row r="292" spans="1:12" ht="15">
      <c r="A292" s="91" t="s">
        <v>1494</v>
      </c>
      <c r="B292" s="91" t="s">
        <v>1495</v>
      </c>
      <c r="C292" s="91">
        <v>2</v>
      </c>
      <c r="D292" s="133">
        <v>0</v>
      </c>
      <c r="E292" s="133">
        <v>1.380211241711606</v>
      </c>
      <c r="F292" s="91" t="s">
        <v>1093</v>
      </c>
      <c r="G292" s="91" t="b">
        <v>0</v>
      </c>
      <c r="H292" s="91" t="b">
        <v>0</v>
      </c>
      <c r="I292" s="91" t="b">
        <v>0</v>
      </c>
      <c r="J292" s="91" t="b">
        <v>1</v>
      </c>
      <c r="K292" s="91" t="b">
        <v>0</v>
      </c>
      <c r="L292" s="91" t="b">
        <v>0</v>
      </c>
    </row>
    <row r="293" spans="1:12" ht="15">
      <c r="A293" s="91" t="s">
        <v>1495</v>
      </c>
      <c r="B293" s="91" t="s">
        <v>1167</v>
      </c>
      <c r="C293" s="91">
        <v>2</v>
      </c>
      <c r="D293" s="133">
        <v>0</v>
      </c>
      <c r="E293" s="133">
        <v>1.380211241711606</v>
      </c>
      <c r="F293" s="91" t="s">
        <v>1093</v>
      </c>
      <c r="G293" s="91" t="b">
        <v>1</v>
      </c>
      <c r="H293" s="91" t="b">
        <v>0</v>
      </c>
      <c r="I293" s="91" t="b">
        <v>0</v>
      </c>
      <c r="J293" s="91" t="b">
        <v>0</v>
      </c>
      <c r="K293" s="91" t="b">
        <v>0</v>
      </c>
      <c r="L293" s="91" t="b">
        <v>0</v>
      </c>
    </row>
    <row r="294" spans="1:12" ht="15">
      <c r="A294" s="91" t="s">
        <v>1167</v>
      </c>
      <c r="B294" s="91" t="s">
        <v>1168</v>
      </c>
      <c r="C294" s="91">
        <v>2</v>
      </c>
      <c r="D294" s="133">
        <v>0</v>
      </c>
      <c r="E294" s="133">
        <v>1.380211241711606</v>
      </c>
      <c r="F294" s="91" t="s">
        <v>1093</v>
      </c>
      <c r="G294" s="91" t="b">
        <v>0</v>
      </c>
      <c r="H294" s="91" t="b">
        <v>0</v>
      </c>
      <c r="I294" s="91" t="b">
        <v>0</v>
      </c>
      <c r="J294" s="91" t="b">
        <v>0</v>
      </c>
      <c r="K294" s="91" t="b">
        <v>0</v>
      </c>
      <c r="L294" s="91" t="b">
        <v>0</v>
      </c>
    </row>
    <row r="295" spans="1:12" ht="15">
      <c r="A295" s="91" t="s">
        <v>1177</v>
      </c>
      <c r="B295" s="91" t="s">
        <v>1497</v>
      </c>
      <c r="C295" s="91">
        <v>2</v>
      </c>
      <c r="D295" s="133">
        <v>0</v>
      </c>
      <c r="E295" s="133">
        <v>0.7781512503836436</v>
      </c>
      <c r="F295" s="91" t="s">
        <v>1096</v>
      </c>
      <c r="G295" s="91" t="b">
        <v>0</v>
      </c>
      <c r="H295" s="91" t="b">
        <v>0</v>
      </c>
      <c r="I295" s="91" t="b">
        <v>0</v>
      </c>
      <c r="J295" s="91" t="b">
        <v>0</v>
      </c>
      <c r="K295" s="91" t="b">
        <v>0</v>
      </c>
      <c r="L295" s="91" t="b">
        <v>0</v>
      </c>
    </row>
    <row r="296" spans="1:12" ht="15">
      <c r="A296" s="91" t="s">
        <v>1497</v>
      </c>
      <c r="B296" s="91" t="s">
        <v>1498</v>
      </c>
      <c r="C296" s="91">
        <v>2</v>
      </c>
      <c r="D296" s="133">
        <v>0</v>
      </c>
      <c r="E296" s="133">
        <v>1.0791812460476249</v>
      </c>
      <c r="F296" s="91" t="s">
        <v>1096</v>
      </c>
      <c r="G296" s="91" t="b">
        <v>0</v>
      </c>
      <c r="H296" s="91" t="b">
        <v>0</v>
      </c>
      <c r="I296" s="91" t="b">
        <v>0</v>
      </c>
      <c r="J296" s="91" t="b">
        <v>0</v>
      </c>
      <c r="K296" s="91" t="b">
        <v>1</v>
      </c>
      <c r="L296" s="91" t="b">
        <v>0</v>
      </c>
    </row>
    <row r="297" spans="1:12" ht="15">
      <c r="A297" s="91" t="s">
        <v>1498</v>
      </c>
      <c r="B297" s="91" t="s">
        <v>1499</v>
      </c>
      <c r="C297" s="91">
        <v>2</v>
      </c>
      <c r="D297" s="133">
        <v>0</v>
      </c>
      <c r="E297" s="133">
        <v>1.0791812460476249</v>
      </c>
      <c r="F297" s="91" t="s">
        <v>1096</v>
      </c>
      <c r="G297" s="91" t="b">
        <v>0</v>
      </c>
      <c r="H297" s="91" t="b">
        <v>1</v>
      </c>
      <c r="I297" s="91" t="b">
        <v>0</v>
      </c>
      <c r="J297" s="91" t="b">
        <v>0</v>
      </c>
      <c r="K297" s="91" t="b">
        <v>0</v>
      </c>
      <c r="L297" s="91" t="b">
        <v>0</v>
      </c>
    </row>
    <row r="298" spans="1:12" ht="15">
      <c r="A298" s="91" t="s">
        <v>1499</v>
      </c>
      <c r="B298" s="91" t="s">
        <v>1446</v>
      </c>
      <c r="C298" s="91">
        <v>2</v>
      </c>
      <c r="D298" s="133">
        <v>0</v>
      </c>
      <c r="E298" s="133">
        <v>1.0791812460476249</v>
      </c>
      <c r="F298" s="91" t="s">
        <v>1096</v>
      </c>
      <c r="G298" s="91" t="b">
        <v>0</v>
      </c>
      <c r="H298" s="91" t="b">
        <v>0</v>
      </c>
      <c r="I298" s="91" t="b">
        <v>0</v>
      </c>
      <c r="J298" s="91" t="b">
        <v>0</v>
      </c>
      <c r="K298" s="91" t="b">
        <v>0</v>
      </c>
      <c r="L298" s="91" t="b">
        <v>0</v>
      </c>
    </row>
    <row r="299" spans="1:12" ht="15">
      <c r="A299" s="91" t="s">
        <v>1446</v>
      </c>
      <c r="B299" s="91" t="s">
        <v>1462</v>
      </c>
      <c r="C299" s="91">
        <v>2</v>
      </c>
      <c r="D299" s="133">
        <v>0</v>
      </c>
      <c r="E299" s="133">
        <v>1.0791812460476249</v>
      </c>
      <c r="F299" s="91" t="s">
        <v>1096</v>
      </c>
      <c r="G299" s="91" t="b">
        <v>0</v>
      </c>
      <c r="H299" s="91" t="b">
        <v>0</v>
      </c>
      <c r="I299" s="91" t="b">
        <v>0</v>
      </c>
      <c r="J299" s="91" t="b">
        <v>0</v>
      </c>
      <c r="K299" s="91" t="b">
        <v>0</v>
      </c>
      <c r="L299" s="91" t="b">
        <v>0</v>
      </c>
    </row>
    <row r="300" spans="1:12" ht="15">
      <c r="A300" s="91" t="s">
        <v>1462</v>
      </c>
      <c r="B300" s="91" t="s">
        <v>1500</v>
      </c>
      <c r="C300" s="91">
        <v>2</v>
      </c>
      <c r="D300" s="133">
        <v>0</v>
      </c>
      <c r="E300" s="133">
        <v>1.0791812460476249</v>
      </c>
      <c r="F300" s="91" t="s">
        <v>1096</v>
      </c>
      <c r="G300" s="91" t="b">
        <v>0</v>
      </c>
      <c r="H300" s="91" t="b">
        <v>0</v>
      </c>
      <c r="I300" s="91" t="b">
        <v>0</v>
      </c>
      <c r="J300" s="91" t="b">
        <v>0</v>
      </c>
      <c r="K300" s="91" t="b">
        <v>0</v>
      </c>
      <c r="L300" s="91" t="b">
        <v>0</v>
      </c>
    </row>
    <row r="301" spans="1:12" ht="15">
      <c r="A301" s="91" t="s">
        <v>1500</v>
      </c>
      <c r="B301" s="91" t="s">
        <v>1501</v>
      </c>
      <c r="C301" s="91">
        <v>2</v>
      </c>
      <c r="D301" s="133">
        <v>0</v>
      </c>
      <c r="E301" s="133">
        <v>1.0791812460476249</v>
      </c>
      <c r="F301" s="91" t="s">
        <v>1096</v>
      </c>
      <c r="G301" s="91" t="b">
        <v>0</v>
      </c>
      <c r="H301" s="91" t="b">
        <v>0</v>
      </c>
      <c r="I301" s="91" t="b">
        <v>0</v>
      </c>
      <c r="J301" s="91" t="b">
        <v>0</v>
      </c>
      <c r="K301" s="91" t="b">
        <v>0</v>
      </c>
      <c r="L301" s="91" t="b">
        <v>0</v>
      </c>
    </row>
    <row r="302" spans="1:12" ht="15">
      <c r="A302" s="91" t="s">
        <v>1501</v>
      </c>
      <c r="B302" s="91" t="s">
        <v>1502</v>
      </c>
      <c r="C302" s="91">
        <v>2</v>
      </c>
      <c r="D302" s="133">
        <v>0</v>
      </c>
      <c r="E302" s="133">
        <v>1.0791812460476249</v>
      </c>
      <c r="F302" s="91" t="s">
        <v>1096</v>
      </c>
      <c r="G302" s="91" t="b">
        <v>0</v>
      </c>
      <c r="H302" s="91" t="b">
        <v>0</v>
      </c>
      <c r="I302" s="91" t="b">
        <v>0</v>
      </c>
      <c r="J302" s="91" t="b">
        <v>0</v>
      </c>
      <c r="K302" s="91" t="b">
        <v>0</v>
      </c>
      <c r="L302" s="91" t="b">
        <v>0</v>
      </c>
    </row>
    <row r="303" spans="1:12" ht="15">
      <c r="A303" s="91" t="s">
        <v>1502</v>
      </c>
      <c r="B303" s="91" t="s">
        <v>1503</v>
      </c>
      <c r="C303" s="91">
        <v>2</v>
      </c>
      <c r="D303" s="133">
        <v>0</v>
      </c>
      <c r="E303" s="133">
        <v>1.0791812460476249</v>
      </c>
      <c r="F303" s="91" t="s">
        <v>1096</v>
      </c>
      <c r="G303" s="91" t="b">
        <v>0</v>
      </c>
      <c r="H303" s="91" t="b">
        <v>0</v>
      </c>
      <c r="I303" s="91" t="b">
        <v>0</v>
      </c>
      <c r="J303" s="91" t="b">
        <v>0</v>
      </c>
      <c r="K303" s="91" t="b">
        <v>0</v>
      </c>
      <c r="L303" s="91" t="b">
        <v>0</v>
      </c>
    </row>
    <row r="304" spans="1:12" ht="15">
      <c r="A304" s="91" t="s">
        <v>1503</v>
      </c>
      <c r="B304" s="91" t="s">
        <v>1177</v>
      </c>
      <c r="C304" s="91">
        <v>2</v>
      </c>
      <c r="D304" s="133">
        <v>0</v>
      </c>
      <c r="E304" s="133">
        <v>1.0791812460476249</v>
      </c>
      <c r="F304" s="91" t="s">
        <v>1096</v>
      </c>
      <c r="G304" s="91" t="b">
        <v>0</v>
      </c>
      <c r="H304" s="91" t="b">
        <v>0</v>
      </c>
      <c r="I304" s="91" t="b">
        <v>0</v>
      </c>
      <c r="J304" s="91" t="b">
        <v>0</v>
      </c>
      <c r="K304" s="91" t="b">
        <v>0</v>
      </c>
      <c r="L304" s="91" t="b">
        <v>0</v>
      </c>
    </row>
    <row r="305" spans="1:12" ht="15">
      <c r="A305" s="91" t="s">
        <v>1177</v>
      </c>
      <c r="B305" s="91" t="s">
        <v>1193</v>
      </c>
      <c r="C305" s="91">
        <v>2</v>
      </c>
      <c r="D305" s="133">
        <v>0</v>
      </c>
      <c r="E305" s="133">
        <v>0.7781512503836436</v>
      </c>
      <c r="F305" s="91" t="s">
        <v>1096</v>
      </c>
      <c r="G305" s="91" t="b">
        <v>0</v>
      </c>
      <c r="H305" s="91" t="b">
        <v>0</v>
      </c>
      <c r="I305" s="91" t="b">
        <v>0</v>
      </c>
      <c r="J305" s="91" t="b">
        <v>0</v>
      </c>
      <c r="K305" s="91" t="b">
        <v>0</v>
      </c>
      <c r="L305" s="91" t="b">
        <v>0</v>
      </c>
    </row>
    <row r="306" spans="1:12" ht="15">
      <c r="A306" s="91" t="s">
        <v>1193</v>
      </c>
      <c r="B306" s="91" t="s">
        <v>1504</v>
      </c>
      <c r="C306" s="91">
        <v>2</v>
      </c>
      <c r="D306" s="133">
        <v>0</v>
      </c>
      <c r="E306" s="133">
        <v>1.0791812460476249</v>
      </c>
      <c r="F306" s="91" t="s">
        <v>1096</v>
      </c>
      <c r="G306" s="91" t="b">
        <v>0</v>
      </c>
      <c r="H306" s="91" t="b">
        <v>0</v>
      </c>
      <c r="I306" s="91" t="b">
        <v>0</v>
      </c>
      <c r="J306" s="91" t="b">
        <v>0</v>
      </c>
      <c r="K306" s="91" t="b">
        <v>0</v>
      </c>
      <c r="L306" s="91" t="b">
        <v>0</v>
      </c>
    </row>
    <row r="307" spans="1:12" ht="15">
      <c r="A307" s="91" t="s">
        <v>1507</v>
      </c>
      <c r="B307" s="91" t="s">
        <v>1508</v>
      </c>
      <c r="C307" s="91">
        <v>2</v>
      </c>
      <c r="D307" s="133">
        <v>0</v>
      </c>
      <c r="E307" s="133">
        <v>1.3222192947339193</v>
      </c>
      <c r="F307" s="91" t="s">
        <v>1098</v>
      </c>
      <c r="G307" s="91" t="b">
        <v>0</v>
      </c>
      <c r="H307" s="91" t="b">
        <v>0</v>
      </c>
      <c r="I307" s="91" t="b">
        <v>0</v>
      </c>
      <c r="J307" s="91" t="b">
        <v>0</v>
      </c>
      <c r="K307" s="91" t="b">
        <v>0</v>
      </c>
      <c r="L307" s="91" t="b">
        <v>0</v>
      </c>
    </row>
    <row r="308" spans="1:12" ht="15">
      <c r="A308" s="91" t="s">
        <v>1508</v>
      </c>
      <c r="B308" s="91" t="s">
        <v>1509</v>
      </c>
      <c r="C308" s="91">
        <v>2</v>
      </c>
      <c r="D308" s="133">
        <v>0</v>
      </c>
      <c r="E308" s="133">
        <v>1.3222192947339193</v>
      </c>
      <c r="F308" s="91" t="s">
        <v>1098</v>
      </c>
      <c r="G308" s="91" t="b">
        <v>0</v>
      </c>
      <c r="H308" s="91" t="b">
        <v>0</v>
      </c>
      <c r="I308" s="91" t="b">
        <v>0</v>
      </c>
      <c r="J308" s="91" t="b">
        <v>1</v>
      </c>
      <c r="K308" s="91" t="b">
        <v>0</v>
      </c>
      <c r="L308" s="91" t="b">
        <v>0</v>
      </c>
    </row>
    <row r="309" spans="1:12" ht="15">
      <c r="A309" s="91" t="s">
        <v>1509</v>
      </c>
      <c r="B309" s="91" t="s">
        <v>1448</v>
      </c>
      <c r="C309" s="91">
        <v>2</v>
      </c>
      <c r="D309" s="133">
        <v>0</v>
      </c>
      <c r="E309" s="133">
        <v>1.3222192947339193</v>
      </c>
      <c r="F309" s="91" t="s">
        <v>1098</v>
      </c>
      <c r="G309" s="91" t="b">
        <v>1</v>
      </c>
      <c r="H309" s="91" t="b">
        <v>0</v>
      </c>
      <c r="I309" s="91" t="b">
        <v>0</v>
      </c>
      <c r="J309" s="91" t="b">
        <v>0</v>
      </c>
      <c r="K309" s="91" t="b">
        <v>0</v>
      </c>
      <c r="L309" s="91" t="b">
        <v>0</v>
      </c>
    </row>
    <row r="310" spans="1:12" ht="15">
      <c r="A310" s="91" t="s">
        <v>1448</v>
      </c>
      <c r="B310" s="91" t="s">
        <v>1510</v>
      </c>
      <c r="C310" s="91">
        <v>2</v>
      </c>
      <c r="D310" s="133">
        <v>0</v>
      </c>
      <c r="E310" s="133">
        <v>1.3222192947339193</v>
      </c>
      <c r="F310" s="91" t="s">
        <v>1098</v>
      </c>
      <c r="G310" s="91" t="b">
        <v>0</v>
      </c>
      <c r="H310" s="91" t="b">
        <v>0</v>
      </c>
      <c r="I310" s="91" t="b">
        <v>0</v>
      </c>
      <c r="J310" s="91" t="b">
        <v>0</v>
      </c>
      <c r="K310" s="91" t="b">
        <v>0</v>
      </c>
      <c r="L310" s="91" t="b">
        <v>0</v>
      </c>
    </row>
    <row r="311" spans="1:12" ht="15">
      <c r="A311" s="91" t="s">
        <v>1510</v>
      </c>
      <c r="B311" s="91" t="s">
        <v>1449</v>
      </c>
      <c r="C311" s="91">
        <v>2</v>
      </c>
      <c r="D311" s="133">
        <v>0</v>
      </c>
      <c r="E311" s="133">
        <v>1.3222192947339193</v>
      </c>
      <c r="F311" s="91" t="s">
        <v>1098</v>
      </c>
      <c r="G311" s="91" t="b">
        <v>0</v>
      </c>
      <c r="H311" s="91" t="b">
        <v>0</v>
      </c>
      <c r="I311" s="91" t="b">
        <v>0</v>
      </c>
      <c r="J311" s="91" t="b">
        <v>0</v>
      </c>
      <c r="K311" s="91" t="b">
        <v>0</v>
      </c>
      <c r="L311" s="91" t="b">
        <v>0</v>
      </c>
    </row>
    <row r="312" spans="1:12" ht="15">
      <c r="A312" s="91" t="s">
        <v>1449</v>
      </c>
      <c r="B312" s="91" t="s">
        <v>364</v>
      </c>
      <c r="C312" s="91">
        <v>2</v>
      </c>
      <c r="D312" s="133">
        <v>0</v>
      </c>
      <c r="E312" s="133">
        <v>1.3222192947339193</v>
      </c>
      <c r="F312" s="91" t="s">
        <v>1098</v>
      </c>
      <c r="G312" s="91" t="b">
        <v>0</v>
      </c>
      <c r="H312" s="91" t="b">
        <v>0</v>
      </c>
      <c r="I312" s="91" t="b">
        <v>0</v>
      </c>
      <c r="J312" s="91" t="b">
        <v>0</v>
      </c>
      <c r="K312" s="91" t="b">
        <v>0</v>
      </c>
      <c r="L312" s="91" t="b">
        <v>0</v>
      </c>
    </row>
    <row r="313" spans="1:12" ht="15">
      <c r="A313" s="91" t="s">
        <v>364</v>
      </c>
      <c r="B313" s="91" t="s">
        <v>1451</v>
      </c>
      <c r="C313" s="91">
        <v>2</v>
      </c>
      <c r="D313" s="133">
        <v>0</v>
      </c>
      <c r="E313" s="133">
        <v>1.021189299069938</v>
      </c>
      <c r="F313" s="91" t="s">
        <v>1098</v>
      </c>
      <c r="G313" s="91" t="b">
        <v>0</v>
      </c>
      <c r="H313" s="91" t="b">
        <v>0</v>
      </c>
      <c r="I313" s="91" t="b">
        <v>0</v>
      </c>
      <c r="J313" s="91" t="b">
        <v>0</v>
      </c>
      <c r="K313" s="91" t="b">
        <v>0</v>
      </c>
      <c r="L313" s="91" t="b">
        <v>0</v>
      </c>
    </row>
    <row r="314" spans="1:12" ht="15">
      <c r="A314" s="91" t="s">
        <v>1451</v>
      </c>
      <c r="B314" s="91" t="s">
        <v>1511</v>
      </c>
      <c r="C314" s="91">
        <v>2</v>
      </c>
      <c r="D314" s="133">
        <v>0</v>
      </c>
      <c r="E314" s="133">
        <v>1.021189299069938</v>
      </c>
      <c r="F314" s="91" t="s">
        <v>1098</v>
      </c>
      <c r="G314" s="91" t="b">
        <v>0</v>
      </c>
      <c r="H314" s="91" t="b">
        <v>0</v>
      </c>
      <c r="I314" s="91" t="b">
        <v>0</v>
      </c>
      <c r="J314" s="91" t="b">
        <v>0</v>
      </c>
      <c r="K314" s="91" t="b">
        <v>0</v>
      </c>
      <c r="L314" s="91" t="b">
        <v>0</v>
      </c>
    </row>
    <row r="315" spans="1:12" ht="15">
      <c r="A315" s="91" t="s">
        <v>1511</v>
      </c>
      <c r="B315" s="91" t="s">
        <v>1193</v>
      </c>
      <c r="C315" s="91">
        <v>2</v>
      </c>
      <c r="D315" s="133">
        <v>0</v>
      </c>
      <c r="E315" s="133">
        <v>1.3222192947339193</v>
      </c>
      <c r="F315" s="91" t="s">
        <v>1098</v>
      </c>
      <c r="G315" s="91" t="b">
        <v>0</v>
      </c>
      <c r="H315" s="91" t="b">
        <v>0</v>
      </c>
      <c r="I315" s="91" t="b">
        <v>0</v>
      </c>
      <c r="J315" s="91" t="b">
        <v>0</v>
      </c>
      <c r="K315" s="91" t="b">
        <v>0</v>
      </c>
      <c r="L315" s="91" t="b">
        <v>0</v>
      </c>
    </row>
    <row r="316" spans="1:12" ht="15">
      <c r="A316" s="91" t="s">
        <v>1193</v>
      </c>
      <c r="B316" s="91" t="s">
        <v>1512</v>
      </c>
      <c r="C316" s="91">
        <v>2</v>
      </c>
      <c r="D316" s="133">
        <v>0</v>
      </c>
      <c r="E316" s="133">
        <v>1.3222192947339193</v>
      </c>
      <c r="F316" s="91" t="s">
        <v>1098</v>
      </c>
      <c r="G316" s="91" t="b">
        <v>0</v>
      </c>
      <c r="H316" s="91" t="b">
        <v>0</v>
      </c>
      <c r="I316" s="91" t="b">
        <v>0</v>
      </c>
      <c r="J316" s="91" t="b">
        <v>0</v>
      </c>
      <c r="K316" s="91" t="b">
        <v>0</v>
      </c>
      <c r="L316" s="91" t="b">
        <v>0</v>
      </c>
    </row>
    <row r="317" spans="1:12" ht="15">
      <c r="A317" s="91" t="s">
        <v>1512</v>
      </c>
      <c r="B317" s="91" t="s">
        <v>1513</v>
      </c>
      <c r="C317" s="91">
        <v>2</v>
      </c>
      <c r="D317" s="133">
        <v>0</v>
      </c>
      <c r="E317" s="133">
        <v>1.3222192947339193</v>
      </c>
      <c r="F317" s="91" t="s">
        <v>1098</v>
      </c>
      <c r="G317" s="91" t="b">
        <v>0</v>
      </c>
      <c r="H317" s="91" t="b">
        <v>0</v>
      </c>
      <c r="I317" s="91" t="b">
        <v>0</v>
      </c>
      <c r="J317" s="91" t="b">
        <v>0</v>
      </c>
      <c r="K317" s="91" t="b">
        <v>0</v>
      </c>
      <c r="L317" s="91" t="b">
        <v>0</v>
      </c>
    </row>
    <row r="318" spans="1:12" ht="15">
      <c r="A318" s="91" t="s">
        <v>1513</v>
      </c>
      <c r="B318" s="91" t="s">
        <v>1514</v>
      </c>
      <c r="C318" s="91">
        <v>2</v>
      </c>
      <c r="D318" s="133">
        <v>0</v>
      </c>
      <c r="E318" s="133">
        <v>1.3222192947339193</v>
      </c>
      <c r="F318" s="91" t="s">
        <v>1098</v>
      </c>
      <c r="G318" s="91" t="b">
        <v>0</v>
      </c>
      <c r="H318" s="91" t="b">
        <v>0</v>
      </c>
      <c r="I318" s="91" t="b">
        <v>0</v>
      </c>
      <c r="J318" s="91" t="b">
        <v>0</v>
      </c>
      <c r="K318" s="91" t="b">
        <v>0</v>
      </c>
      <c r="L318" s="91" t="b">
        <v>0</v>
      </c>
    </row>
    <row r="319" spans="1:12" ht="15">
      <c r="A319" s="91" t="s">
        <v>1514</v>
      </c>
      <c r="B319" s="91" t="s">
        <v>1463</v>
      </c>
      <c r="C319" s="91">
        <v>2</v>
      </c>
      <c r="D319" s="133">
        <v>0</v>
      </c>
      <c r="E319" s="133">
        <v>1.3222192947339193</v>
      </c>
      <c r="F319" s="91" t="s">
        <v>1098</v>
      </c>
      <c r="G319" s="91" t="b">
        <v>0</v>
      </c>
      <c r="H319" s="91" t="b">
        <v>0</v>
      </c>
      <c r="I319" s="91" t="b">
        <v>0</v>
      </c>
      <c r="J319" s="91" t="b">
        <v>0</v>
      </c>
      <c r="K319" s="91" t="b">
        <v>0</v>
      </c>
      <c r="L319" s="91" t="b">
        <v>0</v>
      </c>
    </row>
    <row r="320" spans="1:12" ht="15">
      <c r="A320" s="91" t="s">
        <v>1463</v>
      </c>
      <c r="B320" s="91" t="s">
        <v>1451</v>
      </c>
      <c r="C320" s="91">
        <v>2</v>
      </c>
      <c r="D320" s="133">
        <v>0</v>
      </c>
      <c r="E320" s="133">
        <v>1.021189299069938</v>
      </c>
      <c r="F320" s="91" t="s">
        <v>1098</v>
      </c>
      <c r="G320" s="91" t="b">
        <v>0</v>
      </c>
      <c r="H320" s="91" t="b">
        <v>0</v>
      </c>
      <c r="I320" s="91" t="b">
        <v>0</v>
      </c>
      <c r="J320" s="91" t="b">
        <v>0</v>
      </c>
      <c r="K320" s="91" t="b">
        <v>0</v>
      </c>
      <c r="L320" s="91" t="b">
        <v>0</v>
      </c>
    </row>
    <row r="321" spans="1:12" ht="15">
      <c r="A321" s="91" t="s">
        <v>1451</v>
      </c>
      <c r="B321" s="91" t="s">
        <v>1515</v>
      </c>
      <c r="C321" s="91">
        <v>2</v>
      </c>
      <c r="D321" s="133">
        <v>0</v>
      </c>
      <c r="E321" s="133">
        <v>1.021189299069938</v>
      </c>
      <c r="F321" s="91" t="s">
        <v>1098</v>
      </c>
      <c r="G321" s="91" t="b">
        <v>0</v>
      </c>
      <c r="H321" s="91" t="b">
        <v>0</v>
      </c>
      <c r="I321" s="91" t="b">
        <v>0</v>
      </c>
      <c r="J321" s="91" t="b">
        <v>0</v>
      </c>
      <c r="K321" s="91" t="b">
        <v>0</v>
      </c>
      <c r="L321" s="91" t="b">
        <v>0</v>
      </c>
    </row>
    <row r="322" spans="1:12" ht="15">
      <c r="A322" s="91" t="s">
        <v>1515</v>
      </c>
      <c r="B322" s="91" t="s">
        <v>1516</v>
      </c>
      <c r="C322" s="91">
        <v>2</v>
      </c>
      <c r="D322" s="133">
        <v>0</v>
      </c>
      <c r="E322" s="133">
        <v>1.3222192947339193</v>
      </c>
      <c r="F322" s="91" t="s">
        <v>1098</v>
      </c>
      <c r="G322" s="91" t="b">
        <v>0</v>
      </c>
      <c r="H322" s="91" t="b">
        <v>0</v>
      </c>
      <c r="I322" s="91" t="b">
        <v>0</v>
      </c>
      <c r="J322" s="91" t="b">
        <v>0</v>
      </c>
      <c r="K322" s="91" t="b">
        <v>0</v>
      </c>
      <c r="L322" s="91" t="b">
        <v>0</v>
      </c>
    </row>
    <row r="323" spans="1:12" ht="15">
      <c r="A323" s="91" t="s">
        <v>1516</v>
      </c>
      <c r="B323" s="91" t="s">
        <v>1517</v>
      </c>
      <c r="C323" s="91">
        <v>2</v>
      </c>
      <c r="D323" s="133">
        <v>0</v>
      </c>
      <c r="E323" s="133">
        <v>1.3222192947339193</v>
      </c>
      <c r="F323" s="91" t="s">
        <v>1098</v>
      </c>
      <c r="G323" s="91" t="b">
        <v>0</v>
      </c>
      <c r="H323" s="91" t="b">
        <v>0</v>
      </c>
      <c r="I323" s="91" t="b">
        <v>0</v>
      </c>
      <c r="J323" s="91" t="b">
        <v>0</v>
      </c>
      <c r="K323" s="91" t="b">
        <v>0</v>
      </c>
      <c r="L323" s="91" t="b">
        <v>0</v>
      </c>
    </row>
    <row r="324" spans="1:12" ht="15">
      <c r="A324" s="91" t="s">
        <v>1517</v>
      </c>
      <c r="B324" s="91" t="s">
        <v>1518</v>
      </c>
      <c r="C324" s="91">
        <v>2</v>
      </c>
      <c r="D324" s="133">
        <v>0</v>
      </c>
      <c r="E324" s="133">
        <v>1.3222192947339193</v>
      </c>
      <c r="F324" s="91" t="s">
        <v>1098</v>
      </c>
      <c r="G324" s="91" t="b">
        <v>0</v>
      </c>
      <c r="H324" s="91" t="b">
        <v>0</v>
      </c>
      <c r="I324" s="91" t="b">
        <v>0</v>
      </c>
      <c r="J324" s="91" t="b">
        <v>0</v>
      </c>
      <c r="K324" s="91" t="b">
        <v>1</v>
      </c>
      <c r="L324" s="91" t="b">
        <v>0</v>
      </c>
    </row>
    <row r="325" spans="1:12" ht="15">
      <c r="A325" s="91" t="s">
        <v>1518</v>
      </c>
      <c r="B325" s="91" t="s">
        <v>1519</v>
      </c>
      <c r="C325" s="91">
        <v>2</v>
      </c>
      <c r="D325" s="133">
        <v>0</v>
      </c>
      <c r="E325" s="133">
        <v>1.3222192947339193</v>
      </c>
      <c r="F325" s="91" t="s">
        <v>1098</v>
      </c>
      <c r="G325" s="91" t="b">
        <v>0</v>
      </c>
      <c r="H325" s="91" t="b">
        <v>1</v>
      </c>
      <c r="I325" s="91" t="b">
        <v>0</v>
      </c>
      <c r="J325" s="91" t="b">
        <v>0</v>
      </c>
      <c r="K325" s="91" t="b">
        <v>0</v>
      </c>
      <c r="L325" s="91" t="b">
        <v>0</v>
      </c>
    </row>
    <row r="326" spans="1:12" ht="15">
      <c r="A326" s="91" t="s">
        <v>1519</v>
      </c>
      <c r="B326" s="91" t="s">
        <v>256</v>
      </c>
      <c r="C326" s="91">
        <v>2</v>
      </c>
      <c r="D326" s="133">
        <v>0</v>
      </c>
      <c r="E326" s="133">
        <v>1.3222192947339193</v>
      </c>
      <c r="F326" s="91" t="s">
        <v>1098</v>
      </c>
      <c r="G326" s="91" t="b">
        <v>0</v>
      </c>
      <c r="H326" s="91" t="b">
        <v>0</v>
      </c>
      <c r="I326" s="91" t="b">
        <v>0</v>
      </c>
      <c r="J326" s="91" t="b">
        <v>0</v>
      </c>
      <c r="K326" s="91" t="b">
        <v>0</v>
      </c>
      <c r="L326" s="91" t="b">
        <v>0</v>
      </c>
    </row>
    <row r="327" spans="1:12" ht="15">
      <c r="A327" s="91" t="s">
        <v>256</v>
      </c>
      <c r="B327" s="91" t="s">
        <v>1520</v>
      </c>
      <c r="C327" s="91">
        <v>2</v>
      </c>
      <c r="D327" s="133">
        <v>0</v>
      </c>
      <c r="E327" s="133">
        <v>1.3222192947339193</v>
      </c>
      <c r="F327" s="91" t="s">
        <v>1098</v>
      </c>
      <c r="G327" s="91" t="b">
        <v>0</v>
      </c>
      <c r="H327" s="91" t="b">
        <v>0</v>
      </c>
      <c r="I327" s="91" t="b">
        <v>0</v>
      </c>
      <c r="J327" s="91" t="b">
        <v>0</v>
      </c>
      <c r="K327" s="91" t="b">
        <v>0</v>
      </c>
      <c r="L327" s="91" t="b">
        <v>0</v>
      </c>
    </row>
    <row r="328" spans="1:12" ht="15">
      <c r="A328" s="91" t="s">
        <v>1453</v>
      </c>
      <c r="B328" s="91" t="s">
        <v>1454</v>
      </c>
      <c r="C328" s="91">
        <v>4</v>
      </c>
      <c r="D328" s="133">
        <v>0</v>
      </c>
      <c r="E328" s="133">
        <v>0.9777236052888478</v>
      </c>
      <c r="F328" s="91" t="s">
        <v>1099</v>
      </c>
      <c r="G328" s="91" t="b">
        <v>0</v>
      </c>
      <c r="H328" s="91" t="b">
        <v>0</v>
      </c>
      <c r="I328" s="91" t="b">
        <v>0</v>
      </c>
      <c r="J328" s="91" t="b">
        <v>0</v>
      </c>
      <c r="K328" s="91" t="b">
        <v>0</v>
      </c>
      <c r="L328" s="91" t="b">
        <v>0</v>
      </c>
    </row>
    <row r="329" spans="1:12" ht="15">
      <c r="A329" s="91" t="s">
        <v>1521</v>
      </c>
      <c r="B329" s="91" t="s">
        <v>1452</v>
      </c>
      <c r="C329" s="91">
        <v>2</v>
      </c>
      <c r="D329" s="133">
        <v>0</v>
      </c>
      <c r="E329" s="133">
        <v>0.9777236052888478</v>
      </c>
      <c r="F329" s="91" t="s">
        <v>1099</v>
      </c>
      <c r="G329" s="91" t="b">
        <v>0</v>
      </c>
      <c r="H329" s="91" t="b">
        <v>0</v>
      </c>
      <c r="I329" s="91" t="b">
        <v>0</v>
      </c>
      <c r="J329" s="91" t="b">
        <v>0</v>
      </c>
      <c r="K329" s="91" t="b">
        <v>0</v>
      </c>
      <c r="L329" s="91" t="b">
        <v>0</v>
      </c>
    </row>
    <row r="330" spans="1:12" ht="15">
      <c r="A330" s="91" t="s">
        <v>1452</v>
      </c>
      <c r="B330" s="91" t="s">
        <v>1522</v>
      </c>
      <c r="C330" s="91">
        <v>2</v>
      </c>
      <c r="D330" s="133">
        <v>0</v>
      </c>
      <c r="E330" s="133">
        <v>0.9777236052888478</v>
      </c>
      <c r="F330" s="91" t="s">
        <v>1099</v>
      </c>
      <c r="G330" s="91" t="b">
        <v>0</v>
      </c>
      <c r="H330" s="91" t="b">
        <v>0</v>
      </c>
      <c r="I330" s="91" t="b">
        <v>0</v>
      </c>
      <c r="J330" s="91" t="b">
        <v>0</v>
      </c>
      <c r="K330" s="91" t="b">
        <v>0</v>
      </c>
      <c r="L330" s="91" t="b">
        <v>0</v>
      </c>
    </row>
    <row r="331" spans="1:12" ht="15">
      <c r="A331" s="91" t="s">
        <v>1522</v>
      </c>
      <c r="B331" s="91" t="s">
        <v>1523</v>
      </c>
      <c r="C331" s="91">
        <v>2</v>
      </c>
      <c r="D331" s="133">
        <v>0</v>
      </c>
      <c r="E331" s="133">
        <v>1.278753600952829</v>
      </c>
      <c r="F331" s="91" t="s">
        <v>1099</v>
      </c>
      <c r="G331" s="91" t="b">
        <v>0</v>
      </c>
      <c r="H331" s="91" t="b">
        <v>0</v>
      </c>
      <c r="I331" s="91" t="b">
        <v>0</v>
      </c>
      <c r="J331" s="91" t="b">
        <v>0</v>
      </c>
      <c r="K331" s="91" t="b">
        <v>0</v>
      </c>
      <c r="L331" s="91" t="b">
        <v>0</v>
      </c>
    </row>
    <row r="332" spans="1:12" ht="15">
      <c r="A332" s="91" t="s">
        <v>1523</v>
      </c>
      <c r="B332" s="91" t="s">
        <v>1453</v>
      </c>
      <c r="C332" s="91">
        <v>2</v>
      </c>
      <c r="D332" s="133">
        <v>0</v>
      </c>
      <c r="E332" s="133">
        <v>0.9777236052888478</v>
      </c>
      <c r="F332" s="91" t="s">
        <v>1099</v>
      </c>
      <c r="G332" s="91" t="b">
        <v>0</v>
      </c>
      <c r="H332" s="91" t="b">
        <v>0</v>
      </c>
      <c r="I332" s="91" t="b">
        <v>0</v>
      </c>
      <c r="J332" s="91" t="b">
        <v>0</v>
      </c>
      <c r="K332" s="91" t="b">
        <v>0</v>
      </c>
      <c r="L332" s="91" t="b">
        <v>0</v>
      </c>
    </row>
    <row r="333" spans="1:12" ht="15">
      <c r="A333" s="91" t="s">
        <v>1454</v>
      </c>
      <c r="B333" s="91" t="s">
        <v>1524</v>
      </c>
      <c r="C333" s="91">
        <v>2</v>
      </c>
      <c r="D333" s="133">
        <v>0</v>
      </c>
      <c r="E333" s="133">
        <v>0.9777236052888478</v>
      </c>
      <c r="F333" s="91" t="s">
        <v>1099</v>
      </c>
      <c r="G333" s="91" t="b">
        <v>0</v>
      </c>
      <c r="H333" s="91" t="b">
        <v>0</v>
      </c>
      <c r="I333" s="91" t="b">
        <v>0</v>
      </c>
      <c r="J333" s="91" t="b">
        <v>0</v>
      </c>
      <c r="K333" s="91" t="b">
        <v>0</v>
      </c>
      <c r="L333" s="91" t="b">
        <v>0</v>
      </c>
    </row>
    <row r="334" spans="1:12" ht="15">
      <c r="A334" s="91" t="s">
        <v>1524</v>
      </c>
      <c r="B334" s="91" t="s">
        <v>1453</v>
      </c>
      <c r="C334" s="91">
        <v>2</v>
      </c>
      <c r="D334" s="133">
        <v>0</v>
      </c>
      <c r="E334" s="133">
        <v>0.9777236052888478</v>
      </c>
      <c r="F334" s="91" t="s">
        <v>1099</v>
      </c>
      <c r="G334" s="91" t="b">
        <v>0</v>
      </c>
      <c r="H334" s="91" t="b">
        <v>0</v>
      </c>
      <c r="I334" s="91" t="b">
        <v>0</v>
      </c>
      <c r="J334" s="91" t="b">
        <v>0</v>
      </c>
      <c r="K334" s="91" t="b">
        <v>0</v>
      </c>
      <c r="L334" s="91" t="b">
        <v>0</v>
      </c>
    </row>
    <row r="335" spans="1:12" ht="15">
      <c r="A335" s="91" t="s">
        <v>1454</v>
      </c>
      <c r="B335" s="91" t="s">
        <v>1525</v>
      </c>
      <c r="C335" s="91">
        <v>2</v>
      </c>
      <c r="D335" s="133">
        <v>0</v>
      </c>
      <c r="E335" s="133">
        <v>0.9777236052888478</v>
      </c>
      <c r="F335" s="91" t="s">
        <v>1099</v>
      </c>
      <c r="G335" s="91" t="b">
        <v>0</v>
      </c>
      <c r="H335" s="91" t="b">
        <v>0</v>
      </c>
      <c r="I335" s="91" t="b">
        <v>0</v>
      </c>
      <c r="J335" s="91" t="b">
        <v>0</v>
      </c>
      <c r="K335" s="91" t="b">
        <v>0</v>
      </c>
      <c r="L335" s="91" t="b">
        <v>0</v>
      </c>
    </row>
    <row r="336" spans="1:12" ht="15">
      <c r="A336" s="91" t="s">
        <v>1525</v>
      </c>
      <c r="B336" s="91" t="s">
        <v>1452</v>
      </c>
      <c r="C336" s="91">
        <v>2</v>
      </c>
      <c r="D336" s="133">
        <v>0</v>
      </c>
      <c r="E336" s="133">
        <v>0.9777236052888478</v>
      </c>
      <c r="F336" s="91" t="s">
        <v>1099</v>
      </c>
      <c r="G336" s="91" t="b">
        <v>0</v>
      </c>
      <c r="H336" s="91" t="b">
        <v>0</v>
      </c>
      <c r="I336" s="91" t="b">
        <v>0</v>
      </c>
      <c r="J336" s="91" t="b">
        <v>0</v>
      </c>
      <c r="K336" s="91" t="b">
        <v>0</v>
      </c>
      <c r="L336" s="91" t="b">
        <v>0</v>
      </c>
    </row>
    <row r="337" spans="1:12" ht="15">
      <c r="A337" s="91" t="s">
        <v>1452</v>
      </c>
      <c r="B337" s="91" t="s">
        <v>1526</v>
      </c>
      <c r="C337" s="91">
        <v>2</v>
      </c>
      <c r="D337" s="133">
        <v>0</v>
      </c>
      <c r="E337" s="133">
        <v>0.9777236052888478</v>
      </c>
      <c r="F337" s="91" t="s">
        <v>1099</v>
      </c>
      <c r="G337" s="91" t="b">
        <v>0</v>
      </c>
      <c r="H337" s="91" t="b">
        <v>0</v>
      </c>
      <c r="I337" s="91" t="b">
        <v>0</v>
      </c>
      <c r="J337" s="91" t="b">
        <v>0</v>
      </c>
      <c r="K337" s="91" t="b">
        <v>0</v>
      </c>
      <c r="L337" s="91" t="b">
        <v>0</v>
      </c>
    </row>
    <row r="338" spans="1:12" ht="15">
      <c r="A338" s="91" t="s">
        <v>1526</v>
      </c>
      <c r="B338" s="91" t="s">
        <v>1177</v>
      </c>
      <c r="C338" s="91">
        <v>2</v>
      </c>
      <c r="D338" s="133">
        <v>0</v>
      </c>
      <c r="E338" s="133">
        <v>1.278753600952829</v>
      </c>
      <c r="F338" s="91" t="s">
        <v>1099</v>
      </c>
      <c r="G338" s="91" t="b">
        <v>0</v>
      </c>
      <c r="H338" s="91" t="b">
        <v>0</v>
      </c>
      <c r="I338" s="91" t="b">
        <v>0</v>
      </c>
      <c r="J338" s="91" t="b">
        <v>0</v>
      </c>
      <c r="K338" s="91" t="b">
        <v>0</v>
      </c>
      <c r="L338" s="91" t="b">
        <v>0</v>
      </c>
    </row>
    <row r="339" spans="1:12" ht="15">
      <c r="A339" s="91" t="s">
        <v>1177</v>
      </c>
      <c r="B339" s="91" t="s">
        <v>1193</v>
      </c>
      <c r="C339" s="91">
        <v>2</v>
      </c>
      <c r="D339" s="133">
        <v>0</v>
      </c>
      <c r="E339" s="133">
        <v>1.278753600952829</v>
      </c>
      <c r="F339" s="91" t="s">
        <v>1099</v>
      </c>
      <c r="G339" s="91" t="b">
        <v>0</v>
      </c>
      <c r="H339" s="91" t="b">
        <v>0</v>
      </c>
      <c r="I339" s="91" t="b">
        <v>0</v>
      </c>
      <c r="J339" s="91" t="b">
        <v>0</v>
      </c>
      <c r="K339" s="91" t="b">
        <v>0</v>
      </c>
      <c r="L339" s="91" t="b">
        <v>0</v>
      </c>
    </row>
    <row r="340" spans="1:12" ht="15">
      <c r="A340" s="91" t="s">
        <v>1193</v>
      </c>
      <c r="B340" s="91" t="s">
        <v>1527</v>
      </c>
      <c r="C340" s="91">
        <v>2</v>
      </c>
      <c r="D340" s="133">
        <v>0</v>
      </c>
      <c r="E340" s="133">
        <v>1.278753600952829</v>
      </c>
      <c r="F340" s="91" t="s">
        <v>1099</v>
      </c>
      <c r="G340" s="91" t="b">
        <v>0</v>
      </c>
      <c r="H340" s="91" t="b">
        <v>0</v>
      </c>
      <c r="I340" s="91" t="b">
        <v>0</v>
      </c>
      <c r="J340" s="91" t="b">
        <v>0</v>
      </c>
      <c r="K340" s="91" t="b">
        <v>0</v>
      </c>
      <c r="L340" s="91" t="b">
        <v>0</v>
      </c>
    </row>
    <row r="341" spans="1:12" ht="15">
      <c r="A341" s="91" t="s">
        <v>1527</v>
      </c>
      <c r="B341" s="91" t="s">
        <v>1528</v>
      </c>
      <c r="C341" s="91">
        <v>2</v>
      </c>
      <c r="D341" s="133">
        <v>0</v>
      </c>
      <c r="E341" s="133">
        <v>1.278753600952829</v>
      </c>
      <c r="F341" s="91" t="s">
        <v>1099</v>
      </c>
      <c r="G341" s="91" t="b">
        <v>0</v>
      </c>
      <c r="H341" s="91" t="b">
        <v>0</v>
      </c>
      <c r="I341" s="91" t="b">
        <v>0</v>
      </c>
      <c r="J341" s="91" t="b">
        <v>0</v>
      </c>
      <c r="K341" s="91" t="b">
        <v>0</v>
      </c>
      <c r="L341" s="91" t="b">
        <v>0</v>
      </c>
    </row>
    <row r="342" spans="1:12" ht="15">
      <c r="A342" s="91" t="s">
        <v>1528</v>
      </c>
      <c r="B342" s="91" t="s">
        <v>1529</v>
      </c>
      <c r="C342" s="91">
        <v>2</v>
      </c>
      <c r="D342" s="133">
        <v>0</v>
      </c>
      <c r="E342" s="133">
        <v>1.278753600952829</v>
      </c>
      <c r="F342" s="91" t="s">
        <v>1099</v>
      </c>
      <c r="G342" s="91" t="b">
        <v>0</v>
      </c>
      <c r="H342" s="91" t="b">
        <v>0</v>
      </c>
      <c r="I342" s="91" t="b">
        <v>0</v>
      </c>
      <c r="J342" s="91" t="b">
        <v>0</v>
      </c>
      <c r="K342" s="91" t="b">
        <v>0</v>
      </c>
      <c r="L342" s="91" t="b">
        <v>0</v>
      </c>
    </row>
    <row r="343" spans="1:12" ht="15">
      <c r="A343" s="91" t="s">
        <v>1529</v>
      </c>
      <c r="B343" s="91" t="s">
        <v>1530</v>
      </c>
      <c r="C343" s="91">
        <v>2</v>
      </c>
      <c r="D343" s="133">
        <v>0</v>
      </c>
      <c r="E343" s="133">
        <v>1.278753600952829</v>
      </c>
      <c r="F343" s="91" t="s">
        <v>1099</v>
      </c>
      <c r="G343" s="91" t="b">
        <v>0</v>
      </c>
      <c r="H343" s="91" t="b">
        <v>0</v>
      </c>
      <c r="I343" s="91" t="b">
        <v>0</v>
      </c>
      <c r="J343" s="91" t="b">
        <v>0</v>
      </c>
      <c r="K343" s="91" t="b">
        <v>0</v>
      </c>
      <c r="L343" s="91" t="b">
        <v>0</v>
      </c>
    </row>
    <row r="344" spans="1:12" ht="15">
      <c r="A344" s="91" t="s">
        <v>1530</v>
      </c>
      <c r="B344" s="91" t="s">
        <v>1531</v>
      </c>
      <c r="C344" s="91">
        <v>2</v>
      </c>
      <c r="D344" s="133">
        <v>0</v>
      </c>
      <c r="E344" s="133">
        <v>1.278753600952829</v>
      </c>
      <c r="F344" s="91" t="s">
        <v>1099</v>
      </c>
      <c r="G344" s="91" t="b">
        <v>0</v>
      </c>
      <c r="H344" s="91" t="b">
        <v>0</v>
      </c>
      <c r="I344" s="91" t="b">
        <v>0</v>
      </c>
      <c r="J344" s="91" t="b">
        <v>0</v>
      </c>
      <c r="K344" s="91" t="b">
        <v>0</v>
      </c>
      <c r="L344" s="91" t="b">
        <v>0</v>
      </c>
    </row>
    <row r="345" spans="1:12" ht="15">
      <c r="A345" s="91" t="s">
        <v>1531</v>
      </c>
      <c r="B345" s="91" t="s">
        <v>1532</v>
      </c>
      <c r="C345" s="91">
        <v>2</v>
      </c>
      <c r="D345" s="133">
        <v>0</v>
      </c>
      <c r="E345" s="133">
        <v>1.278753600952829</v>
      </c>
      <c r="F345" s="91" t="s">
        <v>1099</v>
      </c>
      <c r="G345" s="91" t="b">
        <v>0</v>
      </c>
      <c r="H345" s="91" t="b">
        <v>0</v>
      </c>
      <c r="I345" s="91" t="b">
        <v>0</v>
      </c>
      <c r="J345" s="91" t="b">
        <v>0</v>
      </c>
      <c r="K345" s="91" t="b">
        <v>0</v>
      </c>
      <c r="L345" s="91"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C33EE-0544-492D-B215-C1C5DADBA28F}">
  <dimension ref="A1:BL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421875" style="0" bestFit="1" customWidth="1"/>
    <col min="61" max="61" width="31.5742187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206</v>
      </c>
      <c r="P2" s="13" t="s">
        <v>207</v>
      </c>
      <c r="Q2" s="13" t="s">
        <v>208</v>
      </c>
      <c r="R2" s="13" t="s">
        <v>209</v>
      </c>
      <c r="S2" s="13" t="s">
        <v>210</v>
      </c>
      <c r="T2" s="13" t="s">
        <v>211</v>
      </c>
      <c r="U2" s="13" t="s">
        <v>212</v>
      </c>
      <c r="V2" s="13" t="s">
        <v>213</v>
      </c>
      <c r="W2" s="13" t="s">
        <v>214</v>
      </c>
      <c r="X2" s="13" t="s">
        <v>215</v>
      </c>
      <c r="Y2" s="13" t="s">
        <v>216</v>
      </c>
      <c r="Z2" s="13" t="s">
        <v>217</v>
      </c>
      <c r="AA2" s="13" t="s">
        <v>218</v>
      </c>
      <c r="AB2" s="13" t="s">
        <v>219</v>
      </c>
      <c r="AC2" s="13" t="s">
        <v>220</v>
      </c>
      <c r="AD2" s="13" t="s">
        <v>221</v>
      </c>
      <c r="AE2" s="13" t="s">
        <v>222</v>
      </c>
      <c r="AF2" s="13" t="s">
        <v>223</v>
      </c>
      <c r="AG2" s="13" t="s">
        <v>224</v>
      </c>
      <c r="AH2" s="13" t="s">
        <v>225</v>
      </c>
      <c r="AI2" s="13" t="s">
        <v>226</v>
      </c>
      <c r="AJ2" s="13" t="s">
        <v>227</v>
      </c>
      <c r="AK2" s="13" t="s">
        <v>228</v>
      </c>
      <c r="AL2" s="13" t="s">
        <v>229</v>
      </c>
      <c r="AM2" s="13" t="s">
        <v>230</v>
      </c>
      <c r="AN2" s="13" t="s">
        <v>231</v>
      </c>
      <c r="AO2" s="13" t="s">
        <v>232</v>
      </c>
      <c r="AP2" s="13" t="s">
        <v>233</v>
      </c>
      <c r="AQ2" s="13" t="s">
        <v>234</v>
      </c>
      <c r="AR2" s="13" t="s">
        <v>235</v>
      </c>
      <c r="AS2" s="13" t="s">
        <v>236</v>
      </c>
      <c r="AT2" s="13" t="s">
        <v>237</v>
      </c>
      <c r="AU2" s="13" t="s">
        <v>238</v>
      </c>
      <c r="AV2" s="13" t="s">
        <v>239</v>
      </c>
      <c r="AW2" s="13" t="s">
        <v>240</v>
      </c>
      <c r="AX2" s="13" t="s">
        <v>241</v>
      </c>
      <c r="AY2" s="13" t="s">
        <v>242</v>
      </c>
      <c r="AZ2" s="13" t="s">
        <v>243</v>
      </c>
      <c r="BA2" t="s">
        <v>1081</v>
      </c>
      <c r="BB2" s="13" t="s">
        <v>1113</v>
      </c>
      <c r="BC2" s="13" t="s">
        <v>1114</v>
      </c>
      <c r="BD2" s="67" t="s">
        <v>1548</v>
      </c>
      <c r="BE2" s="67" t="s">
        <v>1549</v>
      </c>
      <c r="BF2" s="67" t="s">
        <v>1550</v>
      </c>
      <c r="BG2" s="67" t="s">
        <v>1551</v>
      </c>
      <c r="BH2" s="67" t="s">
        <v>1552</v>
      </c>
      <c r="BI2" s="67" t="s">
        <v>1553</v>
      </c>
      <c r="BJ2" s="67" t="s">
        <v>1554</v>
      </c>
      <c r="BK2" s="67" t="s">
        <v>1555</v>
      </c>
      <c r="BL2" s="67" t="s">
        <v>1556</v>
      </c>
    </row>
    <row r="3" spans="1:64" ht="15" customHeight="1">
      <c r="A3" s="84" t="s">
        <v>244</v>
      </c>
      <c r="B3" s="84" t="s">
        <v>293</v>
      </c>
      <c r="C3" s="53"/>
      <c r="D3" s="54"/>
      <c r="E3" s="65"/>
      <c r="F3" s="55"/>
      <c r="G3" s="53"/>
      <c r="H3" s="57"/>
      <c r="I3" s="56"/>
      <c r="J3" s="56"/>
      <c r="K3" s="36" t="s">
        <v>65</v>
      </c>
      <c r="L3" s="62">
        <v>3</v>
      </c>
      <c r="M3" s="62"/>
      <c r="N3" s="63"/>
      <c r="O3" s="85" t="s">
        <v>318</v>
      </c>
      <c r="P3" s="87">
        <v>43461.63145833334</v>
      </c>
      <c r="Q3" s="85" t="s">
        <v>321</v>
      </c>
      <c r="R3" s="85"/>
      <c r="S3" s="85"/>
      <c r="T3" s="85"/>
      <c r="U3" s="85"/>
      <c r="V3" s="90" t="s">
        <v>375</v>
      </c>
      <c r="W3" s="87">
        <v>43461.63145833334</v>
      </c>
      <c r="X3" s="90" t="s">
        <v>427</v>
      </c>
      <c r="Y3" s="85"/>
      <c r="Z3" s="85"/>
      <c r="AA3" s="91" t="s">
        <v>485</v>
      </c>
      <c r="AB3" s="85"/>
      <c r="AC3" s="85" t="b">
        <v>0</v>
      </c>
      <c r="AD3" s="85">
        <v>0</v>
      </c>
      <c r="AE3" s="91" t="s">
        <v>550</v>
      </c>
      <c r="AF3" s="85" t="b">
        <v>0</v>
      </c>
      <c r="AG3" s="85" t="s">
        <v>559</v>
      </c>
      <c r="AH3" s="85"/>
      <c r="AI3" s="91" t="s">
        <v>550</v>
      </c>
      <c r="AJ3" s="85" t="b">
        <v>0</v>
      </c>
      <c r="AK3" s="85">
        <v>5</v>
      </c>
      <c r="AL3" s="91" t="s">
        <v>534</v>
      </c>
      <c r="AM3" s="85" t="s">
        <v>563</v>
      </c>
      <c r="AN3" s="85" t="b">
        <v>0</v>
      </c>
      <c r="AO3" s="91" t="s">
        <v>534</v>
      </c>
      <c r="AP3" s="85" t="s">
        <v>208</v>
      </c>
      <c r="AQ3" s="85">
        <v>0</v>
      </c>
      <c r="AR3" s="85">
        <v>0</v>
      </c>
      <c r="AS3" s="85"/>
      <c r="AT3" s="85"/>
      <c r="AU3" s="85"/>
      <c r="AV3" s="85"/>
      <c r="AW3" s="85"/>
      <c r="AX3" s="85"/>
      <c r="AY3" s="85"/>
      <c r="AZ3" s="85"/>
      <c r="BA3">
        <v>1</v>
      </c>
      <c r="BB3" s="85" t="str">
        <f>REPLACE(INDEX(GroupVertices[Group],MATCH(Edges24[[#This Row],[Vertex 1]],GroupVertices[Vertex],0)),1,1,"")</f>
        <v>6</v>
      </c>
      <c r="BC3" s="85" t="str">
        <f>REPLACE(INDEX(GroupVertices[Group],MATCH(Edges24[[#This Row],[Vertex 2]],GroupVertices[Vertex],0)),1,1,"")</f>
        <v>6</v>
      </c>
      <c r="BD3" s="51">
        <v>1</v>
      </c>
      <c r="BE3" s="52">
        <v>3.0303030303030303</v>
      </c>
      <c r="BF3" s="51">
        <v>0</v>
      </c>
      <c r="BG3" s="52">
        <v>0</v>
      </c>
      <c r="BH3" s="51">
        <v>0</v>
      </c>
      <c r="BI3" s="52">
        <v>0</v>
      </c>
      <c r="BJ3" s="51">
        <v>32</v>
      </c>
      <c r="BK3" s="52">
        <v>96.96969696969697</v>
      </c>
      <c r="BL3" s="51">
        <v>33</v>
      </c>
    </row>
    <row r="4" spans="1:64" ht="15" customHeight="1">
      <c r="A4" s="84" t="s">
        <v>245</v>
      </c>
      <c r="B4" s="84" t="s">
        <v>293</v>
      </c>
      <c r="C4" s="53"/>
      <c r="D4" s="54"/>
      <c r="E4" s="65"/>
      <c r="F4" s="55"/>
      <c r="G4" s="53"/>
      <c r="H4" s="57"/>
      <c r="I4" s="56"/>
      <c r="J4" s="56"/>
      <c r="K4" s="36" t="s">
        <v>65</v>
      </c>
      <c r="L4" s="83">
        <v>4</v>
      </c>
      <c r="M4" s="83"/>
      <c r="N4" s="63"/>
      <c r="O4" s="86" t="s">
        <v>318</v>
      </c>
      <c r="P4" s="88">
        <v>43461.74285879629</v>
      </c>
      <c r="Q4" s="86" t="s">
        <v>321</v>
      </c>
      <c r="R4" s="86"/>
      <c r="S4" s="86"/>
      <c r="T4" s="86"/>
      <c r="U4" s="86"/>
      <c r="V4" s="89" t="s">
        <v>376</v>
      </c>
      <c r="W4" s="88">
        <v>43461.74285879629</v>
      </c>
      <c r="X4" s="89" t="s">
        <v>428</v>
      </c>
      <c r="Y4" s="86"/>
      <c r="Z4" s="86"/>
      <c r="AA4" s="92" t="s">
        <v>486</v>
      </c>
      <c r="AB4" s="86"/>
      <c r="AC4" s="86" t="b">
        <v>0</v>
      </c>
      <c r="AD4" s="86">
        <v>0</v>
      </c>
      <c r="AE4" s="92" t="s">
        <v>550</v>
      </c>
      <c r="AF4" s="86" t="b">
        <v>0</v>
      </c>
      <c r="AG4" s="86" t="s">
        <v>559</v>
      </c>
      <c r="AH4" s="86"/>
      <c r="AI4" s="92" t="s">
        <v>550</v>
      </c>
      <c r="AJ4" s="86" t="b">
        <v>0</v>
      </c>
      <c r="AK4" s="86">
        <v>5</v>
      </c>
      <c r="AL4" s="92" t="s">
        <v>534</v>
      </c>
      <c r="AM4" s="86" t="s">
        <v>564</v>
      </c>
      <c r="AN4" s="86" t="b">
        <v>0</v>
      </c>
      <c r="AO4" s="92" t="s">
        <v>534</v>
      </c>
      <c r="AP4" s="86" t="s">
        <v>208</v>
      </c>
      <c r="AQ4" s="86">
        <v>0</v>
      </c>
      <c r="AR4" s="86">
        <v>0</v>
      </c>
      <c r="AS4" s="86"/>
      <c r="AT4" s="86"/>
      <c r="AU4" s="86"/>
      <c r="AV4" s="86"/>
      <c r="AW4" s="86"/>
      <c r="AX4" s="86"/>
      <c r="AY4" s="86"/>
      <c r="AZ4" s="86"/>
      <c r="BA4">
        <v>1</v>
      </c>
      <c r="BB4" s="85" t="str">
        <f>REPLACE(INDEX(GroupVertices[Group],MATCH(Edges24[[#This Row],[Vertex 1]],GroupVertices[Vertex],0)),1,1,"")</f>
        <v>6</v>
      </c>
      <c r="BC4" s="85" t="str">
        <f>REPLACE(INDEX(GroupVertices[Group],MATCH(Edges24[[#This Row],[Vertex 2]],GroupVertices[Vertex],0)),1,1,"")</f>
        <v>6</v>
      </c>
      <c r="BD4" s="51">
        <v>1</v>
      </c>
      <c r="BE4" s="52">
        <v>3.0303030303030303</v>
      </c>
      <c r="BF4" s="51">
        <v>0</v>
      </c>
      <c r="BG4" s="52">
        <v>0</v>
      </c>
      <c r="BH4" s="51">
        <v>0</v>
      </c>
      <c r="BI4" s="52">
        <v>0</v>
      </c>
      <c r="BJ4" s="51">
        <v>32</v>
      </c>
      <c r="BK4" s="52">
        <v>96.96969696969697</v>
      </c>
      <c r="BL4" s="51">
        <v>33</v>
      </c>
    </row>
    <row r="5" spans="1:64" ht="15">
      <c r="A5" s="84" t="s">
        <v>246</v>
      </c>
      <c r="B5" s="84" t="s">
        <v>293</v>
      </c>
      <c r="C5" s="53"/>
      <c r="D5" s="54"/>
      <c r="E5" s="65"/>
      <c r="F5" s="55"/>
      <c r="G5" s="53"/>
      <c r="H5" s="57"/>
      <c r="I5" s="56"/>
      <c r="J5" s="56"/>
      <c r="K5" s="36" t="s">
        <v>65</v>
      </c>
      <c r="L5" s="83">
        <v>5</v>
      </c>
      <c r="M5" s="83"/>
      <c r="N5" s="63"/>
      <c r="O5" s="86" t="s">
        <v>318</v>
      </c>
      <c r="P5" s="88">
        <v>43461.831238425926</v>
      </c>
      <c r="Q5" s="86" t="s">
        <v>321</v>
      </c>
      <c r="R5" s="86"/>
      <c r="S5" s="86"/>
      <c r="T5" s="86"/>
      <c r="U5" s="86"/>
      <c r="V5" s="89" t="s">
        <v>377</v>
      </c>
      <c r="W5" s="88">
        <v>43461.831238425926</v>
      </c>
      <c r="X5" s="89" t="s">
        <v>429</v>
      </c>
      <c r="Y5" s="86"/>
      <c r="Z5" s="86"/>
      <c r="AA5" s="92" t="s">
        <v>487</v>
      </c>
      <c r="AB5" s="86"/>
      <c r="AC5" s="86" t="b">
        <v>0</v>
      </c>
      <c r="AD5" s="86">
        <v>0</v>
      </c>
      <c r="AE5" s="92" t="s">
        <v>550</v>
      </c>
      <c r="AF5" s="86" t="b">
        <v>0</v>
      </c>
      <c r="AG5" s="86" t="s">
        <v>559</v>
      </c>
      <c r="AH5" s="86"/>
      <c r="AI5" s="92" t="s">
        <v>550</v>
      </c>
      <c r="AJ5" s="86" t="b">
        <v>0</v>
      </c>
      <c r="AK5" s="86">
        <v>5</v>
      </c>
      <c r="AL5" s="92" t="s">
        <v>534</v>
      </c>
      <c r="AM5" s="86" t="s">
        <v>564</v>
      </c>
      <c r="AN5" s="86" t="b">
        <v>0</v>
      </c>
      <c r="AO5" s="92" t="s">
        <v>534</v>
      </c>
      <c r="AP5" s="86" t="s">
        <v>208</v>
      </c>
      <c r="AQ5" s="86">
        <v>0</v>
      </c>
      <c r="AR5" s="86">
        <v>0</v>
      </c>
      <c r="AS5" s="86"/>
      <c r="AT5" s="86"/>
      <c r="AU5" s="86"/>
      <c r="AV5" s="86"/>
      <c r="AW5" s="86"/>
      <c r="AX5" s="86"/>
      <c r="AY5" s="86"/>
      <c r="AZ5" s="86"/>
      <c r="BA5">
        <v>1</v>
      </c>
      <c r="BB5" s="85" t="str">
        <f>REPLACE(INDEX(GroupVertices[Group],MATCH(Edges24[[#This Row],[Vertex 1]],GroupVertices[Vertex],0)),1,1,"")</f>
        <v>6</v>
      </c>
      <c r="BC5" s="85" t="str">
        <f>REPLACE(INDEX(GroupVertices[Group],MATCH(Edges24[[#This Row],[Vertex 2]],GroupVertices[Vertex],0)),1,1,"")</f>
        <v>6</v>
      </c>
      <c r="BD5" s="51">
        <v>1</v>
      </c>
      <c r="BE5" s="52">
        <v>3.0303030303030303</v>
      </c>
      <c r="BF5" s="51">
        <v>0</v>
      </c>
      <c r="BG5" s="52">
        <v>0</v>
      </c>
      <c r="BH5" s="51">
        <v>0</v>
      </c>
      <c r="BI5" s="52">
        <v>0</v>
      </c>
      <c r="BJ5" s="51">
        <v>32</v>
      </c>
      <c r="BK5" s="52">
        <v>96.96969696969697</v>
      </c>
      <c r="BL5" s="51">
        <v>33</v>
      </c>
    </row>
    <row r="6" spans="1:64" ht="15">
      <c r="A6" s="84" t="s">
        <v>247</v>
      </c>
      <c r="B6" s="84" t="s">
        <v>248</v>
      </c>
      <c r="C6" s="53"/>
      <c r="D6" s="54"/>
      <c r="E6" s="65"/>
      <c r="F6" s="55"/>
      <c r="G6" s="53"/>
      <c r="H6" s="57"/>
      <c r="I6" s="56"/>
      <c r="J6" s="56"/>
      <c r="K6" s="36" t="s">
        <v>65</v>
      </c>
      <c r="L6" s="83">
        <v>6</v>
      </c>
      <c r="M6" s="83"/>
      <c r="N6" s="63"/>
      <c r="O6" s="86" t="s">
        <v>318</v>
      </c>
      <c r="P6" s="88">
        <v>43462.55961805556</v>
      </c>
      <c r="Q6" s="86" t="s">
        <v>322</v>
      </c>
      <c r="R6" s="86"/>
      <c r="S6" s="86"/>
      <c r="T6" s="86"/>
      <c r="U6" s="86"/>
      <c r="V6" s="89" t="s">
        <v>378</v>
      </c>
      <c r="W6" s="88">
        <v>43462.55961805556</v>
      </c>
      <c r="X6" s="89" t="s">
        <v>430</v>
      </c>
      <c r="Y6" s="86"/>
      <c r="Z6" s="86"/>
      <c r="AA6" s="92" t="s">
        <v>488</v>
      </c>
      <c r="AB6" s="86"/>
      <c r="AC6" s="86" t="b">
        <v>0</v>
      </c>
      <c r="AD6" s="86">
        <v>0</v>
      </c>
      <c r="AE6" s="92" t="s">
        <v>550</v>
      </c>
      <c r="AF6" s="86" t="b">
        <v>0</v>
      </c>
      <c r="AG6" s="86" t="s">
        <v>559</v>
      </c>
      <c r="AH6" s="86"/>
      <c r="AI6" s="92" t="s">
        <v>550</v>
      </c>
      <c r="AJ6" s="86" t="b">
        <v>0</v>
      </c>
      <c r="AK6" s="86">
        <v>100</v>
      </c>
      <c r="AL6" s="92" t="s">
        <v>489</v>
      </c>
      <c r="AM6" s="86" t="s">
        <v>565</v>
      </c>
      <c r="AN6" s="86" t="b">
        <v>0</v>
      </c>
      <c r="AO6" s="92" t="s">
        <v>489</v>
      </c>
      <c r="AP6" s="86" t="s">
        <v>208</v>
      </c>
      <c r="AQ6" s="86">
        <v>0</v>
      </c>
      <c r="AR6" s="86">
        <v>0</v>
      </c>
      <c r="AS6" s="86"/>
      <c r="AT6" s="86"/>
      <c r="AU6" s="86"/>
      <c r="AV6" s="86"/>
      <c r="AW6" s="86"/>
      <c r="AX6" s="86"/>
      <c r="AY6" s="86"/>
      <c r="AZ6" s="86"/>
      <c r="BA6">
        <v>1</v>
      </c>
      <c r="BB6" s="85" t="str">
        <f>REPLACE(INDEX(GroupVertices[Group],MATCH(Edges24[[#This Row],[Vertex 1]],GroupVertices[Vertex],0)),1,1,"")</f>
        <v>5</v>
      </c>
      <c r="BC6" s="85" t="str">
        <f>REPLACE(INDEX(GroupVertices[Group],MATCH(Edges24[[#This Row],[Vertex 2]],GroupVertices[Vertex],0)),1,1,"")</f>
        <v>5</v>
      </c>
      <c r="BD6" s="51"/>
      <c r="BE6" s="52"/>
      <c r="BF6" s="51"/>
      <c r="BG6" s="52"/>
      <c r="BH6" s="51"/>
      <c r="BI6" s="52"/>
      <c r="BJ6" s="51"/>
      <c r="BK6" s="52"/>
      <c r="BL6" s="51"/>
    </row>
    <row r="7" spans="1:64" ht="15">
      <c r="A7" s="84" t="s">
        <v>248</v>
      </c>
      <c r="B7" s="84" t="s">
        <v>300</v>
      </c>
      <c r="C7" s="53"/>
      <c r="D7" s="54"/>
      <c r="E7" s="65"/>
      <c r="F7" s="55"/>
      <c r="G7" s="53"/>
      <c r="H7" s="57"/>
      <c r="I7" s="56"/>
      <c r="J7" s="56"/>
      <c r="K7" s="36" t="s">
        <v>65</v>
      </c>
      <c r="L7" s="83">
        <v>8</v>
      </c>
      <c r="M7" s="83"/>
      <c r="N7" s="63"/>
      <c r="O7" s="86" t="s">
        <v>319</v>
      </c>
      <c r="P7" s="88">
        <v>43456.66318287037</v>
      </c>
      <c r="Q7" s="86" t="s">
        <v>322</v>
      </c>
      <c r="R7" s="86"/>
      <c r="S7" s="86"/>
      <c r="T7" s="86"/>
      <c r="U7" s="86"/>
      <c r="V7" s="89" t="s">
        <v>379</v>
      </c>
      <c r="W7" s="88">
        <v>43456.66318287037</v>
      </c>
      <c r="X7" s="89" t="s">
        <v>431</v>
      </c>
      <c r="Y7" s="86"/>
      <c r="Z7" s="86"/>
      <c r="AA7" s="92" t="s">
        <v>489</v>
      </c>
      <c r="AB7" s="86"/>
      <c r="AC7" s="86" t="b">
        <v>0</v>
      </c>
      <c r="AD7" s="86">
        <v>241</v>
      </c>
      <c r="AE7" s="92" t="s">
        <v>550</v>
      </c>
      <c r="AF7" s="86" t="b">
        <v>0</v>
      </c>
      <c r="AG7" s="86" t="s">
        <v>559</v>
      </c>
      <c r="AH7" s="86"/>
      <c r="AI7" s="92" t="s">
        <v>550</v>
      </c>
      <c r="AJ7" s="86" t="b">
        <v>0</v>
      </c>
      <c r="AK7" s="86">
        <v>100</v>
      </c>
      <c r="AL7" s="92" t="s">
        <v>550</v>
      </c>
      <c r="AM7" s="86" t="s">
        <v>564</v>
      </c>
      <c r="AN7" s="86" t="b">
        <v>0</v>
      </c>
      <c r="AO7" s="92" t="s">
        <v>489</v>
      </c>
      <c r="AP7" s="86" t="s">
        <v>318</v>
      </c>
      <c r="AQ7" s="86">
        <v>0</v>
      </c>
      <c r="AR7" s="86">
        <v>0</v>
      </c>
      <c r="AS7" s="86"/>
      <c r="AT7" s="86"/>
      <c r="AU7" s="86"/>
      <c r="AV7" s="86"/>
      <c r="AW7" s="86"/>
      <c r="AX7" s="86"/>
      <c r="AY7" s="86"/>
      <c r="AZ7" s="86"/>
      <c r="BA7">
        <v>1</v>
      </c>
      <c r="BB7" s="85" t="str">
        <f>REPLACE(INDEX(GroupVertices[Group],MATCH(Edges24[[#This Row],[Vertex 1]],GroupVertices[Vertex],0)),1,1,"")</f>
        <v>5</v>
      </c>
      <c r="BC7" s="85" t="str">
        <f>REPLACE(INDEX(GroupVertices[Group],MATCH(Edges24[[#This Row],[Vertex 2]],GroupVertices[Vertex],0)),1,1,"")</f>
        <v>5</v>
      </c>
      <c r="BD7" s="51">
        <v>3</v>
      </c>
      <c r="BE7" s="52">
        <v>7.142857142857143</v>
      </c>
      <c r="BF7" s="51">
        <v>0</v>
      </c>
      <c r="BG7" s="52">
        <v>0</v>
      </c>
      <c r="BH7" s="51">
        <v>0</v>
      </c>
      <c r="BI7" s="52">
        <v>0</v>
      </c>
      <c r="BJ7" s="51">
        <v>39</v>
      </c>
      <c r="BK7" s="52">
        <v>92.85714285714286</v>
      </c>
      <c r="BL7" s="51">
        <v>42</v>
      </c>
    </row>
    <row r="8" spans="1:64" ht="15">
      <c r="A8" s="84" t="s">
        <v>249</v>
      </c>
      <c r="B8" s="84" t="s">
        <v>248</v>
      </c>
      <c r="C8" s="53"/>
      <c r="D8" s="54"/>
      <c r="E8" s="65"/>
      <c r="F8" s="55"/>
      <c r="G8" s="53"/>
      <c r="H8" s="57"/>
      <c r="I8" s="56"/>
      <c r="J8" s="56"/>
      <c r="K8" s="36" t="s">
        <v>65</v>
      </c>
      <c r="L8" s="83">
        <v>9</v>
      </c>
      <c r="M8" s="83"/>
      <c r="N8" s="63"/>
      <c r="O8" s="86" t="s">
        <v>318</v>
      </c>
      <c r="P8" s="88">
        <v>43462.613483796296</v>
      </c>
      <c r="Q8" s="86" t="s">
        <v>322</v>
      </c>
      <c r="R8" s="86"/>
      <c r="S8" s="86"/>
      <c r="T8" s="86"/>
      <c r="U8" s="86"/>
      <c r="V8" s="89" t="s">
        <v>380</v>
      </c>
      <c r="W8" s="88">
        <v>43462.613483796296</v>
      </c>
      <c r="X8" s="89" t="s">
        <v>432</v>
      </c>
      <c r="Y8" s="86"/>
      <c r="Z8" s="86"/>
      <c r="AA8" s="92" t="s">
        <v>490</v>
      </c>
      <c r="AB8" s="86"/>
      <c r="AC8" s="86" t="b">
        <v>0</v>
      </c>
      <c r="AD8" s="86">
        <v>0</v>
      </c>
      <c r="AE8" s="92" t="s">
        <v>550</v>
      </c>
      <c r="AF8" s="86" t="b">
        <v>0</v>
      </c>
      <c r="AG8" s="86" t="s">
        <v>559</v>
      </c>
      <c r="AH8" s="86"/>
      <c r="AI8" s="92" t="s">
        <v>550</v>
      </c>
      <c r="AJ8" s="86" t="b">
        <v>0</v>
      </c>
      <c r="AK8" s="86">
        <v>100</v>
      </c>
      <c r="AL8" s="92" t="s">
        <v>489</v>
      </c>
      <c r="AM8" s="86" t="s">
        <v>565</v>
      </c>
      <c r="AN8" s="86" t="b">
        <v>0</v>
      </c>
      <c r="AO8" s="92" t="s">
        <v>489</v>
      </c>
      <c r="AP8" s="86" t="s">
        <v>208</v>
      </c>
      <c r="AQ8" s="86">
        <v>0</v>
      </c>
      <c r="AR8" s="86">
        <v>0</v>
      </c>
      <c r="AS8" s="86"/>
      <c r="AT8" s="86"/>
      <c r="AU8" s="86"/>
      <c r="AV8" s="86"/>
      <c r="AW8" s="86"/>
      <c r="AX8" s="86"/>
      <c r="AY8" s="86"/>
      <c r="AZ8" s="86"/>
      <c r="BA8">
        <v>1</v>
      </c>
      <c r="BB8" s="85" t="str">
        <f>REPLACE(INDEX(GroupVertices[Group],MATCH(Edges24[[#This Row],[Vertex 1]],GroupVertices[Vertex],0)),1,1,"")</f>
        <v>5</v>
      </c>
      <c r="BC8" s="85" t="str">
        <f>REPLACE(INDEX(GroupVertices[Group],MATCH(Edges24[[#This Row],[Vertex 2]],GroupVertices[Vertex],0)),1,1,"")</f>
        <v>5</v>
      </c>
      <c r="BD8" s="51"/>
      <c r="BE8" s="52"/>
      <c r="BF8" s="51"/>
      <c r="BG8" s="52"/>
      <c r="BH8" s="51"/>
      <c r="BI8" s="52"/>
      <c r="BJ8" s="51"/>
      <c r="BK8" s="52"/>
      <c r="BL8" s="51"/>
    </row>
    <row r="9" spans="1:64" ht="15">
      <c r="A9" s="84" t="s">
        <v>250</v>
      </c>
      <c r="B9" s="84" t="s">
        <v>301</v>
      </c>
      <c r="C9" s="53"/>
      <c r="D9" s="54"/>
      <c r="E9" s="65"/>
      <c r="F9" s="55"/>
      <c r="G9" s="53"/>
      <c r="H9" s="57"/>
      <c r="I9" s="56"/>
      <c r="J9" s="56"/>
      <c r="K9" s="36" t="s">
        <v>65</v>
      </c>
      <c r="L9" s="83">
        <v>11</v>
      </c>
      <c r="M9" s="83"/>
      <c r="N9" s="63"/>
      <c r="O9" s="86" t="s">
        <v>319</v>
      </c>
      <c r="P9" s="88">
        <v>43463.66515046296</v>
      </c>
      <c r="Q9" s="86" t="s">
        <v>323</v>
      </c>
      <c r="R9" s="86"/>
      <c r="S9" s="86"/>
      <c r="T9" s="86"/>
      <c r="U9" s="86"/>
      <c r="V9" s="89" t="s">
        <v>381</v>
      </c>
      <c r="W9" s="88">
        <v>43463.66515046296</v>
      </c>
      <c r="X9" s="89" t="s">
        <v>433</v>
      </c>
      <c r="Y9" s="86"/>
      <c r="Z9" s="86"/>
      <c r="AA9" s="92" t="s">
        <v>491</v>
      </c>
      <c r="AB9" s="92" t="s">
        <v>543</v>
      </c>
      <c r="AC9" s="86" t="b">
        <v>0</v>
      </c>
      <c r="AD9" s="86">
        <v>1</v>
      </c>
      <c r="AE9" s="92" t="s">
        <v>551</v>
      </c>
      <c r="AF9" s="86" t="b">
        <v>0</v>
      </c>
      <c r="AG9" s="86" t="s">
        <v>559</v>
      </c>
      <c r="AH9" s="86"/>
      <c r="AI9" s="92" t="s">
        <v>550</v>
      </c>
      <c r="AJ9" s="86" t="b">
        <v>0</v>
      </c>
      <c r="AK9" s="86">
        <v>0</v>
      </c>
      <c r="AL9" s="92" t="s">
        <v>550</v>
      </c>
      <c r="AM9" s="86" t="s">
        <v>563</v>
      </c>
      <c r="AN9" s="86" t="b">
        <v>0</v>
      </c>
      <c r="AO9" s="92" t="s">
        <v>543</v>
      </c>
      <c r="AP9" s="86" t="s">
        <v>208</v>
      </c>
      <c r="AQ9" s="86">
        <v>0</v>
      </c>
      <c r="AR9" s="86">
        <v>0</v>
      </c>
      <c r="AS9" s="86"/>
      <c r="AT9" s="86"/>
      <c r="AU9" s="86"/>
      <c r="AV9" s="86"/>
      <c r="AW9" s="86"/>
      <c r="AX9" s="86"/>
      <c r="AY9" s="86"/>
      <c r="AZ9" s="86"/>
      <c r="BA9">
        <v>1</v>
      </c>
      <c r="BB9" s="85" t="str">
        <f>REPLACE(INDEX(GroupVertices[Group],MATCH(Edges24[[#This Row],[Vertex 1]],GroupVertices[Vertex],0)),1,1,"")</f>
        <v>9</v>
      </c>
      <c r="BC9" s="85" t="str">
        <f>REPLACE(INDEX(GroupVertices[Group],MATCH(Edges24[[#This Row],[Vertex 2]],GroupVertices[Vertex],0)),1,1,"")</f>
        <v>9</v>
      </c>
      <c r="BD9" s="51"/>
      <c r="BE9" s="52"/>
      <c r="BF9" s="51"/>
      <c r="BG9" s="52"/>
      <c r="BH9" s="51"/>
      <c r="BI9" s="52"/>
      <c r="BJ9" s="51"/>
      <c r="BK9" s="52"/>
      <c r="BL9" s="51"/>
    </row>
    <row r="10" spans="1:64" ht="15">
      <c r="A10" s="84" t="s">
        <v>251</v>
      </c>
      <c r="B10" s="84" t="s">
        <v>303</v>
      </c>
      <c r="C10" s="53"/>
      <c r="D10" s="54"/>
      <c r="E10" s="65"/>
      <c r="F10" s="55"/>
      <c r="G10" s="53"/>
      <c r="H10" s="57"/>
      <c r="I10" s="56"/>
      <c r="J10" s="56"/>
      <c r="K10" s="36" t="s">
        <v>65</v>
      </c>
      <c r="L10" s="83">
        <v>13</v>
      </c>
      <c r="M10" s="83"/>
      <c r="N10" s="63"/>
      <c r="O10" s="86" t="s">
        <v>319</v>
      </c>
      <c r="P10" s="88">
        <v>43464.493946759256</v>
      </c>
      <c r="Q10" s="86" t="s">
        <v>324</v>
      </c>
      <c r="R10" s="86"/>
      <c r="S10" s="86"/>
      <c r="T10" s="86"/>
      <c r="U10" s="86"/>
      <c r="V10" s="89" t="s">
        <v>382</v>
      </c>
      <c r="W10" s="88">
        <v>43464.493946759256</v>
      </c>
      <c r="X10" s="89" t="s">
        <v>434</v>
      </c>
      <c r="Y10" s="86"/>
      <c r="Z10" s="86"/>
      <c r="AA10" s="92" t="s">
        <v>492</v>
      </c>
      <c r="AB10" s="92" t="s">
        <v>544</v>
      </c>
      <c r="AC10" s="86" t="b">
        <v>0</v>
      </c>
      <c r="AD10" s="86">
        <v>1</v>
      </c>
      <c r="AE10" s="92" t="s">
        <v>552</v>
      </c>
      <c r="AF10" s="86" t="b">
        <v>0</v>
      </c>
      <c r="AG10" s="86" t="s">
        <v>559</v>
      </c>
      <c r="AH10" s="86"/>
      <c r="AI10" s="92" t="s">
        <v>550</v>
      </c>
      <c r="AJ10" s="86" t="b">
        <v>0</v>
      </c>
      <c r="AK10" s="86">
        <v>0</v>
      </c>
      <c r="AL10" s="92" t="s">
        <v>550</v>
      </c>
      <c r="AM10" s="86" t="s">
        <v>566</v>
      </c>
      <c r="AN10" s="86" t="b">
        <v>0</v>
      </c>
      <c r="AO10" s="92" t="s">
        <v>544</v>
      </c>
      <c r="AP10" s="86" t="s">
        <v>208</v>
      </c>
      <c r="AQ10" s="86">
        <v>0</v>
      </c>
      <c r="AR10" s="86">
        <v>0</v>
      </c>
      <c r="AS10" s="86"/>
      <c r="AT10" s="86"/>
      <c r="AU10" s="86"/>
      <c r="AV10" s="86"/>
      <c r="AW10" s="86"/>
      <c r="AX10" s="86"/>
      <c r="AY10" s="86"/>
      <c r="AZ10" s="86"/>
      <c r="BA10">
        <v>1</v>
      </c>
      <c r="BB10" s="85" t="str">
        <f>REPLACE(INDEX(GroupVertices[Group],MATCH(Edges24[[#This Row],[Vertex 1]],GroupVertices[Vertex],0)),1,1,"")</f>
        <v>2</v>
      </c>
      <c r="BC10" s="85" t="str">
        <f>REPLACE(INDEX(GroupVertices[Group],MATCH(Edges24[[#This Row],[Vertex 2]],GroupVertices[Vertex],0)),1,1,"")</f>
        <v>2</v>
      </c>
      <c r="BD10" s="51"/>
      <c r="BE10" s="52"/>
      <c r="BF10" s="51"/>
      <c r="BG10" s="52"/>
      <c r="BH10" s="51"/>
      <c r="BI10" s="52"/>
      <c r="BJ10" s="51"/>
      <c r="BK10" s="52"/>
      <c r="BL10" s="51"/>
    </row>
    <row r="11" spans="1:64" ht="15">
      <c r="A11" s="84" t="s">
        <v>252</v>
      </c>
      <c r="B11" s="84" t="s">
        <v>309</v>
      </c>
      <c r="C11" s="53"/>
      <c r="D11" s="54"/>
      <c r="E11" s="65"/>
      <c r="F11" s="55"/>
      <c r="G11" s="53"/>
      <c r="H11" s="57"/>
      <c r="I11" s="56"/>
      <c r="J11" s="56"/>
      <c r="K11" s="36" t="s">
        <v>65</v>
      </c>
      <c r="L11" s="83">
        <v>19</v>
      </c>
      <c r="M11" s="83"/>
      <c r="N11" s="63"/>
      <c r="O11" s="86" t="s">
        <v>319</v>
      </c>
      <c r="P11" s="88">
        <v>43465.57152777778</v>
      </c>
      <c r="Q11" s="86" t="s">
        <v>325</v>
      </c>
      <c r="R11" s="89" t="s">
        <v>344</v>
      </c>
      <c r="S11" s="86" t="s">
        <v>354</v>
      </c>
      <c r="T11" s="86"/>
      <c r="U11" s="89" t="s">
        <v>372</v>
      </c>
      <c r="V11" s="89" t="s">
        <v>372</v>
      </c>
      <c r="W11" s="88">
        <v>43465.57152777778</v>
      </c>
      <c r="X11" s="89" t="s">
        <v>435</v>
      </c>
      <c r="Y11" s="86"/>
      <c r="Z11" s="86"/>
      <c r="AA11" s="92" t="s">
        <v>493</v>
      </c>
      <c r="AB11" s="86"/>
      <c r="AC11" s="86" t="b">
        <v>0</v>
      </c>
      <c r="AD11" s="86">
        <v>1</v>
      </c>
      <c r="AE11" s="92" t="s">
        <v>550</v>
      </c>
      <c r="AF11" s="86" t="b">
        <v>0</v>
      </c>
      <c r="AG11" s="86" t="s">
        <v>559</v>
      </c>
      <c r="AH11" s="86"/>
      <c r="AI11" s="92" t="s">
        <v>550</v>
      </c>
      <c r="AJ11" s="86" t="b">
        <v>0</v>
      </c>
      <c r="AK11" s="86">
        <v>0</v>
      </c>
      <c r="AL11" s="92" t="s">
        <v>550</v>
      </c>
      <c r="AM11" s="86" t="s">
        <v>567</v>
      </c>
      <c r="AN11" s="86" t="b">
        <v>0</v>
      </c>
      <c r="AO11" s="92" t="s">
        <v>493</v>
      </c>
      <c r="AP11" s="86" t="s">
        <v>208</v>
      </c>
      <c r="AQ11" s="86">
        <v>0</v>
      </c>
      <c r="AR11" s="86">
        <v>0</v>
      </c>
      <c r="AS11" s="86"/>
      <c r="AT11" s="86"/>
      <c r="AU11" s="86"/>
      <c r="AV11" s="86"/>
      <c r="AW11" s="86"/>
      <c r="AX11" s="86"/>
      <c r="AY11" s="86"/>
      <c r="AZ11" s="86"/>
      <c r="BA11">
        <v>1</v>
      </c>
      <c r="BB11" s="85" t="str">
        <f>REPLACE(INDEX(GroupVertices[Group],MATCH(Edges24[[#This Row],[Vertex 1]],GroupVertices[Vertex],0)),1,1,"")</f>
        <v>8</v>
      </c>
      <c r="BC11" s="85" t="str">
        <f>REPLACE(INDEX(GroupVertices[Group],MATCH(Edges24[[#This Row],[Vertex 2]],GroupVertices[Vertex],0)),1,1,"")</f>
        <v>8</v>
      </c>
      <c r="BD11" s="51"/>
      <c r="BE11" s="52"/>
      <c r="BF11" s="51"/>
      <c r="BG11" s="52"/>
      <c r="BH11" s="51"/>
      <c r="BI11" s="52"/>
      <c r="BJ11" s="51"/>
      <c r="BK11" s="52"/>
      <c r="BL11" s="51"/>
    </row>
    <row r="12" spans="1:64" ht="15">
      <c r="A12" s="84" t="s">
        <v>253</v>
      </c>
      <c r="B12" s="84" t="s">
        <v>253</v>
      </c>
      <c r="C12" s="53"/>
      <c r="D12" s="54"/>
      <c r="E12" s="65"/>
      <c r="F12" s="55"/>
      <c r="G12" s="53"/>
      <c r="H12" s="57"/>
      <c r="I12" s="56"/>
      <c r="J12" s="56"/>
      <c r="K12" s="36" t="s">
        <v>65</v>
      </c>
      <c r="L12" s="83">
        <v>21</v>
      </c>
      <c r="M12" s="83"/>
      <c r="N12" s="63"/>
      <c r="O12" s="86" t="s">
        <v>208</v>
      </c>
      <c r="P12" s="88">
        <v>43465.67836805555</v>
      </c>
      <c r="Q12" s="86" t="s">
        <v>326</v>
      </c>
      <c r="R12" s="86"/>
      <c r="S12" s="86"/>
      <c r="T12" s="86"/>
      <c r="U12" s="86"/>
      <c r="V12" s="89" t="s">
        <v>383</v>
      </c>
      <c r="W12" s="88">
        <v>43465.67836805555</v>
      </c>
      <c r="X12" s="89" t="s">
        <v>436</v>
      </c>
      <c r="Y12" s="86"/>
      <c r="Z12" s="86"/>
      <c r="AA12" s="92" t="s">
        <v>494</v>
      </c>
      <c r="AB12" s="86"/>
      <c r="AC12" s="86" t="b">
        <v>0</v>
      </c>
      <c r="AD12" s="86">
        <v>0</v>
      </c>
      <c r="AE12" s="92" t="s">
        <v>550</v>
      </c>
      <c r="AF12" s="86" t="b">
        <v>0</v>
      </c>
      <c r="AG12" s="86" t="s">
        <v>559</v>
      </c>
      <c r="AH12" s="86"/>
      <c r="AI12" s="92" t="s">
        <v>550</v>
      </c>
      <c r="AJ12" s="86" t="b">
        <v>0</v>
      </c>
      <c r="AK12" s="86">
        <v>0</v>
      </c>
      <c r="AL12" s="92" t="s">
        <v>550</v>
      </c>
      <c r="AM12" s="86" t="s">
        <v>568</v>
      </c>
      <c r="AN12" s="86" t="b">
        <v>0</v>
      </c>
      <c r="AO12" s="92" t="s">
        <v>494</v>
      </c>
      <c r="AP12" s="86" t="s">
        <v>208</v>
      </c>
      <c r="AQ12" s="86">
        <v>0</v>
      </c>
      <c r="AR12" s="86">
        <v>0</v>
      </c>
      <c r="AS12" s="86"/>
      <c r="AT12" s="86"/>
      <c r="AU12" s="86"/>
      <c r="AV12" s="86"/>
      <c r="AW12" s="86"/>
      <c r="AX12" s="86"/>
      <c r="AY12" s="86"/>
      <c r="AZ12" s="86"/>
      <c r="BA12">
        <v>1</v>
      </c>
      <c r="BB12" s="85" t="str">
        <f>REPLACE(INDEX(GroupVertices[Group],MATCH(Edges24[[#This Row],[Vertex 1]],GroupVertices[Vertex],0)),1,1,"")</f>
        <v>4</v>
      </c>
      <c r="BC12" s="85" t="str">
        <f>REPLACE(INDEX(GroupVertices[Group],MATCH(Edges24[[#This Row],[Vertex 2]],GroupVertices[Vertex],0)),1,1,"")</f>
        <v>4</v>
      </c>
      <c r="BD12" s="51">
        <v>0</v>
      </c>
      <c r="BE12" s="52">
        <v>0</v>
      </c>
      <c r="BF12" s="51">
        <v>0</v>
      </c>
      <c r="BG12" s="52">
        <v>0</v>
      </c>
      <c r="BH12" s="51">
        <v>0</v>
      </c>
      <c r="BI12" s="52">
        <v>0</v>
      </c>
      <c r="BJ12" s="51">
        <v>15</v>
      </c>
      <c r="BK12" s="52">
        <v>100</v>
      </c>
      <c r="BL12" s="51">
        <v>15</v>
      </c>
    </row>
    <row r="13" spans="1:64" ht="15">
      <c r="A13" s="84" t="s">
        <v>254</v>
      </c>
      <c r="B13" s="84" t="s">
        <v>254</v>
      </c>
      <c r="C13" s="53"/>
      <c r="D13" s="54"/>
      <c r="E13" s="65"/>
      <c r="F13" s="55"/>
      <c r="G13" s="53"/>
      <c r="H13" s="57"/>
      <c r="I13" s="56"/>
      <c r="J13" s="56"/>
      <c r="K13" s="36" t="s">
        <v>65</v>
      </c>
      <c r="L13" s="83">
        <v>22</v>
      </c>
      <c r="M13" s="83"/>
      <c r="N13" s="63"/>
      <c r="O13" s="86" t="s">
        <v>208</v>
      </c>
      <c r="P13" s="88">
        <v>43455.94920138889</v>
      </c>
      <c r="Q13" s="86" t="s">
        <v>327</v>
      </c>
      <c r="R13" s="86"/>
      <c r="S13" s="86"/>
      <c r="T13" s="86"/>
      <c r="U13" s="89" t="s">
        <v>373</v>
      </c>
      <c r="V13" s="89" t="s">
        <v>373</v>
      </c>
      <c r="W13" s="88">
        <v>43455.94920138889</v>
      </c>
      <c r="X13" s="89" t="s">
        <v>437</v>
      </c>
      <c r="Y13" s="86"/>
      <c r="Z13" s="86"/>
      <c r="AA13" s="92" t="s">
        <v>495</v>
      </c>
      <c r="AB13" s="86"/>
      <c r="AC13" s="86" t="b">
        <v>0</v>
      </c>
      <c r="AD13" s="86">
        <v>12</v>
      </c>
      <c r="AE13" s="92" t="s">
        <v>550</v>
      </c>
      <c r="AF13" s="86" t="b">
        <v>0</v>
      </c>
      <c r="AG13" s="86" t="s">
        <v>560</v>
      </c>
      <c r="AH13" s="86"/>
      <c r="AI13" s="92" t="s">
        <v>550</v>
      </c>
      <c r="AJ13" s="86" t="b">
        <v>0</v>
      </c>
      <c r="AK13" s="86">
        <v>21</v>
      </c>
      <c r="AL13" s="92" t="s">
        <v>550</v>
      </c>
      <c r="AM13" s="86" t="s">
        <v>563</v>
      </c>
      <c r="AN13" s="86" t="b">
        <v>0</v>
      </c>
      <c r="AO13" s="92" t="s">
        <v>495</v>
      </c>
      <c r="AP13" s="86" t="s">
        <v>318</v>
      </c>
      <c r="AQ13" s="86">
        <v>0</v>
      </c>
      <c r="AR13" s="86">
        <v>0</v>
      </c>
      <c r="AS13" s="86"/>
      <c r="AT13" s="86"/>
      <c r="AU13" s="86"/>
      <c r="AV13" s="86"/>
      <c r="AW13" s="86"/>
      <c r="AX13" s="86"/>
      <c r="AY13" s="86"/>
      <c r="AZ13" s="86"/>
      <c r="BA13">
        <v>1</v>
      </c>
      <c r="BB13" s="85" t="str">
        <f>REPLACE(INDEX(GroupVertices[Group],MATCH(Edges24[[#This Row],[Vertex 1]],GroupVertices[Vertex],0)),1,1,"")</f>
        <v>18</v>
      </c>
      <c r="BC13" s="85" t="str">
        <f>REPLACE(INDEX(GroupVertices[Group],MATCH(Edges24[[#This Row],[Vertex 2]],GroupVertices[Vertex],0)),1,1,"")</f>
        <v>18</v>
      </c>
      <c r="BD13" s="51">
        <v>0</v>
      </c>
      <c r="BE13" s="52">
        <v>0</v>
      </c>
      <c r="BF13" s="51">
        <v>0</v>
      </c>
      <c r="BG13" s="52">
        <v>0</v>
      </c>
      <c r="BH13" s="51">
        <v>0</v>
      </c>
      <c r="BI13" s="52">
        <v>0</v>
      </c>
      <c r="BJ13" s="51">
        <v>27</v>
      </c>
      <c r="BK13" s="52">
        <v>100</v>
      </c>
      <c r="BL13" s="51">
        <v>27</v>
      </c>
    </row>
    <row r="14" spans="1:64" ht="15">
      <c r="A14" s="84" t="s">
        <v>255</v>
      </c>
      <c r="B14" s="84" t="s">
        <v>254</v>
      </c>
      <c r="C14" s="53"/>
      <c r="D14" s="54"/>
      <c r="E14" s="65"/>
      <c r="F14" s="55"/>
      <c r="G14" s="53"/>
      <c r="H14" s="57"/>
      <c r="I14" s="56"/>
      <c r="J14" s="56"/>
      <c r="K14" s="36" t="s">
        <v>65</v>
      </c>
      <c r="L14" s="83">
        <v>23</v>
      </c>
      <c r="M14" s="83"/>
      <c r="N14" s="63"/>
      <c r="O14" s="86" t="s">
        <v>318</v>
      </c>
      <c r="P14" s="88">
        <v>43466.714583333334</v>
      </c>
      <c r="Q14" s="86" t="s">
        <v>327</v>
      </c>
      <c r="R14" s="86"/>
      <c r="S14" s="86"/>
      <c r="T14" s="86"/>
      <c r="U14" s="86"/>
      <c r="V14" s="89" t="s">
        <v>384</v>
      </c>
      <c r="W14" s="88">
        <v>43466.714583333334</v>
      </c>
      <c r="X14" s="89" t="s">
        <v>438</v>
      </c>
      <c r="Y14" s="86"/>
      <c r="Z14" s="86"/>
      <c r="AA14" s="92" t="s">
        <v>496</v>
      </c>
      <c r="AB14" s="86"/>
      <c r="AC14" s="86" t="b">
        <v>0</v>
      </c>
      <c r="AD14" s="86">
        <v>0</v>
      </c>
      <c r="AE14" s="92" t="s">
        <v>550</v>
      </c>
      <c r="AF14" s="86" t="b">
        <v>0</v>
      </c>
      <c r="AG14" s="86" t="s">
        <v>560</v>
      </c>
      <c r="AH14" s="86"/>
      <c r="AI14" s="92" t="s">
        <v>550</v>
      </c>
      <c r="AJ14" s="86" t="b">
        <v>0</v>
      </c>
      <c r="AK14" s="86">
        <v>21</v>
      </c>
      <c r="AL14" s="92" t="s">
        <v>495</v>
      </c>
      <c r="AM14" s="86" t="s">
        <v>566</v>
      </c>
      <c r="AN14" s="86" t="b">
        <v>0</v>
      </c>
      <c r="AO14" s="92" t="s">
        <v>495</v>
      </c>
      <c r="AP14" s="86" t="s">
        <v>208</v>
      </c>
      <c r="AQ14" s="86">
        <v>0</v>
      </c>
      <c r="AR14" s="86">
        <v>0</v>
      </c>
      <c r="AS14" s="86"/>
      <c r="AT14" s="86"/>
      <c r="AU14" s="86"/>
      <c r="AV14" s="86"/>
      <c r="AW14" s="86"/>
      <c r="AX14" s="86"/>
      <c r="AY14" s="86"/>
      <c r="AZ14" s="86"/>
      <c r="BA14">
        <v>1</v>
      </c>
      <c r="BB14" s="85" t="str">
        <f>REPLACE(INDEX(GroupVertices[Group],MATCH(Edges24[[#This Row],[Vertex 1]],GroupVertices[Vertex],0)),1,1,"")</f>
        <v>18</v>
      </c>
      <c r="BC14" s="85" t="str">
        <f>REPLACE(INDEX(GroupVertices[Group],MATCH(Edges24[[#This Row],[Vertex 2]],GroupVertices[Vertex],0)),1,1,"")</f>
        <v>18</v>
      </c>
      <c r="BD14" s="51">
        <v>0</v>
      </c>
      <c r="BE14" s="52">
        <v>0</v>
      </c>
      <c r="BF14" s="51">
        <v>0</v>
      </c>
      <c r="BG14" s="52">
        <v>0</v>
      </c>
      <c r="BH14" s="51">
        <v>0</v>
      </c>
      <c r="BI14" s="52">
        <v>0</v>
      </c>
      <c r="BJ14" s="51">
        <v>27</v>
      </c>
      <c r="BK14" s="52">
        <v>100</v>
      </c>
      <c r="BL14" s="51">
        <v>27</v>
      </c>
    </row>
    <row r="15" spans="1:64" ht="15">
      <c r="A15" s="84" t="s">
        <v>256</v>
      </c>
      <c r="B15" s="84" t="s">
        <v>256</v>
      </c>
      <c r="C15" s="53"/>
      <c r="D15" s="54"/>
      <c r="E15" s="65"/>
      <c r="F15" s="55"/>
      <c r="G15" s="53"/>
      <c r="H15" s="57"/>
      <c r="I15" s="56"/>
      <c r="J15" s="56"/>
      <c r="K15" s="36" t="s">
        <v>65</v>
      </c>
      <c r="L15" s="83">
        <v>24</v>
      </c>
      <c r="M15" s="83"/>
      <c r="N15" s="63"/>
      <c r="O15" s="86" t="s">
        <v>208</v>
      </c>
      <c r="P15" s="88">
        <v>43467.475335648145</v>
      </c>
      <c r="Q15" s="86" t="s">
        <v>328</v>
      </c>
      <c r="R15" s="89" t="s">
        <v>345</v>
      </c>
      <c r="S15" s="86" t="s">
        <v>355</v>
      </c>
      <c r="T15" s="86" t="s">
        <v>363</v>
      </c>
      <c r="U15" s="86"/>
      <c r="V15" s="89" t="s">
        <v>385</v>
      </c>
      <c r="W15" s="88">
        <v>43467.475335648145</v>
      </c>
      <c r="X15" s="89" t="s">
        <v>439</v>
      </c>
      <c r="Y15" s="86"/>
      <c r="Z15" s="86"/>
      <c r="AA15" s="92" t="s">
        <v>497</v>
      </c>
      <c r="AB15" s="86"/>
      <c r="AC15" s="86" t="b">
        <v>0</v>
      </c>
      <c r="AD15" s="86">
        <v>2</v>
      </c>
      <c r="AE15" s="92" t="s">
        <v>550</v>
      </c>
      <c r="AF15" s="86" t="b">
        <v>0</v>
      </c>
      <c r="AG15" s="86" t="s">
        <v>559</v>
      </c>
      <c r="AH15" s="86"/>
      <c r="AI15" s="92" t="s">
        <v>550</v>
      </c>
      <c r="AJ15" s="86" t="b">
        <v>0</v>
      </c>
      <c r="AK15" s="86">
        <v>1</v>
      </c>
      <c r="AL15" s="92" t="s">
        <v>550</v>
      </c>
      <c r="AM15" s="86" t="s">
        <v>563</v>
      </c>
      <c r="AN15" s="86" t="b">
        <v>0</v>
      </c>
      <c r="AO15" s="92" t="s">
        <v>497</v>
      </c>
      <c r="AP15" s="86" t="s">
        <v>208</v>
      </c>
      <c r="AQ15" s="86">
        <v>0</v>
      </c>
      <c r="AR15" s="86">
        <v>0</v>
      </c>
      <c r="AS15" s="86"/>
      <c r="AT15" s="86"/>
      <c r="AU15" s="86"/>
      <c r="AV15" s="86"/>
      <c r="AW15" s="86"/>
      <c r="AX15" s="86"/>
      <c r="AY15" s="86"/>
      <c r="AZ15" s="86"/>
      <c r="BA15">
        <v>1</v>
      </c>
      <c r="BB15" s="85" t="str">
        <f>REPLACE(INDEX(GroupVertices[Group],MATCH(Edges24[[#This Row],[Vertex 1]],GroupVertices[Vertex],0)),1,1,"")</f>
        <v>17</v>
      </c>
      <c r="BC15" s="85" t="str">
        <f>REPLACE(INDEX(GroupVertices[Group],MATCH(Edges24[[#This Row],[Vertex 2]],GroupVertices[Vertex],0)),1,1,"")</f>
        <v>17</v>
      </c>
      <c r="BD15" s="51">
        <v>1</v>
      </c>
      <c r="BE15" s="52">
        <v>2.857142857142857</v>
      </c>
      <c r="BF15" s="51">
        <v>1</v>
      </c>
      <c r="BG15" s="52">
        <v>2.857142857142857</v>
      </c>
      <c r="BH15" s="51">
        <v>0</v>
      </c>
      <c r="BI15" s="52">
        <v>0</v>
      </c>
      <c r="BJ15" s="51">
        <v>33</v>
      </c>
      <c r="BK15" s="52">
        <v>94.28571428571429</v>
      </c>
      <c r="BL15" s="51">
        <v>35</v>
      </c>
    </row>
    <row r="16" spans="1:64" ht="15">
      <c r="A16" s="84" t="s">
        <v>257</v>
      </c>
      <c r="B16" s="84" t="s">
        <v>256</v>
      </c>
      <c r="C16" s="53"/>
      <c r="D16" s="54"/>
      <c r="E16" s="65"/>
      <c r="F16" s="55"/>
      <c r="G16" s="53"/>
      <c r="H16" s="57"/>
      <c r="I16" s="56"/>
      <c r="J16" s="56"/>
      <c r="K16" s="36" t="s">
        <v>65</v>
      </c>
      <c r="L16" s="83">
        <v>25</v>
      </c>
      <c r="M16" s="83"/>
      <c r="N16" s="63"/>
      <c r="O16" s="86" t="s">
        <v>318</v>
      </c>
      <c r="P16" s="88">
        <v>43467.48391203704</v>
      </c>
      <c r="Q16" s="86" t="s">
        <v>328</v>
      </c>
      <c r="R16" s="86"/>
      <c r="S16" s="86"/>
      <c r="T16" s="86" t="s">
        <v>364</v>
      </c>
      <c r="U16" s="86"/>
      <c r="V16" s="89" t="s">
        <v>386</v>
      </c>
      <c r="W16" s="88">
        <v>43467.48391203704</v>
      </c>
      <c r="X16" s="89" t="s">
        <v>440</v>
      </c>
      <c r="Y16" s="86"/>
      <c r="Z16" s="86"/>
      <c r="AA16" s="92" t="s">
        <v>498</v>
      </c>
      <c r="AB16" s="86"/>
      <c r="AC16" s="86" t="b">
        <v>0</v>
      </c>
      <c r="AD16" s="86">
        <v>0</v>
      </c>
      <c r="AE16" s="92" t="s">
        <v>550</v>
      </c>
      <c r="AF16" s="86" t="b">
        <v>0</v>
      </c>
      <c r="AG16" s="86" t="s">
        <v>559</v>
      </c>
      <c r="AH16" s="86"/>
      <c r="AI16" s="92" t="s">
        <v>550</v>
      </c>
      <c r="AJ16" s="86" t="b">
        <v>0</v>
      </c>
      <c r="AK16" s="86">
        <v>1</v>
      </c>
      <c r="AL16" s="92" t="s">
        <v>497</v>
      </c>
      <c r="AM16" s="86" t="s">
        <v>564</v>
      </c>
      <c r="AN16" s="86" t="b">
        <v>0</v>
      </c>
      <c r="AO16" s="92" t="s">
        <v>497</v>
      </c>
      <c r="AP16" s="86" t="s">
        <v>208</v>
      </c>
      <c r="AQ16" s="86">
        <v>0</v>
      </c>
      <c r="AR16" s="86">
        <v>0</v>
      </c>
      <c r="AS16" s="86"/>
      <c r="AT16" s="86"/>
      <c r="AU16" s="86"/>
      <c r="AV16" s="86"/>
      <c r="AW16" s="86"/>
      <c r="AX16" s="86"/>
      <c r="AY16" s="86"/>
      <c r="AZ16" s="86"/>
      <c r="BA16">
        <v>1</v>
      </c>
      <c r="BB16" s="85" t="str">
        <f>REPLACE(INDEX(GroupVertices[Group],MATCH(Edges24[[#This Row],[Vertex 1]],GroupVertices[Vertex],0)),1,1,"")</f>
        <v>17</v>
      </c>
      <c r="BC16" s="85" t="str">
        <f>REPLACE(INDEX(GroupVertices[Group],MATCH(Edges24[[#This Row],[Vertex 2]],GroupVertices[Vertex],0)),1,1,"")</f>
        <v>17</v>
      </c>
      <c r="BD16" s="51">
        <v>1</v>
      </c>
      <c r="BE16" s="52">
        <v>2.857142857142857</v>
      </c>
      <c r="BF16" s="51">
        <v>1</v>
      </c>
      <c r="BG16" s="52">
        <v>2.857142857142857</v>
      </c>
      <c r="BH16" s="51">
        <v>0</v>
      </c>
      <c r="BI16" s="52">
        <v>0</v>
      </c>
      <c r="BJ16" s="51">
        <v>33</v>
      </c>
      <c r="BK16" s="52">
        <v>94.28571428571429</v>
      </c>
      <c r="BL16" s="51">
        <v>35</v>
      </c>
    </row>
    <row r="17" spans="1:64" ht="15">
      <c r="A17" s="84" t="s">
        <v>258</v>
      </c>
      <c r="B17" s="84" t="s">
        <v>258</v>
      </c>
      <c r="C17" s="53"/>
      <c r="D17" s="54"/>
      <c r="E17" s="65"/>
      <c r="F17" s="55"/>
      <c r="G17" s="53"/>
      <c r="H17" s="57"/>
      <c r="I17" s="56"/>
      <c r="J17" s="56"/>
      <c r="K17" s="36" t="s">
        <v>65</v>
      </c>
      <c r="L17" s="83">
        <v>26</v>
      </c>
      <c r="M17" s="83"/>
      <c r="N17" s="63"/>
      <c r="O17" s="86" t="s">
        <v>208</v>
      </c>
      <c r="P17" s="88">
        <v>43468.57472222222</v>
      </c>
      <c r="Q17" s="86" t="s">
        <v>329</v>
      </c>
      <c r="R17" s="86" t="s">
        <v>346</v>
      </c>
      <c r="S17" s="86" t="s">
        <v>356</v>
      </c>
      <c r="T17" s="86"/>
      <c r="U17" s="86"/>
      <c r="V17" s="89" t="s">
        <v>387</v>
      </c>
      <c r="W17" s="88">
        <v>43468.57472222222</v>
      </c>
      <c r="X17" s="89" t="s">
        <v>441</v>
      </c>
      <c r="Y17" s="86"/>
      <c r="Z17" s="86"/>
      <c r="AA17" s="92" t="s">
        <v>499</v>
      </c>
      <c r="AB17" s="86"/>
      <c r="AC17" s="86" t="b">
        <v>0</v>
      </c>
      <c r="AD17" s="86">
        <v>6</v>
      </c>
      <c r="AE17" s="92" t="s">
        <v>550</v>
      </c>
      <c r="AF17" s="86" t="b">
        <v>0</v>
      </c>
      <c r="AG17" s="86" t="s">
        <v>559</v>
      </c>
      <c r="AH17" s="86"/>
      <c r="AI17" s="92" t="s">
        <v>550</v>
      </c>
      <c r="AJ17" s="86" t="b">
        <v>0</v>
      </c>
      <c r="AK17" s="86">
        <v>0</v>
      </c>
      <c r="AL17" s="92" t="s">
        <v>550</v>
      </c>
      <c r="AM17" s="86" t="s">
        <v>566</v>
      </c>
      <c r="AN17" s="86" t="b">
        <v>0</v>
      </c>
      <c r="AO17" s="92" t="s">
        <v>499</v>
      </c>
      <c r="AP17" s="86" t="s">
        <v>208</v>
      </c>
      <c r="AQ17" s="86">
        <v>0</v>
      </c>
      <c r="AR17" s="86">
        <v>0</v>
      </c>
      <c r="AS17" s="86"/>
      <c r="AT17" s="86"/>
      <c r="AU17" s="86"/>
      <c r="AV17" s="86"/>
      <c r="AW17" s="86"/>
      <c r="AX17" s="86"/>
      <c r="AY17" s="86"/>
      <c r="AZ17" s="86"/>
      <c r="BA17">
        <v>1</v>
      </c>
      <c r="BB17" s="85" t="str">
        <f>REPLACE(INDEX(GroupVertices[Group],MATCH(Edges24[[#This Row],[Vertex 1]],GroupVertices[Vertex],0)),1,1,"")</f>
        <v>4</v>
      </c>
      <c r="BC17" s="85" t="str">
        <f>REPLACE(INDEX(GroupVertices[Group],MATCH(Edges24[[#This Row],[Vertex 2]],GroupVertices[Vertex],0)),1,1,"")</f>
        <v>4</v>
      </c>
      <c r="BD17" s="51">
        <v>3</v>
      </c>
      <c r="BE17" s="52">
        <v>6.976744186046512</v>
      </c>
      <c r="BF17" s="51">
        <v>0</v>
      </c>
      <c r="BG17" s="52">
        <v>0</v>
      </c>
      <c r="BH17" s="51">
        <v>0</v>
      </c>
      <c r="BI17" s="52">
        <v>0</v>
      </c>
      <c r="BJ17" s="51">
        <v>40</v>
      </c>
      <c r="BK17" s="52">
        <v>93.02325581395348</v>
      </c>
      <c r="BL17" s="51">
        <v>43</v>
      </c>
    </row>
    <row r="18" spans="1:64" ht="15">
      <c r="A18" s="84" t="s">
        <v>259</v>
      </c>
      <c r="B18" s="84" t="s">
        <v>298</v>
      </c>
      <c r="C18" s="53"/>
      <c r="D18" s="54"/>
      <c r="E18" s="65"/>
      <c r="F18" s="55"/>
      <c r="G18" s="53"/>
      <c r="H18" s="57"/>
      <c r="I18" s="56"/>
      <c r="J18" s="56"/>
      <c r="K18" s="36" t="s">
        <v>65</v>
      </c>
      <c r="L18" s="83">
        <v>27</v>
      </c>
      <c r="M18" s="83"/>
      <c r="N18" s="63"/>
      <c r="O18" s="86" t="s">
        <v>318</v>
      </c>
      <c r="P18" s="88">
        <v>43468.68556712963</v>
      </c>
      <c r="Q18" s="86" t="s">
        <v>330</v>
      </c>
      <c r="R18" s="86"/>
      <c r="S18" s="86"/>
      <c r="T18" s="86"/>
      <c r="U18" s="86"/>
      <c r="V18" s="89" t="s">
        <v>388</v>
      </c>
      <c r="W18" s="88">
        <v>43468.68556712963</v>
      </c>
      <c r="X18" s="89" t="s">
        <v>442</v>
      </c>
      <c r="Y18" s="86"/>
      <c r="Z18" s="86"/>
      <c r="AA18" s="92" t="s">
        <v>500</v>
      </c>
      <c r="AB18" s="86"/>
      <c r="AC18" s="86" t="b">
        <v>0</v>
      </c>
      <c r="AD18" s="86">
        <v>0</v>
      </c>
      <c r="AE18" s="92" t="s">
        <v>550</v>
      </c>
      <c r="AF18" s="86" t="b">
        <v>0</v>
      </c>
      <c r="AG18" s="86" t="s">
        <v>559</v>
      </c>
      <c r="AH18" s="86"/>
      <c r="AI18" s="92" t="s">
        <v>550</v>
      </c>
      <c r="AJ18" s="86" t="b">
        <v>0</v>
      </c>
      <c r="AK18" s="86">
        <v>22</v>
      </c>
      <c r="AL18" s="92" t="s">
        <v>540</v>
      </c>
      <c r="AM18" s="86" t="s">
        <v>564</v>
      </c>
      <c r="AN18" s="86" t="b">
        <v>0</v>
      </c>
      <c r="AO18" s="92" t="s">
        <v>540</v>
      </c>
      <c r="AP18" s="86" t="s">
        <v>208</v>
      </c>
      <c r="AQ18" s="86">
        <v>0</v>
      </c>
      <c r="AR18" s="86">
        <v>0</v>
      </c>
      <c r="AS18" s="86"/>
      <c r="AT18" s="86"/>
      <c r="AU18" s="86"/>
      <c r="AV18" s="86"/>
      <c r="AW18" s="86"/>
      <c r="AX18" s="86"/>
      <c r="AY18" s="86"/>
      <c r="AZ18" s="86"/>
      <c r="BA18">
        <v>1</v>
      </c>
      <c r="BB18" s="85" t="str">
        <f>REPLACE(INDEX(GroupVertices[Group],MATCH(Edges24[[#This Row],[Vertex 1]],GroupVertices[Vertex],0)),1,1,"")</f>
        <v>1</v>
      </c>
      <c r="BC18" s="85" t="str">
        <f>REPLACE(INDEX(GroupVertices[Group],MATCH(Edges24[[#This Row],[Vertex 2]],GroupVertices[Vertex],0)),1,1,"")</f>
        <v>1</v>
      </c>
      <c r="BD18" s="51">
        <v>1</v>
      </c>
      <c r="BE18" s="52">
        <v>2.2222222222222223</v>
      </c>
      <c r="BF18" s="51">
        <v>0</v>
      </c>
      <c r="BG18" s="52">
        <v>0</v>
      </c>
      <c r="BH18" s="51">
        <v>0</v>
      </c>
      <c r="BI18" s="52">
        <v>0</v>
      </c>
      <c r="BJ18" s="51">
        <v>44</v>
      </c>
      <c r="BK18" s="52">
        <v>97.77777777777777</v>
      </c>
      <c r="BL18" s="51">
        <v>45</v>
      </c>
    </row>
    <row r="19" spans="1:64" ht="15">
      <c r="A19" s="84" t="s">
        <v>260</v>
      </c>
      <c r="B19" s="84" t="s">
        <v>298</v>
      </c>
      <c r="C19" s="53"/>
      <c r="D19" s="54"/>
      <c r="E19" s="65"/>
      <c r="F19" s="55"/>
      <c r="G19" s="53"/>
      <c r="H19" s="57"/>
      <c r="I19" s="56"/>
      <c r="J19" s="56"/>
      <c r="K19" s="36" t="s">
        <v>65</v>
      </c>
      <c r="L19" s="83">
        <v>28</v>
      </c>
      <c r="M19" s="83"/>
      <c r="N19" s="63"/>
      <c r="O19" s="86" t="s">
        <v>318</v>
      </c>
      <c r="P19" s="88">
        <v>43468.691296296296</v>
      </c>
      <c r="Q19" s="86" t="s">
        <v>330</v>
      </c>
      <c r="R19" s="86"/>
      <c r="S19" s="86"/>
      <c r="T19" s="86"/>
      <c r="U19" s="86"/>
      <c r="V19" s="89" t="s">
        <v>389</v>
      </c>
      <c r="W19" s="88">
        <v>43468.691296296296</v>
      </c>
      <c r="X19" s="89" t="s">
        <v>443</v>
      </c>
      <c r="Y19" s="86"/>
      <c r="Z19" s="86"/>
      <c r="AA19" s="92" t="s">
        <v>501</v>
      </c>
      <c r="AB19" s="86"/>
      <c r="AC19" s="86" t="b">
        <v>0</v>
      </c>
      <c r="AD19" s="86">
        <v>0</v>
      </c>
      <c r="AE19" s="92" t="s">
        <v>550</v>
      </c>
      <c r="AF19" s="86" t="b">
        <v>0</v>
      </c>
      <c r="AG19" s="86" t="s">
        <v>559</v>
      </c>
      <c r="AH19" s="86"/>
      <c r="AI19" s="92" t="s">
        <v>550</v>
      </c>
      <c r="AJ19" s="86" t="b">
        <v>0</v>
      </c>
      <c r="AK19" s="86">
        <v>22</v>
      </c>
      <c r="AL19" s="92" t="s">
        <v>540</v>
      </c>
      <c r="AM19" s="86" t="s">
        <v>565</v>
      </c>
      <c r="AN19" s="86" t="b">
        <v>0</v>
      </c>
      <c r="AO19" s="92" t="s">
        <v>540</v>
      </c>
      <c r="AP19" s="86" t="s">
        <v>208</v>
      </c>
      <c r="AQ19" s="86">
        <v>0</v>
      </c>
      <c r="AR19" s="86">
        <v>0</v>
      </c>
      <c r="AS19" s="86"/>
      <c r="AT19" s="86"/>
      <c r="AU19" s="86"/>
      <c r="AV19" s="86"/>
      <c r="AW19" s="86"/>
      <c r="AX19" s="86"/>
      <c r="AY19" s="86"/>
      <c r="AZ19" s="86"/>
      <c r="BA19">
        <v>1</v>
      </c>
      <c r="BB19" s="85" t="str">
        <f>REPLACE(INDEX(GroupVertices[Group],MATCH(Edges24[[#This Row],[Vertex 1]],GroupVertices[Vertex],0)),1,1,"")</f>
        <v>1</v>
      </c>
      <c r="BC19" s="85" t="str">
        <f>REPLACE(INDEX(GroupVertices[Group],MATCH(Edges24[[#This Row],[Vertex 2]],GroupVertices[Vertex],0)),1,1,"")</f>
        <v>1</v>
      </c>
      <c r="BD19" s="51">
        <v>1</v>
      </c>
      <c r="BE19" s="52">
        <v>2.2222222222222223</v>
      </c>
      <c r="BF19" s="51">
        <v>0</v>
      </c>
      <c r="BG19" s="52">
        <v>0</v>
      </c>
      <c r="BH19" s="51">
        <v>0</v>
      </c>
      <c r="BI19" s="52">
        <v>0</v>
      </c>
      <c r="BJ19" s="51">
        <v>44</v>
      </c>
      <c r="BK19" s="52">
        <v>97.77777777777777</v>
      </c>
      <c r="BL19" s="51">
        <v>45</v>
      </c>
    </row>
    <row r="20" spans="1:64" ht="15">
      <c r="A20" s="84" t="s">
        <v>261</v>
      </c>
      <c r="B20" s="84" t="s">
        <v>298</v>
      </c>
      <c r="C20" s="53"/>
      <c r="D20" s="54"/>
      <c r="E20" s="65"/>
      <c r="F20" s="55"/>
      <c r="G20" s="53"/>
      <c r="H20" s="57"/>
      <c r="I20" s="56"/>
      <c r="J20" s="56"/>
      <c r="K20" s="36" t="s">
        <v>65</v>
      </c>
      <c r="L20" s="83">
        <v>29</v>
      </c>
      <c r="M20" s="83"/>
      <c r="N20" s="63"/>
      <c r="O20" s="86" t="s">
        <v>318</v>
      </c>
      <c r="P20" s="88">
        <v>43468.69480324074</v>
      </c>
      <c r="Q20" s="86" t="s">
        <v>330</v>
      </c>
      <c r="R20" s="86"/>
      <c r="S20" s="86"/>
      <c r="T20" s="86"/>
      <c r="U20" s="86"/>
      <c r="V20" s="89" t="s">
        <v>390</v>
      </c>
      <c r="W20" s="88">
        <v>43468.69480324074</v>
      </c>
      <c r="X20" s="89" t="s">
        <v>444</v>
      </c>
      <c r="Y20" s="86"/>
      <c r="Z20" s="86"/>
      <c r="AA20" s="92" t="s">
        <v>502</v>
      </c>
      <c r="AB20" s="86"/>
      <c r="AC20" s="86" t="b">
        <v>0</v>
      </c>
      <c r="AD20" s="86">
        <v>0</v>
      </c>
      <c r="AE20" s="92" t="s">
        <v>550</v>
      </c>
      <c r="AF20" s="86" t="b">
        <v>0</v>
      </c>
      <c r="AG20" s="86" t="s">
        <v>559</v>
      </c>
      <c r="AH20" s="86"/>
      <c r="AI20" s="92" t="s">
        <v>550</v>
      </c>
      <c r="AJ20" s="86" t="b">
        <v>0</v>
      </c>
      <c r="AK20" s="86">
        <v>22</v>
      </c>
      <c r="AL20" s="92" t="s">
        <v>540</v>
      </c>
      <c r="AM20" s="86" t="s">
        <v>564</v>
      </c>
      <c r="AN20" s="86" t="b">
        <v>0</v>
      </c>
      <c r="AO20" s="92" t="s">
        <v>540</v>
      </c>
      <c r="AP20" s="86" t="s">
        <v>208</v>
      </c>
      <c r="AQ20" s="86">
        <v>0</v>
      </c>
      <c r="AR20" s="86">
        <v>0</v>
      </c>
      <c r="AS20" s="86"/>
      <c r="AT20" s="86"/>
      <c r="AU20" s="86"/>
      <c r="AV20" s="86"/>
      <c r="AW20" s="86"/>
      <c r="AX20" s="86"/>
      <c r="AY20" s="86"/>
      <c r="AZ20" s="86"/>
      <c r="BA20">
        <v>1</v>
      </c>
      <c r="BB20" s="85" t="str">
        <f>REPLACE(INDEX(GroupVertices[Group],MATCH(Edges24[[#This Row],[Vertex 1]],GroupVertices[Vertex],0)),1,1,"")</f>
        <v>1</v>
      </c>
      <c r="BC20" s="85" t="str">
        <f>REPLACE(INDEX(GroupVertices[Group],MATCH(Edges24[[#This Row],[Vertex 2]],GroupVertices[Vertex],0)),1,1,"")</f>
        <v>1</v>
      </c>
      <c r="BD20" s="51">
        <v>1</v>
      </c>
      <c r="BE20" s="52">
        <v>2.2222222222222223</v>
      </c>
      <c r="BF20" s="51">
        <v>0</v>
      </c>
      <c r="BG20" s="52">
        <v>0</v>
      </c>
      <c r="BH20" s="51">
        <v>0</v>
      </c>
      <c r="BI20" s="52">
        <v>0</v>
      </c>
      <c r="BJ20" s="51">
        <v>44</v>
      </c>
      <c r="BK20" s="52">
        <v>97.77777777777777</v>
      </c>
      <c r="BL20" s="51">
        <v>45</v>
      </c>
    </row>
    <row r="21" spans="1:64" ht="15">
      <c r="A21" s="84" t="s">
        <v>262</v>
      </c>
      <c r="B21" s="84" t="s">
        <v>298</v>
      </c>
      <c r="C21" s="53"/>
      <c r="D21" s="54"/>
      <c r="E21" s="65"/>
      <c r="F21" s="55"/>
      <c r="G21" s="53"/>
      <c r="H21" s="57"/>
      <c r="I21" s="56"/>
      <c r="J21" s="56"/>
      <c r="K21" s="36" t="s">
        <v>65</v>
      </c>
      <c r="L21" s="83">
        <v>30</v>
      </c>
      <c r="M21" s="83"/>
      <c r="N21" s="63"/>
      <c r="O21" s="86" t="s">
        <v>318</v>
      </c>
      <c r="P21" s="88">
        <v>43468.69608796296</v>
      </c>
      <c r="Q21" s="86" t="s">
        <v>330</v>
      </c>
      <c r="R21" s="86"/>
      <c r="S21" s="86"/>
      <c r="T21" s="86"/>
      <c r="U21" s="86"/>
      <c r="V21" s="89" t="s">
        <v>391</v>
      </c>
      <c r="W21" s="88">
        <v>43468.69608796296</v>
      </c>
      <c r="X21" s="89" t="s">
        <v>445</v>
      </c>
      <c r="Y21" s="86"/>
      <c r="Z21" s="86"/>
      <c r="AA21" s="92" t="s">
        <v>503</v>
      </c>
      <c r="AB21" s="86"/>
      <c r="AC21" s="86" t="b">
        <v>0</v>
      </c>
      <c r="AD21" s="86">
        <v>0</v>
      </c>
      <c r="AE21" s="92" t="s">
        <v>550</v>
      </c>
      <c r="AF21" s="86" t="b">
        <v>0</v>
      </c>
      <c r="AG21" s="86" t="s">
        <v>559</v>
      </c>
      <c r="AH21" s="86"/>
      <c r="AI21" s="92" t="s">
        <v>550</v>
      </c>
      <c r="AJ21" s="86" t="b">
        <v>0</v>
      </c>
      <c r="AK21" s="86">
        <v>22</v>
      </c>
      <c r="AL21" s="92" t="s">
        <v>540</v>
      </c>
      <c r="AM21" s="86" t="s">
        <v>564</v>
      </c>
      <c r="AN21" s="86" t="b">
        <v>0</v>
      </c>
      <c r="AO21" s="92" t="s">
        <v>540</v>
      </c>
      <c r="AP21" s="86" t="s">
        <v>208</v>
      </c>
      <c r="AQ21" s="86">
        <v>0</v>
      </c>
      <c r="AR21" s="86">
        <v>0</v>
      </c>
      <c r="AS21" s="86"/>
      <c r="AT21" s="86"/>
      <c r="AU21" s="86"/>
      <c r="AV21" s="86"/>
      <c r="AW21" s="86"/>
      <c r="AX21" s="86"/>
      <c r="AY21" s="86"/>
      <c r="AZ21" s="86"/>
      <c r="BA21">
        <v>1</v>
      </c>
      <c r="BB21" s="85" t="str">
        <f>REPLACE(INDEX(GroupVertices[Group],MATCH(Edges24[[#This Row],[Vertex 1]],GroupVertices[Vertex],0)),1,1,"")</f>
        <v>1</v>
      </c>
      <c r="BC21" s="85" t="str">
        <f>REPLACE(INDEX(GroupVertices[Group],MATCH(Edges24[[#This Row],[Vertex 2]],GroupVertices[Vertex],0)),1,1,"")</f>
        <v>1</v>
      </c>
      <c r="BD21" s="51">
        <v>1</v>
      </c>
      <c r="BE21" s="52">
        <v>2.2222222222222223</v>
      </c>
      <c r="BF21" s="51">
        <v>0</v>
      </c>
      <c r="BG21" s="52">
        <v>0</v>
      </c>
      <c r="BH21" s="51">
        <v>0</v>
      </c>
      <c r="BI21" s="52">
        <v>0</v>
      </c>
      <c r="BJ21" s="51">
        <v>44</v>
      </c>
      <c r="BK21" s="52">
        <v>97.77777777777777</v>
      </c>
      <c r="BL21" s="51">
        <v>45</v>
      </c>
    </row>
    <row r="22" spans="1:64" ht="15">
      <c r="A22" s="84" t="s">
        <v>263</v>
      </c>
      <c r="B22" s="84" t="s">
        <v>298</v>
      </c>
      <c r="C22" s="53"/>
      <c r="D22" s="54"/>
      <c r="E22" s="65"/>
      <c r="F22" s="55"/>
      <c r="G22" s="53"/>
      <c r="H22" s="57"/>
      <c r="I22" s="56"/>
      <c r="J22" s="56"/>
      <c r="K22" s="36" t="s">
        <v>65</v>
      </c>
      <c r="L22" s="83">
        <v>31</v>
      </c>
      <c r="M22" s="83"/>
      <c r="N22" s="63"/>
      <c r="O22" s="86" t="s">
        <v>318</v>
      </c>
      <c r="P22" s="88">
        <v>43468.71524305556</v>
      </c>
      <c r="Q22" s="86" t="s">
        <v>330</v>
      </c>
      <c r="R22" s="86"/>
      <c r="S22" s="86"/>
      <c r="T22" s="86"/>
      <c r="U22" s="86"/>
      <c r="V22" s="89" t="s">
        <v>392</v>
      </c>
      <c r="W22" s="88">
        <v>43468.71524305556</v>
      </c>
      <c r="X22" s="89" t="s">
        <v>446</v>
      </c>
      <c r="Y22" s="86"/>
      <c r="Z22" s="86"/>
      <c r="AA22" s="92" t="s">
        <v>504</v>
      </c>
      <c r="AB22" s="86"/>
      <c r="AC22" s="86" t="b">
        <v>0</v>
      </c>
      <c r="AD22" s="86">
        <v>0</v>
      </c>
      <c r="AE22" s="92" t="s">
        <v>550</v>
      </c>
      <c r="AF22" s="86" t="b">
        <v>0</v>
      </c>
      <c r="AG22" s="86" t="s">
        <v>559</v>
      </c>
      <c r="AH22" s="86"/>
      <c r="AI22" s="92" t="s">
        <v>550</v>
      </c>
      <c r="AJ22" s="86" t="b">
        <v>0</v>
      </c>
      <c r="AK22" s="86">
        <v>22</v>
      </c>
      <c r="AL22" s="92" t="s">
        <v>540</v>
      </c>
      <c r="AM22" s="86" t="s">
        <v>564</v>
      </c>
      <c r="AN22" s="86" t="b">
        <v>0</v>
      </c>
      <c r="AO22" s="92" t="s">
        <v>540</v>
      </c>
      <c r="AP22" s="86" t="s">
        <v>208</v>
      </c>
      <c r="AQ22" s="86">
        <v>0</v>
      </c>
      <c r="AR22" s="86">
        <v>0</v>
      </c>
      <c r="AS22" s="86"/>
      <c r="AT22" s="86"/>
      <c r="AU22" s="86"/>
      <c r="AV22" s="86"/>
      <c r="AW22" s="86"/>
      <c r="AX22" s="86"/>
      <c r="AY22" s="86"/>
      <c r="AZ22" s="86"/>
      <c r="BA22">
        <v>1</v>
      </c>
      <c r="BB22" s="85" t="str">
        <f>REPLACE(INDEX(GroupVertices[Group],MATCH(Edges24[[#This Row],[Vertex 1]],GroupVertices[Vertex],0)),1,1,"")</f>
        <v>1</v>
      </c>
      <c r="BC22" s="85" t="str">
        <f>REPLACE(INDEX(GroupVertices[Group],MATCH(Edges24[[#This Row],[Vertex 2]],GroupVertices[Vertex],0)),1,1,"")</f>
        <v>1</v>
      </c>
      <c r="BD22" s="51">
        <v>1</v>
      </c>
      <c r="BE22" s="52">
        <v>2.2222222222222223</v>
      </c>
      <c r="BF22" s="51">
        <v>0</v>
      </c>
      <c r="BG22" s="52">
        <v>0</v>
      </c>
      <c r="BH22" s="51">
        <v>0</v>
      </c>
      <c r="BI22" s="52">
        <v>0</v>
      </c>
      <c r="BJ22" s="51">
        <v>44</v>
      </c>
      <c r="BK22" s="52">
        <v>97.77777777777777</v>
      </c>
      <c r="BL22" s="51">
        <v>45</v>
      </c>
    </row>
    <row r="23" spans="1:64" ht="15">
      <c r="A23" s="84" t="s">
        <v>264</v>
      </c>
      <c r="B23" s="84" t="s">
        <v>298</v>
      </c>
      <c r="C23" s="53"/>
      <c r="D23" s="54"/>
      <c r="E23" s="65"/>
      <c r="F23" s="55"/>
      <c r="G23" s="53"/>
      <c r="H23" s="57"/>
      <c r="I23" s="56"/>
      <c r="J23" s="56"/>
      <c r="K23" s="36" t="s">
        <v>65</v>
      </c>
      <c r="L23" s="83">
        <v>32</v>
      </c>
      <c r="M23" s="83"/>
      <c r="N23" s="63"/>
      <c r="O23" s="86" t="s">
        <v>318</v>
      </c>
      <c r="P23" s="88">
        <v>43468.778599537036</v>
      </c>
      <c r="Q23" s="86" t="s">
        <v>330</v>
      </c>
      <c r="R23" s="86"/>
      <c r="S23" s="86"/>
      <c r="T23" s="86"/>
      <c r="U23" s="86"/>
      <c r="V23" s="89" t="s">
        <v>393</v>
      </c>
      <c r="W23" s="88">
        <v>43468.778599537036</v>
      </c>
      <c r="X23" s="89" t="s">
        <v>447</v>
      </c>
      <c r="Y23" s="86"/>
      <c r="Z23" s="86"/>
      <c r="AA23" s="92" t="s">
        <v>505</v>
      </c>
      <c r="AB23" s="86"/>
      <c r="AC23" s="86" t="b">
        <v>0</v>
      </c>
      <c r="AD23" s="86">
        <v>0</v>
      </c>
      <c r="AE23" s="92" t="s">
        <v>550</v>
      </c>
      <c r="AF23" s="86" t="b">
        <v>0</v>
      </c>
      <c r="AG23" s="86" t="s">
        <v>559</v>
      </c>
      <c r="AH23" s="86"/>
      <c r="AI23" s="92" t="s">
        <v>550</v>
      </c>
      <c r="AJ23" s="86" t="b">
        <v>0</v>
      </c>
      <c r="AK23" s="86">
        <v>22</v>
      </c>
      <c r="AL23" s="92" t="s">
        <v>540</v>
      </c>
      <c r="AM23" s="86" t="s">
        <v>565</v>
      </c>
      <c r="AN23" s="86" t="b">
        <v>0</v>
      </c>
      <c r="AO23" s="92" t="s">
        <v>540</v>
      </c>
      <c r="AP23" s="86" t="s">
        <v>208</v>
      </c>
      <c r="AQ23" s="86">
        <v>0</v>
      </c>
      <c r="AR23" s="86">
        <v>0</v>
      </c>
      <c r="AS23" s="86"/>
      <c r="AT23" s="86"/>
      <c r="AU23" s="86"/>
      <c r="AV23" s="86"/>
      <c r="AW23" s="86"/>
      <c r="AX23" s="86"/>
      <c r="AY23" s="86"/>
      <c r="AZ23" s="86"/>
      <c r="BA23">
        <v>1</v>
      </c>
      <c r="BB23" s="85" t="str">
        <f>REPLACE(INDEX(GroupVertices[Group],MATCH(Edges24[[#This Row],[Vertex 1]],GroupVertices[Vertex],0)),1,1,"")</f>
        <v>1</v>
      </c>
      <c r="BC23" s="85" t="str">
        <f>REPLACE(INDEX(GroupVertices[Group],MATCH(Edges24[[#This Row],[Vertex 2]],GroupVertices[Vertex],0)),1,1,"")</f>
        <v>1</v>
      </c>
      <c r="BD23" s="51">
        <v>1</v>
      </c>
      <c r="BE23" s="52">
        <v>2.2222222222222223</v>
      </c>
      <c r="BF23" s="51">
        <v>0</v>
      </c>
      <c r="BG23" s="52">
        <v>0</v>
      </c>
      <c r="BH23" s="51">
        <v>0</v>
      </c>
      <c r="BI23" s="52">
        <v>0</v>
      </c>
      <c r="BJ23" s="51">
        <v>44</v>
      </c>
      <c r="BK23" s="52">
        <v>97.77777777777777</v>
      </c>
      <c r="BL23" s="51">
        <v>45</v>
      </c>
    </row>
    <row r="24" spans="1:64" ht="15">
      <c r="A24" s="84" t="s">
        <v>265</v>
      </c>
      <c r="B24" s="84" t="s">
        <v>298</v>
      </c>
      <c r="C24" s="53"/>
      <c r="D24" s="54"/>
      <c r="E24" s="65"/>
      <c r="F24" s="55"/>
      <c r="G24" s="53"/>
      <c r="H24" s="57"/>
      <c r="I24" s="56"/>
      <c r="J24" s="56"/>
      <c r="K24" s="36" t="s">
        <v>65</v>
      </c>
      <c r="L24" s="83">
        <v>33</v>
      </c>
      <c r="M24" s="83"/>
      <c r="N24" s="63"/>
      <c r="O24" s="86" t="s">
        <v>318</v>
      </c>
      <c r="P24" s="88">
        <v>43468.91709490741</v>
      </c>
      <c r="Q24" s="86" t="s">
        <v>330</v>
      </c>
      <c r="R24" s="86"/>
      <c r="S24" s="86"/>
      <c r="T24" s="86"/>
      <c r="U24" s="86"/>
      <c r="V24" s="89" t="s">
        <v>394</v>
      </c>
      <c r="W24" s="88">
        <v>43468.91709490741</v>
      </c>
      <c r="X24" s="89" t="s">
        <v>448</v>
      </c>
      <c r="Y24" s="86"/>
      <c r="Z24" s="86"/>
      <c r="AA24" s="92" t="s">
        <v>506</v>
      </c>
      <c r="AB24" s="86"/>
      <c r="AC24" s="86" t="b">
        <v>0</v>
      </c>
      <c r="AD24" s="86">
        <v>0</v>
      </c>
      <c r="AE24" s="92" t="s">
        <v>550</v>
      </c>
      <c r="AF24" s="86" t="b">
        <v>0</v>
      </c>
      <c r="AG24" s="86" t="s">
        <v>559</v>
      </c>
      <c r="AH24" s="86"/>
      <c r="AI24" s="92" t="s">
        <v>550</v>
      </c>
      <c r="AJ24" s="86" t="b">
        <v>0</v>
      </c>
      <c r="AK24" s="86">
        <v>22</v>
      </c>
      <c r="AL24" s="92" t="s">
        <v>540</v>
      </c>
      <c r="AM24" s="86" t="s">
        <v>565</v>
      </c>
      <c r="AN24" s="86" t="b">
        <v>0</v>
      </c>
      <c r="AO24" s="92" t="s">
        <v>540</v>
      </c>
      <c r="AP24" s="86" t="s">
        <v>208</v>
      </c>
      <c r="AQ24" s="86">
        <v>0</v>
      </c>
      <c r="AR24" s="86">
        <v>0</v>
      </c>
      <c r="AS24" s="86"/>
      <c r="AT24" s="86"/>
      <c r="AU24" s="86"/>
      <c r="AV24" s="86"/>
      <c r="AW24" s="86"/>
      <c r="AX24" s="86"/>
      <c r="AY24" s="86"/>
      <c r="AZ24" s="86"/>
      <c r="BA24">
        <v>1</v>
      </c>
      <c r="BB24" s="85" t="str">
        <f>REPLACE(INDEX(GroupVertices[Group],MATCH(Edges24[[#This Row],[Vertex 1]],GroupVertices[Vertex],0)),1,1,"")</f>
        <v>1</v>
      </c>
      <c r="BC24" s="85" t="str">
        <f>REPLACE(INDEX(GroupVertices[Group],MATCH(Edges24[[#This Row],[Vertex 2]],GroupVertices[Vertex],0)),1,1,"")</f>
        <v>1</v>
      </c>
      <c r="BD24" s="51">
        <v>1</v>
      </c>
      <c r="BE24" s="52">
        <v>2.2222222222222223</v>
      </c>
      <c r="BF24" s="51">
        <v>0</v>
      </c>
      <c r="BG24" s="52">
        <v>0</v>
      </c>
      <c r="BH24" s="51">
        <v>0</v>
      </c>
      <c r="BI24" s="52">
        <v>0</v>
      </c>
      <c r="BJ24" s="51">
        <v>44</v>
      </c>
      <c r="BK24" s="52">
        <v>97.77777777777777</v>
      </c>
      <c r="BL24" s="51">
        <v>45</v>
      </c>
    </row>
    <row r="25" spans="1:64" ht="15">
      <c r="A25" s="84" t="s">
        <v>266</v>
      </c>
      <c r="B25" s="84" t="s">
        <v>311</v>
      </c>
      <c r="C25" s="53"/>
      <c r="D25" s="54"/>
      <c r="E25" s="65"/>
      <c r="F25" s="55"/>
      <c r="G25" s="53"/>
      <c r="H25" s="57"/>
      <c r="I25" s="56"/>
      <c r="J25" s="56"/>
      <c r="K25" s="36" t="s">
        <v>65</v>
      </c>
      <c r="L25" s="83">
        <v>34</v>
      </c>
      <c r="M25" s="83"/>
      <c r="N25" s="63"/>
      <c r="O25" s="86" t="s">
        <v>320</v>
      </c>
      <c r="P25" s="88">
        <v>43469.243946759256</v>
      </c>
      <c r="Q25" s="86" t="s">
        <v>331</v>
      </c>
      <c r="R25" s="86"/>
      <c r="S25" s="86"/>
      <c r="T25" s="86"/>
      <c r="U25" s="86"/>
      <c r="V25" s="89" t="s">
        <v>395</v>
      </c>
      <c r="W25" s="88">
        <v>43469.243946759256</v>
      </c>
      <c r="X25" s="89" t="s">
        <v>449</v>
      </c>
      <c r="Y25" s="86"/>
      <c r="Z25" s="86"/>
      <c r="AA25" s="92" t="s">
        <v>507</v>
      </c>
      <c r="AB25" s="92" t="s">
        <v>545</v>
      </c>
      <c r="AC25" s="86" t="b">
        <v>0</v>
      </c>
      <c r="AD25" s="86">
        <v>0</v>
      </c>
      <c r="AE25" s="92" t="s">
        <v>553</v>
      </c>
      <c r="AF25" s="86" t="b">
        <v>0</v>
      </c>
      <c r="AG25" s="86" t="s">
        <v>559</v>
      </c>
      <c r="AH25" s="86"/>
      <c r="AI25" s="92" t="s">
        <v>550</v>
      </c>
      <c r="AJ25" s="86" t="b">
        <v>0</v>
      </c>
      <c r="AK25" s="86">
        <v>0</v>
      </c>
      <c r="AL25" s="92" t="s">
        <v>550</v>
      </c>
      <c r="AM25" s="86" t="s">
        <v>563</v>
      </c>
      <c r="AN25" s="86" t="b">
        <v>0</v>
      </c>
      <c r="AO25" s="92" t="s">
        <v>545</v>
      </c>
      <c r="AP25" s="86" t="s">
        <v>208</v>
      </c>
      <c r="AQ25" s="86">
        <v>0</v>
      </c>
      <c r="AR25" s="86">
        <v>0</v>
      </c>
      <c r="AS25" s="86"/>
      <c r="AT25" s="86"/>
      <c r="AU25" s="86"/>
      <c r="AV25" s="86"/>
      <c r="AW25" s="86"/>
      <c r="AX25" s="86"/>
      <c r="AY25" s="86"/>
      <c r="AZ25" s="86"/>
      <c r="BA25">
        <v>1</v>
      </c>
      <c r="BB25" s="85" t="str">
        <f>REPLACE(INDEX(GroupVertices[Group],MATCH(Edges24[[#This Row],[Vertex 1]],GroupVertices[Vertex],0)),1,1,"")</f>
        <v>16</v>
      </c>
      <c r="BC25" s="85" t="str">
        <f>REPLACE(INDEX(GroupVertices[Group],MATCH(Edges24[[#This Row],[Vertex 2]],GroupVertices[Vertex],0)),1,1,"")</f>
        <v>16</v>
      </c>
      <c r="BD25" s="51">
        <v>0</v>
      </c>
      <c r="BE25" s="52">
        <v>0</v>
      </c>
      <c r="BF25" s="51">
        <v>1</v>
      </c>
      <c r="BG25" s="52">
        <v>2.272727272727273</v>
      </c>
      <c r="BH25" s="51">
        <v>0</v>
      </c>
      <c r="BI25" s="52">
        <v>0</v>
      </c>
      <c r="BJ25" s="51">
        <v>43</v>
      </c>
      <c r="BK25" s="52">
        <v>97.72727272727273</v>
      </c>
      <c r="BL25" s="51">
        <v>44</v>
      </c>
    </row>
    <row r="26" spans="1:64" ht="15">
      <c r="A26" s="84" t="s">
        <v>267</v>
      </c>
      <c r="B26" s="84" t="s">
        <v>267</v>
      </c>
      <c r="C26" s="53"/>
      <c r="D26" s="54"/>
      <c r="E26" s="65"/>
      <c r="F26" s="55"/>
      <c r="G26" s="53"/>
      <c r="H26" s="57"/>
      <c r="I26" s="56"/>
      <c r="J26" s="56"/>
      <c r="K26" s="36" t="s">
        <v>65</v>
      </c>
      <c r="L26" s="83">
        <v>35</v>
      </c>
      <c r="M26" s="83"/>
      <c r="N26" s="63"/>
      <c r="O26" s="86" t="s">
        <v>208</v>
      </c>
      <c r="P26" s="88">
        <v>43469.312685185185</v>
      </c>
      <c r="Q26" s="86" t="s">
        <v>332</v>
      </c>
      <c r="R26" s="89" t="s">
        <v>347</v>
      </c>
      <c r="S26" s="86" t="s">
        <v>357</v>
      </c>
      <c r="T26" s="86" t="s">
        <v>365</v>
      </c>
      <c r="U26" s="86"/>
      <c r="V26" s="89" t="s">
        <v>396</v>
      </c>
      <c r="W26" s="88">
        <v>43469.312685185185</v>
      </c>
      <c r="X26" s="89" t="s">
        <v>450</v>
      </c>
      <c r="Y26" s="86"/>
      <c r="Z26" s="86"/>
      <c r="AA26" s="92" t="s">
        <v>508</v>
      </c>
      <c r="AB26" s="86"/>
      <c r="AC26" s="86" t="b">
        <v>0</v>
      </c>
      <c r="AD26" s="86">
        <v>0</v>
      </c>
      <c r="AE26" s="92" t="s">
        <v>550</v>
      </c>
      <c r="AF26" s="86" t="b">
        <v>0</v>
      </c>
      <c r="AG26" s="86" t="s">
        <v>559</v>
      </c>
      <c r="AH26" s="86"/>
      <c r="AI26" s="92" t="s">
        <v>550</v>
      </c>
      <c r="AJ26" s="86" t="b">
        <v>0</v>
      </c>
      <c r="AK26" s="86">
        <v>0</v>
      </c>
      <c r="AL26" s="92" t="s">
        <v>550</v>
      </c>
      <c r="AM26" s="86" t="s">
        <v>569</v>
      </c>
      <c r="AN26" s="86" t="b">
        <v>0</v>
      </c>
      <c r="AO26" s="92" t="s">
        <v>508</v>
      </c>
      <c r="AP26" s="86" t="s">
        <v>208</v>
      </c>
      <c r="AQ26" s="86">
        <v>0</v>
      </c>
      <c r="AR26" s="86">
        <v>0</v>
      </c>
      <c r="AS26" s="86"/>
      <c r="AT26" s="86"/>
      <c r="AU26" s="86"/>
      <c r="AV26" s="86"/>
      <c r="AW26" s="86"/>
      <c r="AX26" s="86"/>
      <c r="AY26" s="86"/>
      <c r="AZ26" s="86"/>
      <c r="BA26">
        <v>1</v>
      </c>
      <c r="BB26" s="85" t="str">
        <f>REPLACE(INDEX(GroupVertices[Group],MATCH(Edges24[[#This Row],[Vertex 1]],GroupVertices[Vertex],0)),1,1,"")</f>
        <v>4</v>
      </c>
      <c r="BC26" s="85" t="str">
        <f>REPLACE(INDEX(GroupVertices[Group],MATCH(Edges24[[#This Row],[Vertex 2]],GroupVertices[Vertex],0)),1,1,"")</f>
        <v>4</v>
      </c>
      <c r="BD26" s="51">
        <v>2</v>
      </c>
      <c r="BE26" s="52">
        <v>5.714285714285714</v>
      </c>
      <c r="BF26" s="51">
        <v>0</v>
      </c>
      <c r="BG26" s="52">
        <v>0</v>
      </c>
      <c r="BH26" s="51">
        <v>0</v>
      </c>
      <c r="BI26" s="52">
        <v>0</v>
      </c>
      <c r="BJ26" s="51">
        <v>33</v>
      </c>
      <c r="BK26" s="52">
        <v>94.28571428571429</v>
      </c>
      <c r="BL26" s="51">
        <v>35</v>
      </c>
    </row>
    <row r="27" spans="1:64" ht="15">
      <c r="A27" s="84" t="s">
        <v>268</v>
      </c>
      <c r="B27" s="84" t="s">
        <v>298</v>
      </c>
      <c r="C27" s="53"/>
      <c r="D27" s="54"/>
      <c r="E27" s="65"/>
      <c r="F27" s="55"/>
      <c r="G27" s="53"/>
      <c r="H27" s="57"/>
      <c r="I27" s="56"/>
      <c r="J27" s="56"/>
      <c r="K27" s="36" t="s">
        <v>65</v>
      </c>
      <c r="L27" s="83">
        <v>36</v>
      </c>
      <c r="M27" s="83"/>
      <c r="N27" s="63"/>
      <c r="O27" s="86" t="s">
        <v>318</v>
      </c>
      <c r="P27" s="88">
        <v>43469.35789351852</v>
      </c>
      <c r="Q27" s="86" t="s">
        <v>330</v>
      </c>
      <c r="R27" s="86"/>
      <c r="S27" s="86"/>
      <c r="T27" s="86"/>
      <c r="U27" s="86"/>
      <c r="V27" s="89" t="s">
        <v>397</v>
      </c>
      <c r="W27" s="88">
        <v>43469.35789351852</v>
      </c>
      <c r="X27" s="89" t="s">
        <v>451</v>
      </c>
      <c r="Y27" s="86"/>
      <c r="Z27" s="86"/>
      <c r="AA27" s="92" t="s">
        <v>509</v>
      </c>
      <c r="AB27" s="86"/>
      <c r="AC27" s="86" t="b">
        <v>0</v>
      </c>
      <c r="AD27" s="86">
        <v>0</v>
      </c>
      <c r="AE27" s="92" t="s">
        <v>550</v>
      </c>
      <c r="AF27" s="86" t="b">
        <v>0</v>
      </c>
      <c r="AG27" s="86" t="s">
        <v>559</v>
      </c>
      <c r="AH27" s="86"/>
      <c r="AI27" s="92" t="s">
        <v>550</v>
      </c>
      <c r="AJ27" s="86" t="b">
        <v>0</v>
      </c>
      <c r="AK27" s="86">
        <v>22</v>
      </c>
      <c r="AL27" s="92" t="s">
        <v>540</v>
      </c>
      <c r="AM27" s="86" t="s">
        <v>566</v>
      </c>
      <c r="AN27" s="86" t="b">
        <v>0</v>
      </c>
      <c r="AO27" s="92" t="s">
        <v>540</v>
      </c>
      <c r="AP27" s="86" t="s">
        <v>208</v>
      </c>
      <c r="AQ27" s="86">
        <v>0</v>
      </c>
      <c r="AR27" s="86">
        <v>0</v>
      </c>
      <c r="AS27" s="86"/>
      <c r="AT27" s="86"/>
      <c r="AU27" s="86"/>
      <c r="AV27" s="86"/>
      <c r="AW27" s="86"/>
      <c r="AX27" s="86"/>
      <c r="AY27" s="86"/>
      <c r="AZ27" s="86"/>
      <c r="BA27">
        <v>1</v>
      </c>
      <c r="BB27" s="85" t="str">
        <f>REPLACE(INDEX(GroupVertices[Group],MATCH(Edges24[[#This Row],[Vertex 1]],GroupVertices[Vertex],0)),1,1,"")</f>
        <v>1</v>
      </c>
      <c r="BC27" s="85" t="str">
        <f>REPLACE(INDEX(GroupVertices[Group],MATCH(Edges24[[#This Row],[Vertex 2]],GroupVertices[Vertex],0)),1,1,"")</f>
        <v>1</v>
      </c>
      <c r="BD27" s="51">
        <v>1</v>
      </c>
      <c r="BE27" s="52">
        <v>2.2222222222222223</v>
      </c>
      <c r="BF27" s="51">
        <v>0</v>
      </c>
      <c r="BG27" s="52">
        <v>0</v>
      </c>
      <c r="BH27" s="51">
        <v>0</v>
      </c>
      <c r="BI27" s="52">
        <v>0</v>
      </c>
      <c r="BJ27" s="51">
        <v>44</v>
      </c>
      <c r="BK27" s="52">
        <v>97.77777777777777</v>
      </c>
      <c r="BL27" s="51">
        <v>45</v>
      </c>
    </row>
    <row r="28" spans="1:64" ht="15">
      <c r="A28" s="84" t="s">
        <v>269</v>
      </c>
      <c r="B28" s="84" t="s">
        <v>298</v>
      </c>
      <c r="C28" s="53"/>
      <c r="D28" s="54"/>
      <c r="E28" s="65"/>
      <c r="F28" s="55"/>
      <c r="G28" s="53"/>
      <c r="H28" s="57"/>
      <c r="I28" s="56"/>
      <c r="J28" s="56"/>
      <c r="K28" s="36" t="s">
        <v>65</v>
      </c>
      <c r="L28" s="83">
        <v>37</v>
      </c>
      <c r="M28" s="83"/>
      <c r="N28" s="63"/>
      <c r="O28" s="86" t="s">
        <v>318</v>
      </c>
      <c r="P28" s="88">
        <v>43469.3593287037</v>
      </c>
      <c r="Q28" s="86" t="s">
        <v>330</v>
      </c>
      <c r="R28" s="86"/>
      <c r="S28" s="86"/>
      <c r="T28" s="86"/>
      <c r="U28" s="86"/>
      <c r="V28" s="89" t="s">
        <v>398</v>
      </c>
      <c r="W28" s="88">
        <v>43469.3593287037</v>
      </c>
      <c r="X28" s="89" t="s">
        <v>452</v>
      </c>
      <c r="Y28" s="86"/>
      <c r="Z28" s="86"/>
      <c r="AA28" s="92" t="s">
        <v>510</v>
      </c>
      <c r="AB28" s="86"/>
      <c r="AC28" s="86" t="b">
        <v>0</v>
      </c>
      <c r="AD28" s="86">
        <v>0</v>
      </c>
      <c r="AE28" s="92" t="s">
        <v>550</v>
      </c>
      <c r="AF28" s="86" t="b">
        <v>0</v>
      </c>
      <c r="AG28" s="86" t="s">
        <v>559</v>
      </c>
      <c r="AH28" s="86"/>
      <c r="AI28" s="92" t="s">
        <v>550</v>
      </c>
      <c r="AJ28" s="86" t="b">
        <v>0</v>
      </c>
      <c r="AK28" s="86">
        <v>22</v>
      </c>
      <c r="AL28" s="92" t="s">
        <v>540</v>
      </c>
      <c r="AM28" s="86" t="s">
        <v>567</v>
      </c>
      <c r="AN28" s="86" t="b">
        <v>0</v>
      </c>
      <c r="AO28" s="92" t="s">
        <v>540</v>
      </c>
      <c r="AP28" s="86" t="s">
        <v>208</v>
      </c>
      <c r="AQ28" s="86">
        <v>0</v>
      </c>
      <c r="AR28" s="86">
        <v>0</v>
      </c>
      <c r="AS28" s="86"/>
      <c r="AT28" s="86"/>
      <c r="AU28" s="86"/>
      <c r="AV28" s="86"/>
      <c r="AW28" s="86"/>
      <c r="AX28" s="86"/>
      <c r="AY28" s="86"/>
      <c r="AZ28" s="86"/>
      <c r="BA28">
        <v>1</v>
      </c>
      <c r="BB28" s="85" t="str">
        <f>REPLACE(INDEX(GroupVertices[Group],MATCH(Edges24[[#This Row],[Vertex 1]],GroupVertices[Vertex],0)),1,1,"")</f>
        <v>1</v>
      </c>
      <c r="BC28" s="85" t="str">
        <f>REPLACE(INDEX(GroupVertices[Group],MATCH(Edges24[[#This Row],[Vertex 2]],GroupVertices[Vertex],0)),1,1,"")</f>
        <v>1</v>
      </c>
      <c r="BD28" s="51">
        <v>1</v>
      </c>
      <c r="BE28" s="52">
        <v>2.2222222222222223</v>
      </c>
      <c r="BF28" s="51">
        <v>0</v>
      </c>
      <c r="BG28" s="52">
        <v>0</v>
      </c>
      <c r="BH28" s="51">
        <v>0</v>
      </c>
      <c r="BI28" s="52">
        <v>0</v>
      </c>
      <c r="BJ28" s="51">
        <v>44</v>
      </c>
      <c r="BK28" s="52">
        <v>97.77777777777777</v>
      </c>
      <c r="BL28" s="51">
        <v>45</v>
      </c>
    </row>
    <row r="29" spans="1:64" ht="15">
      <c r="A29" s="84" t="s">
        <v>270</v>
      </c>
      <c r="B29" s="84" t="s">
        <v>298</v>
      </c>
      <c r="C29" s="53"/>
      <c r="D29" s="54"/>
      <c r="E29" s="65"/>
      <c r="F29" s="55"/>
      <c r="G29" s="53"/>
      <c r="H29" s="57"/>
      <c r="I29" s="56"/>
      <c r="J29" s="56"/>
      <c r="K29" s="36" t="s">
        <v>65</v>
      </c>
      <c r="L29" s="83">
        <v>38</v>
      </c>
      <c r="M29" s="83"/>
      <c r="N29" s="63"/>
      <c r="O29" s="86" t="s">
        <v>318</v>
      </c>
      <c r="P29" s="88">
        <v>43469.359814814816</v>
      </c>
      <c r="Q29" s="86" t="s">
        <v>330</v>
      </c>
      <c r="R29" s="86"/>
      <c r="S29" s="86"/>
      <c r="T29" s="86"/>
      <c r="U29" s="86"/>
      <c r="V29" s="89" t="s">
        <v>399</v>
      </c>
      <c r="W29" s="88">
        <v>43469.359814814816</v>
      </c>
      <c r="X29" s="89" t="s">
        <v>453</v>
      </c>
      <c r="Y29" s="86"/>
      <c r="Z29" s="86"/>
      <c r="AA29" s="92" t="s">
        <v>511</v>
      </c>
      <c r="AB29" s="86"/>
      <c r="AC29" s="86" t="b">
        <v>0</v>
      </c>
      <c r="AD29" s="86">
        <v>0</v>
      </c>
      <c r="AE29" s="92" t="s">
        <v>550</v>
      </c>
      <c r="AF29" s="86" t="b">
        <v>0</v>
      </c>
      <c r="AG29" s="86" t="s">
        <v>559</v>
      </c>
      <c r="AH29" s="86"/>
      <c r="AI29" s="92" t="s">
        <v>550</v>
      </c>
      <c r="AJ29" s="86" t="b">
        <v>0</v>
      </c>
      <c r="AK29" s="86">
        <v>22</v>
      </c>
      <c r="AL29" s="92" t="s">
        <v>540</v>
      </c>
      <c r="AM29" s="86" t="s">
        <v>565</v>
      </c>
      <c r="AN29" s="86" t="b">
        <v>0</v>
      </c>
      <c r="AO29" s="92" t="s">
        <v>540</v>
      </c>
      <c r="AP29" s="86" t="s">
        <v>208</v>
      </c>
      <c r="AQ29" s="86">
        <v>0</v>
      </c>
      <c r="AR29" s="86">
        <v>0</v>
      </c>
      <c r="AS29" s="86"/>
      <c r="AT29" s="86"/>
      <c r="AU29" s="86"/>
      <c r="AV29" s="86"/>
      <c r="AW29" s="86"/>
      <c r="AX29" s="86"/>
      <c r="AY29" s="86"/>
      <c r="AZ29" s="86"/>
      <c r="BA29">
        <v>1</v>
      </c>
      <c r="BB29" s="85" t="str">
        <f>REPLACE(INDEX(GroupVertices[Group],MATCH(Edges24[[#This Row],[Vertex 1]],GroupVertices[Vertex],0)),1,1,"")</f>
        <v>1</v>
      </c>
      <c r="BC29" s="85" t="str">
        <f>REPLACE(INDEX(GroupVertices[Group],MATCH(Edges24[[#This Row],[Vertex 2]],GroupVertices[Vertex],0)),1,1,"")</f>
        <v>1</v>
      </c>
      <c r="BD29" s="51">
        <v>1</v>
      </c>
      <c r="BE29" s="52">
        <v>2.2222222222222223</v>
      </c>
      <c r="BF29" s="51">
        <v>0</v>
      </c>
      <c r="BG29" s="52">
        <v>0</v>
      </c>
      <c r="BH29" s="51">
        <v>0</v>
      </c>
      <c r="BI29" s="52">
        <v>0</v>
      </c>
      <c r="BJ29" s="51">
        <v>44</v>
      </c>
      <c r="BK29" s="52">
        <v>97.77777777777777</v>
      </c>
      <c r="BL29" s="51">
        <v>45</v>
      </c>
    </row>
    <row r="30" spans="1:64" ht="15">
      <c r="A30" s="84" t="s">
        <v>271</v>
      </c>
      <c r="B30" s="84" t="s">
        <v>298</v>
      </c>
      <c r="C30" s="53"/>
      <c r="D30" s="54"/>
      <c r="E30" s="65"/>
      <c r="F30" s="55"/>
      <c r="G30" s="53"/>
      <c r="H30" s="57"/>
      <c r="I30" s="56"/>
      <c r="J30" s="56"/>
      <c r="K30" s="36" t="s">
        <v>65</v>
      </c>
      <c r="L30" s="83">
        <v>39</v>
      </c>
      <c r="M30" s="83"/>
      <c r="N30" s="63"/>
      <c r="O30" s="86" t="s">
        <v>318</v>
      </c>
      <c r="P30" s="88">
        <v>43469.36020833333</v>
      </c>
      <c r="Q30" s="86" t="s">
        <v>330</v>
      </c>
      <c r="R30" s="86"/>
      <c r="S30" s="86"/>
      <c r="T30" s="86"/>
      <c r="U30" s="86"/>
      <c r="V30" s="89" t="s">
        <v>400</v>
      </c>
      <c r="W30" s="88">
        <v>43469.36020833333</v>
      </c>
      <c r="X30" s="89" t="s">
        <v>454</v>
      </c>
      <c r="Y30" s="86"/>
      <c r="Z30" s="86"/>
      <c r="AA30" s="92" t="s">
        <v>512</v>
      </c>
      <c r="AB30" s="86"/>
      <c r="AC30" s="86" t="b">
        <v>0</v>
      </c>
      <c r="AD30" s="86">
        <v>0</v>
      </c>
      <c r="AE30" s="92" t="s">
        <v>550</v>
      </c>
      <c r="AF30" s="86" t="b">
        <v>0</v>
      </c>
      <c r="AG30" s="86" t="s">
        <v>559</v>
      </c>
      <c r="AH30" s="86"/>
      <c r="AI30" s="92" t="s">
        <v>550</v>
      </c>
      <c r="AJ30" s="86" t="b">
        <v>0</v>
      </c>
      <c r="AK30" s="86">
        <v>22</v>
      </c>
      <c r="AL30" s="92" t="s">
        <v>540</v>
      </c>
      <c r="AM30" s="86" t="s">
        <v>564</v>
      </c>
      <c r="AN30" s="86" t="b">
        <v>0</v>
      </c>
      <c r="AO30" s="92" t="s">
        <v>540</v>
      </c>
      <c r="AP30" s="86" t="s">
        <v>208</v>
      </c>
      <c r="AQ30" s="86">
        <v>0</v>
      </c>
      <c r="AR30" s="86">
        <v>0</v>
      </c>
      <c r="AS30" s="86"/>
      <c r="AT30" s="86"/>
      <c r="AU30" s="86"/>
      <c r="AV30" s="86"/>
      <c r="AW30" s="86"/>
      <c r="AX30" s="86"/>
      <c r="AY30" s="86"/>
      <c r="AZ30" s="86"/>
      <c r="BA30">
        <v>1</v>
      </c>
      <c r="BB30" s="85" t="str">
        <f>REPLACE(INDEX(GroupVertices[Group],MATCH(Edges24[[#This Row],[Vertex 1]],GroupVertices[Vertex],0)),1,1,"")</f>
        <v>1</v>
      </c>
      <c r="BC30" s="85" t="str">
        <f>REPLACE(INDEX(GroupVertices[Group],MATCH(Edges24[[#This Row],[Vertex 2]],GroupVertices[Vertex],0)),1,1,"")</f>
        <v>1</v>
      </c>
      <c r="BD30" s="51">
        <v>1</v>
      </c>
      <c r="BE30" s="52">
        <v>2.2222222222222223</v>
      </c>
      <c r="BF30" s="51">
        <v>0</v>
      </c>
      <c r="BG30" s="52">
        <v>0</v>
      </c>
      <c r="BH30" s="51">
        <v>0</v>
      </c>
      <c r="BI30" s="52">
        <v>0</v>
      </c>
      <c r="BJ30" s="51">
        <v>44</v>
      </c>
      <c r="BK30" s="52">
        <v>97.77777777777777</v>
      </c>
      <c r="BL30" s="51">
        <v>45</v>
      </c>
    </row>
    <row r="31" spans="1:64" ht="15">
      <c r="A31" s="84" t="s">
        <v>272</v>
      </c>
      <c r="B31" s="84" t="s">
        <v>298</v>
      </c>
      <c r="C31" s="53"/>
      <c r="D31" s="54"/>
      <c r="E31" s="65"/>
      <c r="F31" s="55"/>
      <c r="G31" s="53"/>
      <c r="H31" s="57"/>
      <c r="I31" s="56"/>
      <c r="J31" s="56"/>
      <c r="K31" s="36" t="s">
        <v>65</v>
      </c>
      <c r="L31" s="83">
        <v>40</v>
      </c>
      <c r="M31" s="83"/>
      <c r="N31" s="63"/>
      <c r="O31" s="86" t="s">
        <v>318</v>
      </c>
      <c r="P31" s="88">
        <v>43469.415821759256</v>
      </c>
      <c r="Q31" s="86" t="s">
        <v>330</v>
      </c>
      <c r="R31" s="86"/>
      <c r="S31" s="86"/>
      <c r="T31" s="86"/>
      <c r="U31" s="86"/>
      <c r="V31" s="89" t="s">
        <v>401</v>
      </c>
      <c r="W31" s="88">
        <v>43469.415821759256</v>
      </c>
      <c r="X31" s="89" t="s">
        <v>455</v>
      </c>
      <c r="Y31" s="86"/>
      <c r="Z31" s="86"/>
      <c r="AA31" s="92" t="s">
        <v>513</v>
      </c>
      <c r="AB31" s="86"/>
      <c r="AC31" s="86" t="b">
        <v>0</v>
      </c>
      <c r="AD31" s="86">
        <v>0</v>
      </c>
      <c r="AE31" s="92" t="s">
        <v>550</v>
      </c>
      <c r="AF31" s="86" t="b">
        <v>0</v>
      </c>
      <c r="AG31" s="86" t="s">
        <v>559</v>
      </c>
      <c r="AH31" s="86"/>
      <c r="AI31" s="92" t="s">
        <v>550</v>
      </c>
      <c r="AJ31" s="86" t="b">
        <v>0</v>
      </c>
      <c r="AK31" s="86">
        <v>22</v>
      </c>
      <c r="AL31" s="92" t="s">
        <v>540</v>
      </c>
      <c r="AM31" s="86" t="s">
        <v>565</v>
      </c>
      <c r="AN31" s="86" t="b">
        <v>0</v>
      </c>
      <c r="AO31" s="92" t="s">
        <v>540</v>
      </c>
      <c r="AP31" s="86" t="s">
        <v>208</v>
      </c>
      <c r="AQ31" s="86">
        <v>0</v>
      </c>
      <c r="AR31" s="86">
        <v>0</v>
      </c>
      <c r="AS31" s="86"/>
      <c r="AT31" s="86"/>
      <c r="AU31" s="86"/>
      <c r="AV31" s="86"/>
      <c r="AW31" s="86"/>
      <c r="AX31" s="86"/>
      <c r="AY31" s="86"/>
      <c r="AZ31" s="86"/>
      <c r="BA31">
        <v>1</v>
      </c>
      <c r="BB31" s="85" t="str">
        <f>REPLACE(INDEX(GroupVertices[Group],MATCH(Edges24[[#This Row],[Vertex 1]],GroupVertices[Vertex],0)),1,1,"")</f>
        <v>1</v>
      </c>
      <c r="BC31" s="85" t="str">
        <f>REPLACE(INDEX(GroupVertices[Group],MATCH(Edges24[[#This Row],[Vertex 2]],GroupVertices[Vertex],0)),1,1,"")</f>
        <v>1</v>
      </c>
      <c r="BD31" s="51">
        <v>1</v>
      </c>
      <c r="BE31" s="52">
        <v>2.2222222222222223</v>
      </c>
      <c r="BF31" s="51">
        <v>0</v>
      </c>
      <c r="BG31" s="52">
        <v>0</v>
      </c>
      <c r="BH31" s="51">
        <v>0</v>
      </c>
      <c r="BI31" s="52">
        <v>0</v>
      </c>
      <c r="BJ31" s="51">
        <v>44</v>
      </c>
      <c r="BK31" s="52">
        <v>97.77777777777777</v>
      </c>
      <c r="BL31" s="51">
        <v>45</v>
      </c>
    </row>
    <row r="32" spans="1:64" ht="15">
      <c r="A32" s="84" t="s">
        <v>273</v>
      </c>
      <c r="B32" s="84" t="s">
        <v>298</v>
      </c>
      <c r="C32" s="53"/>
      <c r="D32" s="54"/>
      <c r="E32" s="65"/>
      <c r="F32" s="55"/>
      <c r="G32" s="53"/>
      <c r="H32" s="57"/>
      <c r="I32" s="56"/>
      <c r="J32" s="56"/>
      <c r="K32" s="36" t="s">
        <v>65</v>
      </c>
      <c r="L32" s="83">
        <v>41</v>
      </c>
      <c r="M32" s="83"/>
      <c r="N32" s="63"/>
      <c r="O32" s="86" t="s">
        <v>318</v>
      </c>
      <c r="P32" s="88">
        <v>43469.41767361111</v>
      </c>
      <c r="Q32" s="86" t="s">
        <v>330</v>
      </c>
      <c r="R32" s="86"/>
      <c r="S32" s="86"/>
      <c r="T32" s="86"/>
      <c r="U32" s="86"/>
      <c r="V32" s="89" t="s">
        <v>402</v>
      </c>
      <c r="W32" s="88">
        <v>43469.41767361111</v>
      </c>
      <c r="X32" s="89" t="s">
        <v>456</v>
      </c>
      <c r="Y32" s="86"/>
      <c r="Z32" s="86"/>
      <c r="AA32" s="92" t="s">
        <v>514</v>
      </c>
      <c r="AB32" s="86"/>
      <c r="AC32" s="86" t="b">
        <v>0</v>
      </c>
      <c r="AD32" s="86">
        <v>0</v>
      </c>
      <c r="AE32" s="92" t="s">
        <v>550</v>
      </c>
      <c r="AF32" s="86" t="b">
        <v>0</v>
      </c>
      <c r="AG32" s="86" t="s">
        <v>559</v>
      </c>
      <c r="AH32" s="86"/>
      <c r="AI32" s="92" t="s">
        <v>550</v>
      </c>
      <c r="AJ32" s="86" t="b">
        <v>0</v>
      </c>
      <c r="AK32" s="86">
        <v>22</v>
      </c>
      <c r="AL32" s="92" t="s">
        <v>540</v>
      </c>
      <c r="AM32" s="86" t="s">
        <v>566</v>
      </c>
      <c r="AN32" s="86" t="b">
        <v>0</v>
      </c>
      <c r="AO32" s="92" t="s">
        <v>540</v>
      </c>
      <c r="AP32" s="86" t="s">
        <v>208</v>
      </c>
      <c r="AQ32" s="86">
        <v>0</v>
      </c>
      <c r="AR32" s="86">
        <v>0</v>
      </c>
      <c r="AS32" s="86"/>
      <c r="AT32" s="86"/>
      <c r="AU32" s="86"/>
      <c r="AV32" s="86"/>
      <c r="AW32" s="86"/>
      <c r="AX32" s="86"/>
      <c r="AY32" s="86"/>
      <c r="AZ32" s="86"/>
      <c r="BA32">
        <v>1</v>
      </c>
      <c r="BB32" s="85" t="str">
        <f>REPLACE(INDEX(GroupVertices[Group],MATCH(Edges24[[#This Row],[Vertex 1]],GroupVertices[Vertex],0)),1,1,"")</f>
        <v>1</v>
      </c>
      <c r="BC32" s="85" t="str">
        <f>REPLACE(INDEX(GroupVertices[Group],MATCH(Edges24[[#This Row],[Vertex 2]],GroupVertices[Vertex],0)),1,1,"")</f>
        <v>1</v>
      </c>
      <c r="BD32" s="51">
        <v>1</v>
      </c>
      <c r="BE32" s="52">
        <v>2.2222222222222223</v>
      </c>
      <c r="BF32" s="51">
        <v>0</v>
      </c>
      <c r="BG32" s="52">
        <v>0</v>
      </c>
      <c r="BH32" s="51">
        <v>0</v>
      </c>
      <c r="BI32" s="52">
        <v>0</v>
      </c>
      <c r="BJ32" s="51">
        <v>44</v>
      </c>
      <c r="BK32" s="52">
        <v>97.77777777777777</v>
      </c>
      <c r="BL32" s="51">
        <v>45</v>
      </c>
    </row>
    <row r="33" spans="1:64" ht="15">
      <c r="A33" s="84" t="s">
        <v>274</v>
      </c>
      <c r="B33" s="84" t="s">
        <v>298</v>
      </c>
      <c r="C33" s="53"/>
      <c r="D33" s="54"/>
      <c r="E33" s="65"/>
      <c r="F33" s="55"/>
      <c r="G33" s="53"/>
      <c r="H33" s="57"/>
      <c r="I33" s="56"/>
      <c r="J33" s="56"/>
      <c r="K33" s="36" t="s">
        <v>65</v>
      </c>
      <c r="L33" s="83">
        <v>42</v>
      </c>
      <c r="M33" s="83"/>
      <c r="N33" s="63"/>
      <c r="O33" s="86" t="s">
        <v>318</v>
      </c>
      <c r="P33" s="88">
        <v>43469.45505787037</v>
      </c>
      <c r="Q33" s="86" t="s">
        <v>330</v>
      </c>
      <c r="R33" s="86"/>
      <c r="S33" s="86"/>
      <c r="T33" s="86"/>
      <c r="U33" s="86"/>
      <c r="V33" s="89" t="s">
        <v>403</v>
      </c>
      <c r="W33" s="88">
        <v>43469.45505787037</v>
      </c>
      <c r="X33" s="89" t="s">
        <v>457</v>
      </c>
      <c r="Y33" s="86"/>
      <c r="Z33" s="86"/>
      <c r="AA33" s="92" t="s">
        <v>515</v>
      </c>
      <c r="AB33" s="86"/>
      <c r="AC33" s="86" t="b">
        <v>0</v>
      </c>
      <c r="AD33" s="86">
        <v>0</v>
      </c>
      <c r="AE33" s="92" t="s">
        <v>550</v>
      </c>
      <c r="AF33" s="86" t="b">
        <v>0</v>
      </c>
      <c r="AG33" s="86" t="s">
        <v>559</v>
      </c>
      <c r="AH33" s="86"/>
      <c r="AI33" s="92" t="s">
        <v>550</v>
      </c>
      <c r="AJ33" s="86" t="b">
        <v>0</v>
      </c>
      <c r="AK33" s="86">
        <v>22</v>
      </c>
      <c r="AL33" s="92" t="s">
        <v>540</v>
      </c>
      <c r="AM33" s="86" t="s">
        <v>564</v>
      </c>
      <c r="AN33" s="86" t="b">
        <v>0</v>
      </c>
      <c r="AO33" s="92" t="s">
        <v>540</v>
      </c>
      <c r="AP33" s="86" t="s">
        <v>208</v>
      </c>
      <c r="AQ33" s="86">
        <v>0</v>
      </c>
      <c r="AR33" s="86">
        <v>0</v>
      </c>
      <c r="AS33" s="86"/>
      <c r="AT33" s="86"/>
      <c r="AU33" s="86"/>
      <c r="AV33" s="86"/>
      <c r="AW33" s="86"/>
      <c r="AX33" s="86"/>
      <c r="AY33" s="86"/>
      <c r="AZ33" s="86"/>
      <c r="BA33">
        <v>1</v>
      </c>
      <c r="BB33" s="85" t="str">
        <f>REPLACE(INDEX(GroupVertices[Group],MATCH(Edges24[[#This Row],[Vertex 1]],GroupVertices[Vertex],0)),1,1,"")</f>
        <v>1</v>
      </c>
      <c r="BC33" s="85" t="str">
        <f>REPLACE(INDEX(GroupVertices[Group],MATCH(Edges24[[#This Row],[Vertex 2]],GroupVertices[Vertex],0)),1,1,"")</f>
        <v>1</v>
      </c>
      <c r="BD33" s="51">
        <v>1</v>
      </c>
      <c r="BE33" s="52">
        <v>2.2222222222222223</v>
      </c>
      <c r="BF33" s="51">
        <v>0</v>
      </c>
      <c r="BG33" s="52">
        <v>0</v>
      </c>
      <c r="BH33" s="51">
        <v>0</v>
      </c>
      <c r="BI33" s="52">
        <v>0</v>
      </c>
      <c r="BJ33" s="51">
        <v>44</v>
      </c>
      <c r="BK33" s="52">
        <v>97.77777777777777</v>
      </c>
      <c r="BL33" s="51">
        <v>45</v>
      </c>
    </row>
    <row r="34" spans="1:64" ht="15">
      <c r="A34" s="84" t="s">
        <v>275</v>
      </c>
      <c r="B34" s="84" t="s">
        <v>298</v>
      </c>
      <c r="C34" s="53"/>
      <c r="D34" s="54"/>
      <c r="E34" s="65"/>
      <c r="F34" s="55"/>
      <c r="G34" s="53"/>
      <c r="H34" s="57"/>
      <c r="I34" s="56"/>
      <c r="J34" s="56"/>
      <c r="K34" s="36" t="s">
        <v>65</v>
      </c>
      <c r="L34" s="83">
        <v>43</v>
      </c>
      <c r="M34" s="83"/>
      <c r="N34" s="63"/>
      <c r="O34" s="86" t="s">
        <v>318</v>
      </c>
      <c r="P34" s="88">
        <v>43469.4665625</v>
      </c>
      <c r="Q34" s="86" t="s">
        <v>330</v>
      </c>
      <c r="R34" s="86"/>
      <c r="S34" s="86"/>
      <c r="T34" s="86"/>
      <c r="U34" s="86"/>
      <c r="V34" s="89" t="s">
        <v>404</v>
      </c>
      <c r="W34" s="88">
        <v>43469.4665625</v>
      </c>
      <c r="X34" s="89" t="s">
        <v>458</v>
      </c>
      <c r="Y34" s="86"/>
      <c r="Z34" s="86"/>
      <c r="AA34" s="92" t="s">
        <v>516</v>
      </c>
      <c r="AB34" s="86"/>
      <c r="AC34" s="86" t="b">
        <v>0</v>
      </c>
      <c r="AD34" s="86">
        <v>0</v>
      </c>
      <c r="AE34" s="92" t="s">
        <v>550</v>
      </c>
      <c r="AF34" s="86" t="b">
        <v>0</v>
      </c>
      <c r="AG34" s="86" t="s">
        <v>559</v>
      </c>
      <c r="AH34" s="86"/>
      <c r="AI34" s="92" t="s">
        <v>550</v>
      </c>
      <c r="AJ34" s="86" t="b">
        <v>0</v>
      </c>
      <c r="AK34" s="86">
        <v>22</v>
      </c>
      <c r="AL34" s="92" t="s">
        <v>540</v>
      </c>
      <c r="AM34" s="86" t="s">
        <v>563</v>
      </c>
      <c r="AN34" s="86" t="b">
        <v>0</v>
      </c>
      <c r="AO34" s="92" t="s">
        <v>540</v>
      </c>
      <c r="AP34" s="86" t="s">
        <v>208</v>
      </c>
      <c r="AQ34" s="86">
        <v>0</v>
      </c>
      <c r="AR34" s="86">
        <v>0</v>
      </c>
      <c r="AS34" s="86"/>
      <c r="AT34" s="86"/>
      <c r="AU34" s="86"/>
      <c r="AV34" s="86"/>
      <c r="AW34" s="86"/>
      <c r="AX34" s="86"/>
      <c r="AY34" s="86"/>
      <c r="AZ34" s="86"/>
      <c r="BA34">
        <v>1</v>
      </c>
      <c r="BB34" s="85" t="str">
        <f>REPLACE(INDEX(GroupVertices[Group],MATCH(Edges24[[#This Row],[Vertex 1]],GroupVertices[Vertex],0)),1,1,"")</f>
        <v>1</v>
      </c>
      <c r="BC34" s="85" t="str">
        <f>REPLACE(INDEX(GroupVertices[Group],MATCH(Edges24[[#This Row],[Vertex 2]],GroupVertices[Vertex],0)),1,1,"")</f>
        <v>1</v>
      </c>
      <c r="BD34" s="51">
        <v>1</v>
      </c>
      <c r="BE34" s="52">
        <v>2.2222222222222223</v>
      </c>
      <c r="BF34" s="51">
        <v>0</v>
      </c>
      <c r="BG34" s="52">
        <v>0</v>
      </c>
      <c r="BH34" s="51">
        <v>0</v>
      </c>
      <c r="BI34" s="52">
        <v>0</v>
      </c>
      <c r="BJ34" s="51">
        <v>44</v>
      </c>
      <c r="BK34" s="52">
        <v>97.77777777777777</v>
      </c>
      <c r="BL34" s="51">
        <v>45</v>
      </c>
    </row>
    <row r="35" spans="1:64" ht="15">
      <c r="A35" s="84" t="s">
        <v>276</v>
      </c>
      <c r="B35" s="84" t="s">
        <v>298</v>
      </c>
      <c r="C35" s="53"/>
      <c r="D35" s="54"/>
      <c r="E35" s="65"/>
      <c r="F35" s="55"/>
      <c r="G35" s="53"/>
      <c r="H35" s="57"/>
      <c r="I35" s="56"/>
      <c r="J35" s="56"/>
      <c r="K35" s="36" t="s">
        <v>65</v>
      </c>
      <c r="L35" s="83">
        <v>44</v>
      </c>
      <c r="M35" s="83"/>
      <c r="N35" s="63"/>
      <c r="O35" s="86" t="s">
        <v>318</v>
      </c>
      <c r="P35" s="88">
        <v>43469.47614583333</v>
      </c>
      <c r="Q35" s="86" t="s">
        <v>330</v>
      </c>
      <c r="R35" s="86"/>
      <c r="S35" s="86"/>
      <c r="T35" s="86"/>
      <c r="U35" s="86"/>
      <c r="V35" s="89" t="s">
        <v>405</v>
      </c>
      <c r="W35" s="88">
        <v>43469.47614583333</v>
      </c>
      <c r="X35" s="89" t="s">
        <v>459</v>
      </c>
      <c r="Y35" s="86"/>
      <c r="Z35" s="86"/>
      <c r="AA35" s="92" t="s">
        <v>517</v>
      </c>
      <c r="AB35" s="86"/>
      <c r="AC35" s="86" t="b">
        <v>0</v>
      </c>
      <c r="AD35" s="86">
        <v>0</v>
      </c>
      <c r="AE35" s="92" t="s">
        <v>550</v>
      </c>
      <c r="AF35" s="86" t="b">
        <v>0</v>
      </c>
      <c r="AG35" s="86" t="s">
        <v>559</v>
      </c>
      <c r="AH35" s="86"/>
      <c r="AI35" s="92" t="s">
        <v>550</v>
      </c>
      <c r="AJ35" s="86" t="b">
        <v>0</v>
      </c>
      <c r="AK35" s="86">
        <v>22</v>
      </c>
      <c r="AL35" s="92" t="s">
        <v>540</v>
      </c>
      <c r="AM35" s="86" t="s">
        <v>564</v>
      </c>
      <c r="AN35" s="86" t="b">
        <v>0</v>
      </c>
      <c r="AO35" s="92" t="s">
        <v>540</v>
      </c>
      <c r="AP35" s="86" t="s">
        <v>208</v>
      </c>
      <c r="AQ35" s="86">
        <v>0</v>
      </c>
      <c r="AR35" s="86">
        <v>0</v>
      </c>
      <c r="AS35" s="86"/>
      <c r="AT35" s="86"/>
      <c r="AU35" s="86"/>
      <c r="AV35" s="86"/>
      <c r="AW35" s="86"/>
      <c r="AX35" s="86"/>
      <c r="AY35" s="86"/>
      <c r="AZ35" s="86"/>
      <c r="BA35">
        <v>1</v>
      </c>
      <c r="BB35" s="85" t="str">
        <f>REPLACE(INDEX(GroupVertices[Group],MATCH(Edges24[[#This Row],[Vertex 1]],GroupVertices[Vertex],0)),1,1,"")</f>
        <v>1</v>
      </c>
      <c r="BC35" s="85" t="str">
        <f>REPLACE(INDEX(GroupVertices[Group],MATCH(Edges24[[#This Row],[Vertex 2]],GroupVertices[Vertex],0)),1,1,"")</f>
        <v>1</v>
      </c>
      <c r="BD35" s="51">
        <v>1</v>
      </c>
      <c r="BE35" s="52">
        <v>2.2222222222222223</v>
      </c>
      <c r="BF35" s="51">
        <v>0</v>
      </c>
      <c r="BG35" s="52">
        <v>0</v>
      </c>
      <c r="BH35" s="51">
        <v>0</v>
      </c>
      <c r="BI35" s="52">
        <v>0</v>
      </c>
      <c r="BJ35" s="51">
        <v>44</v>
      </c>
      <c r="BK35" s="52">
        <v>97.77777777777777</v>
      </c>
      <c r="BL35" s="51">
        <v>45</v>
      </c>
    </row>
    <row r="36" spans="1:64" ht="15">
      <c r="A36" s="84" t="s">
        <v>277</v>
      </c>
      <c r="B36" s="84" t="s">
        <v>298</v>
      </c>
      <c r="C36" s="53"/>
      <c r="D36" s="54"/>
      <c r="E36" s="65"/>
      <c r="F36" s="55"/>
      <c r="G36" s="53"/>
      <c r="H36" s="57"/>
      <c r="I36" s="56"/>
      <c r="J36" s="56"/>
      <c r="K36" s="36" t="s">
        <v>65</v>
      </c>
      <c r="L36" s="83">
        <v>45</v>
      </c>
      <c r="M36" s="83"/>
      <c r="N36" s="63"/>
      <c r="O36" s="86" t="s">
        <v>318</v>
      </c>
      <c r="P36" s="88">
        <v>43469.4780787037</v>
      </c>
      <c r="Q36" s="86" t="s">
        <v>330</v>
      </c>
      <c r="R36" s="86"/>
      <c r="S36" s="86"/>
      <c r="T36" s="86"/>
      <c r="U36" s="86"/>
      <c r="V36" s="89" t="s">
        <v>406</v>
      </c>
      <c r="W36" s="88">
        <v>43469.4780787037</v>
      </c>
      <c r="X36" s="89" t="s">
        <v>460</v>
      </c>
      <c r="Y36" s="86"/>
      <c r="Z36" s="86"/>
      <c r="AA36" s="92" t="s">
        <v>518</v>
      </c>
      <c r="AB36" s="86"/>
      <c r="AC36" s="86" t="b">
        <v>0</v>
      </c>
      <c r="AD36" s="86">
        <v>0</v>
      </c>
      <c r="AE36" s="92" t="s">
        <v>550</v>
      </c>
      <c r="AF36" s="86" t="b">
        <v>0</v>
      </c>
      <c r="AG36" s="86" t="s">
        <v>559</v>
      </c>
      <c r="AH36" s="86"/>
      <c r="AI36" s="92" t="s">
        <v>550</v>
      </c>
      <c r="AJ36" s="86" t="b">
        <v>0</v>
      </c>
      <c r="AK36" s="86">
        <v>22</v>
      </c>
      <c r="AL36" s="92" t="s">
        <v>540</v>
      </c>
      <c r="AM36" s="86" t="s">
        <v>564</v>
      </c>
      <c r="AN36" s="86" t="b">
        <v>0</v>
      </c>
      <c r="AO36" s="92" t="s">
        <v>540</v>
      </c>
      <c r="AP36" s="86" t="s">
        <v>208</v>
      </c>
      <c r="AQ36" s="86">
        <v>0</v>
      </c>
      <c r="AR36" s="86">
        <v>0</v>
      </c>
      <c r="AS36" s="86"/>
      <c r="AT36" s="86"/>
      <c r="AU36" s="86"/>
      <c r="AV36" s="86"/>
      <c r="AW36" s="86"/>
      <c r="AX36" s="86"/>
      <c r="AY36" s="86"/>
      <c r="AZ36" s="86"/>
      <c r="BA36">
        <v>1</v>
      </c>
      <c r="BB36" s="85" t="str">
        <f>REPLACE(INDEX(GroupVertices[Group],MATCH(Edges24[[#This Row],[Vertex 1]],GroupVertices[Vertex],0)),1,1,"")</f>
        <v>1</v>
      </c>
      <c r="BC36" s="85" t="str">
        <f>REPLACE(INDEX(GroupVertices[Group],MATCH(Edges24[[#This Row],[Vertex 2]],GroupVertices[Vertex],0)),1,1,"")</f>
        <v>1</v>
      </c>
      <c r="BD36" s="51">
        <v>1</v>
      </c>
      <c r="BE36" s="52">
        <v>2.2222222222222223</v>
      </c>
      <c r="BF36" s="51">
        <v>0</v>
      </c>
      <c r="BG36" s="52">
        <v>0</v>
      </c>
      <c r="BH36" s="51">
        <v>0</v>
      </c>
      <c r="BI36" s="52">
        <v>0</v>
      </c>
      <c r="BJ36" s="51">
        <v>44</v>
      </c>
      <c r="BK36" s="52">
        <v>97.77777777777777</v>
      </c>
      <c r="BL36" s="51">
        <v>45</v>
      </c>
    </row>
    <row r="37" spans="1:64" ht="15">
      <c r="A37" s="84" t="s">
        <v>278</v>
      </c>
      <c r="B37" s="84" t="s">
        <v>278</v>
      </c>
      <c r="C37" s="53"/>
      <c r="D37" s="54"/>
      <c r="E37" s="65"/>
      <c r="F37" s="55"/>
      <c r="G37" s="53"/>
      <c r="H37" s="57"/>
      <c r="I37" s="56"/>
      <c r="J37" s="56"/>
      <c r="K37" s="36" t="s">
        <v>65</v>
      </c>
      <c r="L37" s="83">
        <v>46</v>
      </c>
      <c r="M37" s="83"/>
      <c r="N37" s="63"/>
      <c r="O37" s="86" t="s">
        <v>208</v>
      </c>
      <c r="P37" s="88">
        <v>43469.524375</v>
      </c>
      <c r="Q37" s="86" t="s">
        <v>333</v>
      </c>
      <c r="R37" s="89" t="s">
        <v>348</v>
      </c>
      <c r="S37" s="86" t="s">
        <v>358</v>
      </c>
      <c r="T37" s="86" t="s">
        <v>366</v>
      </c>
      <c r="U37" s="86"/>
      <c r="V37" s="89" t="s">
        <v>407</v>
      </c>
      <c r="W37" s="88">
        <v>43469.524375</v>
      </c>
      <c r="X37" s="89" t="s">
        <v>461</v>
      </c>
      <c r="Y37" s="86"/>
      <c r="Z37" s="86"/>
      <c r="AA37" s="92" t="s">
        <v>519</v>
      </c>
      <c r="AB37" s="86"/>
      <c r="AC37" s="86" t="b">
        <v>0</v>
      </c>
      <c r="AD37" s="86">
        <v>0</v>
      </c>
      <c r="AE37" s="92" t="s">
        <v>550</v>
      </c>
      <c r="AF37" s="86" t="b">
        <v>1</v>
      </c>
      <c r="AG37" s="86" t="s">
        <v>560</v>
      </c>
      <c r="AH37" s="86"/>
      <c r="AI37" s="92" t="s">
        <v>561</v>
      </c>
      <c r="AJ37" s="86" t="b">
        <v>0</v>
      </c>
      <c r="AK37" s="86">
        <v>0</v>
      </c>
      <c r="AL37" s="92" t="s">
        <v>550</v>
      </c>
      <c r="AM37" s="86" t="s">
        <v>563</v>
      </c>
      <c r="AN37" s="86" t="b">
        <v>0</v>
      </c>
      <c r="AO37" s="92" t="s">
        <v>519</v>
      </c>
      <c r="AP37" s="86" t="s">
        <v>208</v>
      </c>
      <c r="AQ37" s="86">
        <v>0</v>
      </c>
      <c r="AR37" s="86">
        <v>0</v>
      </c>
      <c r="AS37" s="86"/>
      <c r="AT37" s="86"/>
      <c r="AU37" s="86"/>
      <c r="AV37" s="86"/>
      <c r="AW37" s="86"/>
      <c r="AX37" s="86"/>
      <c r="AY37" s="86"/>
      <c r="AZ37" s="86"/>
      <c r="BA37">
        <v>1</v>
      </c>
      <c r="BB37" s="85" t="str">
        <f>REPLACE(INDEX(GroupVertices[Group],MATCH(Edges24[[#This Row],[Vertex 1]],GroupVertices[Vertex],0)),1,1,"")</f>
        <v>4</v>
      </c>
      <c r="BC37" s="85" t="str">
        <f>REPLACE(INDEX(GroupVertices[Group],MATCH(Edges24[[#This Row],[Vertex 2]],GroupVertices[Vertex],0)),1,1,"")</f>
        <v>4</v>
      </c>
      <c r="BD37" s="51">
        <v>0</v>
      </c>
      <c r="BE37" s="52">
        <v>0</v>
      </c>
      <c r="BF37" s="51">
        <v>0</v>
      </c>
      <c r="BG37" s="52">
        <v>0</v>
      </c>
      <c r="BH37" s="51">
        <v>0</v>
      </c>
      <c r="BI37" s="52">
        <v>0</v>
      </c>
      <c r="BJ37" s="51">
        <v>30</v>
      </c>
      <c r="BK37" s="52">
        <v>100</v>
      </c>
      <c r="BL37" s="51">
        <v>30</v>
      </c>
    </row>
    <row r="38" spans="1:64" ht="15">
      <c r="A38" s="84" t="s">
        <v>279</v>
      </c>
      <c r="B38" s="84" t="s">
        <v>298</v>
      </c>
      <c r="C38" s="53"/>
      <c r="D38" s="54"/>
      <c r="E38" s="65"/>
      <c r="F38" s="55"/>
      <c r="G38" s="53"/>
      <c r="H38" s="57"/>
      <c r="I38" s="56"/>
      <c r="J38" s="56"/>
      <c r="K38" s="36" t="s">
        <v>65</v>
      </c>
      <c r="L38" s="83">
        <v>47</v>
      </c>
      <c r="M38" s="83"/>
      <c r="N38" s="63"/>
      <c r="O38" s="86" t="s">
        <v>318</v>
      </c>
      <c r="P38" s="88">
        <v>43469.60835648148</v>
      </c>
      <c r="Q38" s="86" t="s">
        <v>330</v>
      </c>
      <c r="R38" s="86"/>
      <c r="S38" s="86"/>
      <c r="T38" s="86"/>
      <c r="U38" s="86"/>
      <c r="V38" s="89" t="s">
        <v>408</v>
      </c>
      <c r="W38" s="88">
        <v>43469.60835648148</v>
      </c>
      <c r="X38" s="89" t="s">
        <v>462</v>
      </c>
      <c r="Y38" s="86"/>
      <c r="Z38" s="86"/>
      <c r="AA38" s="92" t="s">
        <v>520</v>
      </c>
      <c r="AB38" s="86"/>
      <c r="AC38" s="86" t="b">
        <v>0</v>
      </c>
      <c r="AD38" s="86">
        <v>0</v>
      </c>
      <c r="AE38" s="92" t="s">
        <v>550</v>
      </c>
      <c r="AF38" s="86" t="b">
        <v>0</v>
      </c>
      <c r="AG38" s="86" t="s">
        <v>559</v>
      </c>
      <c r="AH38" s="86"/>
      <c r="AI38" s="92" t="s">
        <v>550</v>
      </c>
      <c r="AJ38" s="86" t="b">
        <v>0</v>
      </c>
      <c r="AK38" s="86">
        <v>22</v>
      </c>
      <c r="AL38" s="92" t="s">
        <v>540</v>
      </c>
      <c r="AM38" s="86" t="s">
        <v>564</v>
      </c>
      <c r="AN38" s="86" t="b">
        <v>0</v>
      </c>
      <c r="AO38" s="92" t="s">
        <v>540</v>
      </c>
      <c r="AP38" s="86" t="s">
        <v>208</v>
      </c>
      <c r="AQ38" s="86">
        <v>0</v>
      </c>
      <c r="AR38" s="86">
        <v>0</v>
      </c>
      <c r="AS38" s="86"/>
      <c r="AT38" s="86"/>
      <c r="AU38" s="86"/>
      <c r="AV38" s="86"/>
      <c r="AW38" s="86"/>
      <c r="AX38" s="86"/>
      <c r="AY38" s="86"/>
      <c r="AZ38" s="86"/>
      <c r="BA38">
        <v>1</v>
      </c>
      <c r="BB38" s="85" t="str">
        <f>REPLACE(INDEX(GroupVertices[Group],MATCH(Edges24[[#This Row],[Vertex 1]],GroupVertices[Vertex],0)),1,1,"")</f>
        <v>1</v>
      </c>
      <c r="BC38" s="85" t="str">
        <f>REPLACE(INDEX(GroupVertices[Group],MATCH(Edges24[[#This Row],[Vertex 2]],GroupVertices[Vertex],0)),1,1,"")</f>
        <v>1</v>
      </c>
      <c r="BD38" s="51">
        <v>1</v>
      </c>
      <c r="BE38" s="52">
        <v>2.2222222222222223</v>
      </c>
      <c r="BF38" s="51">
        <v>0</v>
      </c>
      <c r="BG38" s="52">
        <v>0</v>
      </c>
      <c r="BH38" s="51">
        <v>0</v>
      </c>
      <c r="BI38" s="52">
        <v>0</v>
      </c>
      <c r="BJ38" s="51">
        <v>44</v>
      </c>
      <c r="BK38" s="52">
        <v>97.77777777777777</v>
      </c>
      <c r="BL38" s="51">
        <v>45</v>
      </c>
    </row>
    <row r="39" spans="1:64" ht="15">
      <c r="A39" s="84" t="s">
        <v>280</v>
      </c>
      <c r="B39" s="84" t="s">
        <v>280</v>
      </c>
      <c r="C39" s="53"/>
      <c r="D39" s="54"/>
      <c r="E39" s="65"/>
      <c r="F39" s="55"/>
      <c r="G39" s="53"/>
      <c r="H39" s="57"/>
      <c r="I39" s="56"/>
      <c r="J39" s="56"/>
      <c r="K39" s="36" t="s">
        <v>65</v>
      </c>
      <c r="L39" s="83">
        <v>48</v>
      </c>
      <c r="M39" s="83"/>
      <c r="N39" s="63"/>
      <c r="O39" s="86" t="s">
        <v>208</v>
      </c>
      <c r="P39" s="88">
        <v>43469.63748842593</v>
      </c>
      <c r="Q39" s="86" t="s">
        <v>334</v>
      </c>
      <c r="R39" s="86"/>
      <c r="S39" s="86"/>
      <c r="T39" s="86"/>
      <c r="U39" s="86"/>
      <c r="V39" s="89" t="s">
        <v>397</v>
      </c>
      <c r="W39" s="88">
        <v>43469.63748842593</v>
      </c>
      <c r="X39" s="89" t="s">
        <v>463</v>
      </c>
      <c r="Y39" s="86"/>
      <c r="Z39" s="86"/>
      <c r="AA39" s="92" t="s">
        <v>521</v>
      </c>
      <c r="AB39" s="86"/>
      <c r="AC39" s="86" t="b">
        <v>0</v>
      </c>
      <c r="AD39" s="86">
        <v>0</v>
      </c>
      <c r="AE39" s="92" t="s">
        <v>550</v>
      </c>
      <c r="AF39" s="86" t="b">
        <v>0</v>
      </c>
      <c r="AG39" s="86" t="s">
        <v>559</v>
      </c>
      <c r="AH39" s="86"/>
      <c r="AI39" s="92" t="s">
        <v>550</v>
      </c>
      <c r="AJ39" s="86" t="b">
        <v>0</v>
      </c>
      <c r="AK39" s="86">
        <v>1</v>
      </c>
      <c r="AL39" s="92" t="s">
        <v>550</v>
      </c>
      <c r="AM39" s="86" t="s">
        <v>570</v>
      </c>
      <c r="AN39" s="86" t="b">
        <v>0</v>
      </c>
      <c r="AO39" s="92" t="s">
        <v>521</v>
      </c>
      <c r="AP39" s="86" t="s">
        <v>208</v>
      </c>
      <c r="AQ39" s="86">
        <v>0</v>
      </c>
      <c r="AR39" s="86">
        <v>0</v>
      </c>
      <c r="AS39" s="86"/>
      <c r="AT39" s="86"/>
      <c r="AU39" s="86"/>
      <c r="AV39" s="86"/>
      <c r="AW39" s="86"/>
      <c r="AX39" s="86"/>
      <c r="AY39" s="86"/>
      <c r="AZ39" s="86"/>
      <c r="BA39">
        <v>1</v>
      </c>
      <c r="BB39" s="85" t="str">
        <f>REPLACE(INDEX(GroupVertices[Group],MATCH(Edges24[[#This Row],[Vertex 1]],GroupVertices[Vertex],0)),1,1,"")</f>
        <v>15</v>
      </c>
      <c r="BC39" s="85" t="str">
        <f>REPLACE(INDEX(GroupVertices[Group],MATCH(Edges24[[#This Row],[Vertex 2]],GroupVertices[Vertex],0)),1,1,"")</f>
        <v>15</v>
      </c>
      <c r="BD39" s="51">
        <v>0</v>
      </c>
      <c r="BE39" s="52">
        <v>0</v>
      </c>
      <c r="BF39" s="51">
        <v>1</v>
      </c>
      <c r="BG39" s="52">
        <v>5</v>
      </c>
      <c r="BH39" s="51">
        <v>0</v>
      </c>
      <c r="BI39" s="52">
        <v>0</v>
      </c>
      <c r="BJ39" s="51">
        <v>19</v>
      </c>
      <c r="BK39" s="52">
        <v>95</v>
      </c>
      <c r="BL39" s="51">
        <v>20</v>
      </c>
    </row>
    <row r="40" spans="1:64" ht="15">
      <c r="A40" s="84" t="s">
        <v>281</v>
      </c>
      <c r="B40" s="84" t="s">
        <v>280</v>
      </c>
      <c r="C40" s="53"/>
      <c r="D40" s="54"/>
      <c r="E40" s="65"/>
      <c r="F40" s="55"/>
      <c r="G40" s="53"/>
      <c r="H40" s="57"/>
      <c r="I40" s="56"/>
      <c r="J40" s="56"/>
      <c r="K40" s="36" t="s">
        <v>65</v>
      </c>
      <c r="L40" s="83">
        <v>49</v>
      </c>
      <c r="M40" s="83"/>
      <c r="N40" s="63"/>
      <c r="O40" s="86" t="s">
        <v>318</v>
      </c>
      <c r="P40" s="88">
        <v>43469.67802083334</v>
      </c>
      <c r="Q40" s="86" t="s">
        <v>334</v>
      </c>
      <c r="R40" s="86"/>
      <c r="S40" s="86"/>
      <c r="T40" s="86"/>
      <c r="U40" s="86"/>
      <c r="V40" s="89" t="s">
        <v>409</v>
      </c>
      <c r="W40" s="88">
        <v>43469.67802083334</v>
      </c>
      <c r="X40" s="89" t="s">
        <v>464</v>
      </c>
      <c r="Y40" s="86"/>
      <c r="Z40" s="86"/>
      <c r="AA40" s="92" t="s">
        <v>522</v>
      </c>
      <c r="AB40" s="86"/>
      <c r="AC40" s="86" t="b">
        <v>0</v>
      </c>
      <c r="AD40" s="86">
        <v>0</v>
      </c>
      <c r="AE40" s="92" t="s">
        <v>550</v>
      </c>
      <c r="AF40" s="86" t="b">
        <v>0</v>
      </c>
      <c r="AG40" s="86" t="s">
        <v>559</v>
      </c>
      <c r="AH40" s="86"/>
      <c r="AI40" s="92" t="s">
        <v>550</v>
      </c>
      <c r="AJ40" s="86" t="b">
        <v>0</v>
      </c>
      <c r="AK40" s="86">
        <v>1</v>
      </c>
      <c r="AL40" s="92" t="s">
        <v>521</v>
      </c>
      <c r="AM40" s="86" t="s">
        <v>571</v>
      </c>
      <c r="AN40" s="86" t="b">
        <v>0</v>
      </c>
      <c r="AO40" s="92" t="s">
        <v>521</v>
      </c>
      <c r="AP40" s="86" t="s">
        <v>208</v>
      </c>
      <c r="AQ40" s="86">
        <v>0</v>
      </c>
      <c r="AR40" s="86">
        <v>0</v>
      </c>
      <c r="AS40" s="86"/>
      <c r="AT40" s="86"/>
      <c r="AU40" s="86"/>
      <c r="AV40" s="86"/>
      <c r="AW40" s="86"/>
      <c r="AX40" s="86"/>
      <c r="AY40" s="86"/>
      <c r="AZ40" s="86"/>
      <c r="BA40">
        <v>1</v>
      </c>
      <c r="BB40" s="85" t="str">
        <f>REPLACE(INDEX(GroupVertices[Group],MATCH(Edges24[[#This Row],[Vertex 1]],GroupVertices[Vertex],0)),1,1,"")</f>
        <v>15</v>
      </c>
      <c r="BC40" s="85" t="str">
        <f>REPLACE(INDEX(GroupVertices[Group],MATCH(Edges24[[#This Row],[Vertex 2]],GroupVertices[Vertex],0)),1,1,"")</f>
        <v>15</v>
      </c>
      <c r="BD40" s="51">
        <v>0</v>
      </c>
      <c r="BE40" s="52">
        <v>0</v>
      </c>
      <c r="BF40" s="51">
        <v>1</v>
      </c>
      <c r="BG40" s="52">
        <v>5</v>
      </c>
      <c r="BH40" s="51">
        <v>0</v>
      </c>
      <c r="BI40" s="52">
        <v>0</v>
      </c>
      <c r="BJ40" s="51">
        <v>19</v>
      </c>
      <c r="BK40" s="52">
        <v>95</v>
      </c>
      <c r="BL40" s="51">
        <v>20</v>
      </c>
    </row>
    <row r="41" spans="1:64" ht="15">
      <c r="A41" s="84" t="s">
        <v>282</v>
      </c>
      <c r="B41" s="84" t="s">
        <v>312</v>
      </c>
      <c r="C41" s="53"/>
      <c r="D41" s="54"/>
      <c r="E41" s="65"/>
      <c r="F41" s="55"/>
      <c r="G41" s="53"/>
      <c r="H41" s="57"/>
      <c r="I41" s="56"/>
      <c r="J41" s="56"/>
      <c r="K41" s="36" t="s">
        <v>65</v>
      </c>
      <c r="L41" s="83">
        <v>50</v>
      </c>
      <c r="M41" s="83"/>
      <c r="N41" s="63"/>
      <c r="O41" s="86" t="s">
        <v>320</v>
      </c>
      <c r="P41" s="88">
        <v>43469.70924768518</v>
      </c>
      <c r="Q41" s="86" t="s">
        <v>335</v>
      </c>
      <c r="R41" s="86"/>
      <c r="S41" s="86"/>
      <c r="T41" s="86" t="s">
        <v>367</v>
      </c>
      <c r="U41" s="86"/>
      <c r="V41" s="89" t="s">
        <v>410</v>
      </c>
      <c r="W41" s="88">
        <v>43469.70924768518</v>
      </c>
      <c r="X41" s="89" t="s">
        <v>465</v>
      </c>
      <c r="Y41" s="86"/>
      <c r="Z41" s="86"/>
      <c r="AA41" s="92" t="s">
        <v>523</v>
      </c>
      <c r="AB41" s="86"/>
      <c r="AC41" s="86" t="b">
        <v>0</v>
      </c>
      <c r="AD41" s="86">
        <v>2</v>
      </c>
      <c r="AE41" s="92" t="s">
        <v>554</v>
      </c>
      <c r="AF41" s="86" t="b">
        <v>0</v>
      </c>
      <c r="AG41" s="86" t="s">
        <v>559</v>
      </c>
      <c r="AH41" s="86"/>
      <c r="AI41" s="92" t="s">
        <v>550</v>
      </c>
      <c r="AJ41" s="86" t="b">
        <v>0</v>
      </c>
      <c r="AK41" s="86">
        <v>0</v>
      </c>
      <c r="AL41" s="92" t="s">
        <v>550</v>
      </c>
      <c r="AM41" s="86" t="s">
        <v>567</v>
      </c>
      <c r="AN41" s="86" t="b">
        <v>0</v>
      </c>
      <c r="AO41" s="92" t="s">
        <v>523</v>
      </c>
      <c r="AP41" s="86" t="s">
        <v>208</v>
      </c>
      <c r="AQ41" s="86">
        <v>0</v>
      </c>
      <c r="AR41" s="86">
        <v>0</v>
      </c>
      <c r="AS41" s="86"/>
      <c r="AT41" s="86"/>
      <c r="AU41" s="86"/>
      <c r="AV41" s="86"/>
      <c r="AW41" s="86"/>
      <c r="AX41" s="86"/>
      <c r="AY41" s="86"/>
      <c r="AZ41" s="86"/>
      <c r="BA41">
        <v>1</v>
      </c>
      <c r="BB41" s="85" t="str">
        <f>REPLACE(INDEX(GroupVertices[Group],MATCH(Edges24[[#This Row],[Vertex 1]],GroupVertices[Vertex],0)),1,1,"")</f>
        <v>14</v>
      </c>
      <c r="BC41" s="85" t="str">
        <f>REPLACE(INDEX(GroupVertices[Group],MATCH(Edges24[[#This Row],[Vertex 2]],GroupVertices[Vertex],0)),1,1,"")</f>
        <v>14</v>
      </c>
      <c r="BD41" s="51">
        <v>1</v>
      </c>
      <c r="BE41" s="52">
        <v>4.761904761904762</v>
      </c>
      <c r="BF41" s="51">
        <v>0</v>
      </c>
      <c r="BG41" s="52">
        <v>0</v>
      </c>
      <c r="BH41" s="51">
        <v>0</v>
      </c>
      <c r="BI41" s="52">
        <v>0</v>
      </c>
      <c r="BJ41" s="51">
        <v>20</v>
      </c>
      <c r="BK41" s="52">
        <v>95.23809523809524</v>
      </c>
      <c r="BL41" s="51">
        <v>21</v>
      </c>
    </row>
    <row r="42" spans="1:64" ht="15">
      <c r="A42" s="84" t="s">
        <v>283</v>
      </c>
      <c r="B42" s="84" t="s">
        <v>288</v>
      </c>
      <c r="C42" s="53"/>
      <c r="D42" s="54"/>
      <c r="E42" s="65"/>
      <c r="F42" s="55"/>
      <c r="G42" s="53"/>
      <c r="H42" s="57"/>
      <c r="I42" s="56"/>
      <c r="J42" s="56"/>
      <c r="K42" s="36" t="s">
        <v>65</v>
      </c>
      <c r="L42" s="83">
        <v>51</v>
      </c>
      <c r="M42" s="83"/>
      <c r="N42" s="63"/>
      <c r="O42" s="86" t="s">
        <v>318</v>
      </c>
      <c r="P42" s="88">
        <v>43469.77469907407</v>
      </c>
      <c r="Q42" s="86" t="s">
        <v>336</v>
      </c>
      <c r="R42" s="86"/>
      <c r="S42" s="86"/>
      <c r="T42" s="86" t="s">
        <v>368</v>
      </c>
      <c r="U42" s="86"/>
      <c r="V42" s="89" t="s">
        <v>411</v>
      </c>
      <c r="W42" s="88">
        <v>43469.77469907407</v>
      </c>
      <c r="X42" s="89" t="s">
        <v>466</v>
      </c>
      <c r="Y42" s="86"/>
      <c r="Z42" s="86"/>
      <c r="AA42" s="92" t="s">
        <v>524</v>
      </c>
      <c r="AB42" s="86"/>
      <c r="AC42" s="86" t="b">
        <v>0</v>
      </c>
      <c r="AD42" s="86">
        <v>0</v>
      </c>
      <c r="AE42" s="92" t="s">
        <v>550</v>
      </c>
      <c r="AF42" s="86" t="b">
        <v>1</v>
      </c>
      <c r="AG42" s="86" t="s">
        <v>559</v>
      </c>
      <c r="AH42" s="86"/>
      <c r="AI42" s="92" t="s">
        <v>562</v>
      </c>
      <c r="AJ42" s="86" t="b">
        <v>0</v>
      </c>
      <c r="AK42" s="86">
        <v>5</v>
      </c>
      <c r="AL42" s="92" t="s">
        <v>529</v>
      </c>
      <c r="AM42" s="86" t="s">
        <v>564</v>
      </c>
      <c r="AN42" s="86" t="b">
        <v>0</v>
      </c>
      <c r="AO42" s="92" t="s">
        <v>529</v>
      </c>
      <c r="AP42" s="86" t="s">
        <v>208</v>
      </c>
      <c r="AQ42" s="86">
        <v>0</v>
      </c>
      <c r="AR42" s="86">
        <v>0</v>
      </c>
      <c r="AS42" s="86"/>
      <c r="AT42" s="86"/>
      <c r="AU42" s="86"/>
      <c r="AV42" s="86"/>
      <c r="AW42" s="86"/>
      <c r="AX42" s="86"/>
      <c r="AY42" s="86"/>
      <c r="AZ42" s="86"/>
      <c r="BA42">
        <v>1</v>
      </c>
      <c r="BB42" s="85" t="str">
        <f>REPLACE(INDEX(GroupVertices[Group],MATCH(Edges24[[#This Row],[Vertex 1]],GroupVertices[Vertex],0)),1,1,"")</f>
        <v>3</v>
      </c>
      <c r="BC42" s="85" t="str">
        <f>REPLACE(INDEX(GroupVertices[Group],MATCH(Edges24[[#This Row],[Vertex 2]],GroupVertices[Vertex],0)),1,1,"")</f>
        <v>3</v>
      </c>
      <c r="BD42" s="51"/>
      <c r="BE42" s="52"/>
      <c r="BF42" s="51"/>
      <c r="BG42" s="52"/>
      <c r="BH42" s="51"/>
      <c r="BI42" s="52"/>
      <c r="BJ42" s="51"/>
      <c r="BK42" s="52"/>
      <c r="BL42" s="51"/>
    </row>
    <row r="43" spans="1:64" ht="15">
      <c r="A43" s="84" t="s">
        <v>284</v>
      </c>
      <c r="B43" s="84" t="s">
        <v>288</v>
      </c>
      <c r="C43" s="53"/>
      <c r="D43" s="54"/>
      <c r="E43" s="65"/>
      <c r="F43" s="55"/>
      <c r="G43" s="53"/>
      <c r="H43" s="57"/>
      <c r="I43" s="56"/>
      <c r="J43" s="56"/>
      <c r="K43" s="36" t="s">
        <v>65</v>
      </c>
      <c r="L43" s="83">
        <v>53</v>
      </c>
      <c r="M43" s="83"/>
      <c r="N43" s="63"/>
      <c r="O43" s="86" t="s">
        <v>318</v>
      </c>
      <c r="P43" s="88">
        <v>43469.777650462966</v>
      </c>
      <c r="Q43" s="86" t="s">
        <v>336</v>
      </c>
      <c r="R43" s="86"/>
      <c r="S43" s="86"/>
      <c r="T43" s="86" t="s">
        <v>368</v>
      </c>
      <c r="U43" s="86"/>
      <c r="V43" s="89" t="s">
        <v>412</v>
      </c>
      <c r="W43" s="88">
        <v>43469.777650462966</v>
      </c>
      <c r="X43" s="89" t="s">
        <v>467</v>
      </c>
      <c r="Y43" s="86"/>
      <c r="Z43" s="86"/>
      <c r="AA43" s="92" t="s">
        <v>525</v>
      </c>
      <c r="AB43" s="86"/>
      <c r="AC43" s="86" t="b">
        <v>0</v>
      </c>
      <c r="AD43" s="86">
        <v>0</v>
      </c>
      <c r="AE43" s="92" t="s">
        <v>550</v>
      </c>
      <c r="AF43" s="86" t="b">
        <v>1</v>
      </c>
      <c r="AG43" s="86" t="s">
        <v>559</v>
      </c>
      <c r="AH43" s="86"/>
      <c r="AI43" s="92" t="s">
        <v>562</v>
      </c>
      <c r="AJ43" s="86" t="b">
        <v>0</v>
      </c>
      <c r="AK43" s="86">
        <v>5</v>
      </c>
      <c r="AL43" s="92" t="s">
        <v>529</v>
      </c>
      <c r="AM43" s="86" t="s">
        <v>565</v>
      </c>
      <c r="AN43" s="86" t="b">
        <v>0</v>
      </c>
      <c r="AO43" s="92" t="s">
        <v>529</v>
      </c>
      <c r="AP43" s="86" t="s">
        <v>208</v>
      </c>
      <c r="AQ43" s="86">
        <v>0</v>
      </c>
      <c r="AR43" s="86">
        <v>0</v>
      </c>
      <c r="AS43" s="86"/>
      <c r="AT43" s="86"/>
      <c r="AU43" s="86"/>
      <c r="AV43" s="86"/>
      <c r="AW43" s="86"/>
      <c r="AX43" s="86"/>
      <c r="AY43" s="86"/>
      <c r="AZ43" s="86"/>
      <c r="BA43">
        <v>1</v>
      </c>
      <c r="BB43" s="85" t="str">
        <f>REPLACE(INDEX(GroupVertices[Group],MATCH(Edges24[[#This Row],[Vertex 1]],GroupVertices[Vertex],0)),1,1,"")</f>
        <v>3</v>
      </c>
      <c r="BC43" s="85" t="str">
        <f>REPLACE(INDEX(GroupVertices[Group],MATCH(Edges24[[#This Row],[Vertex 2]],GroupVertices[Vertex],0)),1,1,"")</f>
        <v>3</v>
      </c>
      <c r="BD43" s="51"/>
      <c r="BE43" s="52"/>
      <c r="BF43" s="51"/>
      <c r="BG43" s="52"/>
      <c r="BH43" s="51"/>
      <c r="BI43" s="52"/>
      <c r="BJ43" s="51"/>
      <c r="BK43" s="52"/>
      <c r="BL43" s="51"/>
    </row>
    <row r="44" spans="1:64" ht="15">
      <c r="A44" s="84" t="s">
        <v>285</v>
      </c>
      <c r="B44" s="84" t="s">
        <v>288</v>
      </c>
      <c r="C44" s="53"/>
      <c r="D44" s="54"/>
      <c r="E44" s="65"/>
      <c r="F44" s="55"/>
      <c r="G44" s="53"/>
      <c r="H44" s="57"/>
      <c r="I44" s="56"/>
      <c r="J44" s="56"/>
      <c r="K44" s="36" t="s">
        <v>65</v>
      </c>
      <c r="L44" s="83">
        <v>55</v>
      </c>
      <c r="M44" s="83"/>
      <c r="N44" s="63"/>
      <c r="O44" s="86" t="s">
        <v>318</v>
      </c>
      <c r="P44" s="88">
        <v>43469.780277777776</v>
      </c>
      <c r="Q44" s="86" t="s">
        <v>336</v>
      </c>
      <c r="R44" s="86"/>
      <c r="S44" s="86"/>
      <c r="T44" s="86" t="s">
        <v>368</v>
      </c>
      <c r="U44" s="86"/>
      <c r="V44" s="89" t="s">
        <v>413</v>
      </c>
      <c r="W44" s="88">
        <v>43469.780277777776</v>
      </c>
      <c r="X44" s="89" t="s">
        <v>468</v>
      </c>
      <c r="Y44" s="86"/>
      <c r="Z44" s="86"/>
      <c r="AA44" s="92" t="s">
        <v>526</v>
      </c>
      <c r="AB44" s="86"/>
      <c r="AC44" s="86" t="b">
        <v>0</v>
      </c>
      <c r="AD44" s="86">
        <v>0</v>
      </c>
      <c r="AE44" s="92" t="s">
        <v>550</v>
      </c>
      <c r="AF44" s="86" t="b">
        <v>1</v>
      </c>
      <c r="AG44" s="86" t="s">
        <v>559</v>
      </c>
      <c r="AH44" s="86"/>
      <c r="AI44" s="92" t="s">
        <v>562</v>
      </c>
      <c r="AJ44" s="86" t="b">
        <v>0</v>
      </c>
      <c r="AK44" s="86">
        <v>5</v>
      </c>
      <c r="AL44" s="92" t="s">
        <v>529</v>
      </c>
      <c r="AM44" s="86" t="s">
        <v>563</v>
      </c>
      <c r="AN44" s="86" t="b">
        <v>0</v>
      </c>
      <c r="AO44" s="92" t="s">
        <v>529</v>
      </c>
      <c r="AP44" s="86" t="s">
        <v>208</v>
      </c>
      <c r="AQ44" s="86">
        <v>0</v>
      </c>
      <c r="AR44" s="86">
        <v>0</v>
      </c>
      <c r="AS44" s="86"/>
      <c r="AT44" s="86"/>
      <c r="AU44" s="86"/>
      <c r="AV44" s="86"/>
      <c r="AW44" s="86"/>
      <c r="AX44" s="86"/>
      <c r="AY44" s="86"/>
      <c r="AZ44" s="86"/>
      <c r="BA44">
        <v>1</v>
      </c>
      <c r="BB44" s="85" t="str">
        <f>REPLACE(INDEX(GroupVertices[Group],MATCH(Edges24[[#This Row],[Vertex 1]],GroupVertices[Vertex],0)),1,1,"")</f>
        <v>3</v>
      </c>
      <c r="BC44" s="85" t="str">
        <f>REPLACE(INDEX(GroupVertices[Group],MATCH(Edges24[[#This Row],[Vertex 2]],GroupVertices[Vertex],0)),1,1,"")</f>
        <v>3</v>
      </c>
      <c r="BD44" s="51"/>
      <c r="BE44" s="52"/>
      <c r="BF44" s="51"/>
      <c r="BG44" s="52"/>
      <c r="BH44" s="51"/>
      <c r="BI44" s="52"/>
      <c r="BJ44" s="51"/>
      <c r="BK44" s="52"/>
      <c r="BL44" s="51"/>
    </row>
    <row r="45" spans="1:64" ht="15">
      <c r="A45" s="84" t="s">
        <v>286</v>
      </c>
      <c r="B45" s="84" t="s">
        <v>288</v>
      </c>
      <c r="C45" s="53"/>
      <c r="D45" s="54"/>
      <c r="E45" s="65"/>
      <c r="F45" s="55"/>
      <c r="G45" s="53"/>
      <c r="H45" s="57"/>
      <c r="I45" s="56"/>
      <c r="J45" s="56"/>
      <c r="K45" s="36" t="s">
        <v>65</v>
      </c>
      <c r="L45" s="83">
        <v>57</v>
      </c>
      <c r="M45" s="83"/>
      <c r="N45" s="63"/>
      <c r="O45" s="86" t="s">
        <v>318</v>
      </c>
      <c r="P45" s="88">
        <v>43469.785729166666</v>
      </c>
      <c r="Q45" s="86" t="s">
        <v>336</v>
      </c>
      <c r="R45" s="86"/>
      <c r="S45" s="86"/>
      <c r="T45" s="86" t="s">
        <v>368</v>
      </c>
      <c r="U45" s="86"/>
      <c r="V45" s="89" t="s">
        <v>414</v>
      </c>
      <c r="W45" s="88">
        <v>43469.785729166666</v>
      </c>
      <c r="X45" s="89" t="s">
        <v>469</v>
      </c>
      <c r="Y45" s="86"/>
      <c r="Z45" s="86"/>
      <c r="AA45" s="92" t="s">
        <v>527</v>
      </c>
      <c r="AB45" s="86"/>
      <c r="AC45" s="86" t="b">
        <v>0</v>
      </c>
      <c r="AD45" s="86">
        <v>0</v>
      </c>
      <c r="AE45" s="92" t="s">
        <v>550</v>
      </c>
      <c r="AF45" s="86" t="b">
        <v>1</v>
      </c>
      <c r="AG45" s="86" t="s">
        <v>559</v>
      </c>
      <c r="AH45" s="86"/>
      <c r="AI45" s="92" t="s">
        <v>562</v>
      </c>
      <c r="AJ45" s="86" t="b">
        <v>0</v>
      </c>
      <c r="AK45" s="86">
        <v>5</v>
      </c>
      <c r="AL45" s="92" t="s">
        <v>529</v>
      </c>
      <c r="AM45" s="86" t="s">
        <v>567</v>
      </c>
      <c r="AN45" s="86" t="b">
        <v>0</v>
      </c>
      <c r="AO45" s="92" t="s">
        <v>529</v>
      </c>
      <c r="AP45" s="86" t="s">
        <v>208</v>
      </c>
      <c r="AQ45" s="86">
        <v>0</v>
      </c>
      <c r="AR45" s="86">
        <v>0</v>
      </c>
      <c r="AS45" s="86"/>
      <c r="AT45" s="86"/>
      <c r="AU45" s="86"/>
      <c r="AV45" s="86"/>
      <c r="AW45" s="86"/>
      <c r="AX45" s="86"/>
      <c r="AY45" s="86"/>
      <c r="AZ45" s="86"/>
      <c r="BA45">
        <v>1</v>
      </c>
      <c r="BB45" s="85" t="str">
        <f>REPLACE(INDEX(GroupVertices[Group],MATCH(Edges24[[#This Row],[Vertex 1]],GroupVertices[Vertex],0)),1,1,"")</f>
        <v>3</v>
      </c>
      <c r="BC45" s="85" t="str">
        <f>REPLACE(INDEX(GroupVertices[Group],MATCH(Edges24[[#This Row],[Vertex 2]],GroupVertices[Vertex],0)),1,1,"")</f>
        <v>3</v>
      </c>
      <c r="BD45" s="51"/>
      <c r="BE45" s="52"/>
      <c r="BF45" s="51"/>
      <c r="BG45" s="52"/>
      <c r="BH45" s="51"/>
      <c r="BI45" s="52"/>
      <c r="BJ45" s="51"/>
      <c r="BK45" s="52"/>
      <c r="BL45" s="51"/>
    </row>
    <row r="46" spans="1:64" ht="15">
      <c r="A46" s="84" t="s">
        <v>287</v>
      </c>
      <c r="B46" s="84" t="s">
        <v>298</v>
      </c>
      <c r="C46" s="53"/>
      <c r="D46" s="54"/>
      <c r="E46" s="65"/>
      <c r="F46" s="55"/>
      <c r="G46" s="53"/>
      <c r="H46" s="57"/>
      <c r="I46" s="56"/>
      <c r="J46" s="56"/>
      <c r="K46" s="36" t="s">
        <v>65</v>
      </c>
      <c r="L46" s="83">
        <v>59</v>
      </c>
      <c r="M46" s="83"/>
      <c r="N46" s="63"/>
      <c r="O46" s="86" t="s">
        <v>318</v>
      </c>
      <c r="P46" s="88">
        <v>43469.8149537037</v>
      </c>
      <c r="Q46" s="86" t="s">
        <v>330</v>
      </c>
      <c r="R46" s="86"/>
      <c r="S46" s="86"/>
      <c r="T46" s="86"/>
      <c r="U46" s="86"/>
      <c r="V46" s="89" t="s">
        <v>415</v>
      </c>
      <c r="W46" s="88">
        <v>43469.8149537037</v>
      </c>
      <c r="X46" s="89" t="s">
        <v>470</v>
      </c>
      <c r="Y46" s="86"/>
      <c r="Z46" s="86"/>
      <c r="AA46" s="92" t="s">
        <v>528</v>
      </c>
      <c r="AB46" s="86"/>
      <c r="AC46" s="86" t="b">
        <v>0</v>
      </c>
      <c r="AD46" s="86">
        <v>0</v>
      </c>
      <c r="AE46" s="92" t="s">
        <v>550</v>
      </c>
      <c r="AF46" s="86" t="b">
        <v>0</v>
      </c>
      <c r="AG46" s="86" t="s">
        <v>559</v>
      </c>
      <c r="AH46" s="86"/>
      <c r="AI46" s="92" t="s">
        <v>550</v>
      </c>
      <c r="AJ46" s="86" t="b">
        <v>0</v>
      </c>
      <c r="AK46" s="86">
        <v>22</v>
      </c>
      <c r="AL46" s="92" t="s">
        <v>540</v>
      </c>
      <c r="AM46" s="86" t="s">
        <v>564</v>
      </c>
      <c r="AN46" s="86" t="b">
        <v>0</v>
      </c>
      <c r="AO46" s="92" t="s">
        <v>540</v>
      </c>
      <c r="AP46" s="86" t="s">
        <v>208</v>
      </c>
      <c r="AQ46" s="86">
        <v>0</v>
      </c>
      <c r="AR46" s="86">
        <v>0</v>
      </c>
      <c r="AS46" s="86"/>
      <c r="AT46" s="86"/>
      <c r="AU46" s="86"/>
      <c r="AV46" s="86"/>
      <c r="AW46" s="86"/>
      <c r="AX46" s="86"/>
      <c r="AY46" s="86"/>
      <c r="AZ46" s="86"/>
      <c r="BA46">
        <v>1</v>
      </c>
      <c r="BB46" s="85" t="str">
        <f>REPLACE(INDEX(GroupVertices[Group],MATCH(Edges24[[#This Row],[Vertex 1]],GroupVertices[Vertex],0)),1,1,"")</f>
        <v>1</v>
      </c>
      <c r="BC46" s="85" t="str">
        <f>REPLACE(INDEX(GroupVertices[Group],MATCH(Edges24[[#This Row],[Vertex 2]],GroupVertices[Vertex],0)),1,1,"")</f>
        <v>1</v>
      </c>
      <c r="BD46" s="51">
        <v>1</v>
      </c>
      <c r="BE46" s="52">
        <v>2.2222222222222223</v>
      </c>
      <c r="BF46" s="51">
        <v>0</v>
      </c>
      <c r="BG46" s="52">
        <v>0</v>
      </c>
      <c r="BH46" s="51">
        <v>0</v>
      </c>
      <c r="BI46" s="52">
        <v>0</v>
      </c>
      <c r="BJ46" s="51">
        <v>44</v>
      </c>
      <c r="BK46" s="52">
        <v>97.77777777777777</v>
      </c>
      <c r="BL46" s="51">
        <v>45</v>
      </c>
    </row>
    <row r="47" spans="1:64" ht="15">
      <c r="A47" s="84" t="s">
        <v>288</v>
      </c>
      <c r="B47" s="84" t="s">
        <v>289</v>
      </c>
      <c r="C47" s="53"/>
      <c r="D47" s="54"/>
      <c r="E47" s="65"/>
      <c r="F47" s="55"/>
      <c r="G47" s="53"/>
      <c r="H47" s="57"/>
      <c r="I47" s="56"/>
      <c r="J47" s="56"/>
      <c r="K47" s="36" t="s">
        <v>66</v>
      </c>
      <c r="L47" s="83">
        <v>60</v>
      </c>
      <c r="M47" s="83"/>
      <c r="N47" s="63"/>
      <c r="O47" s="86" t="s">
        <v>319</v>
      </c>
      <c r="P47" s="88">
        <v>43469.774351851855</v>
      </c>
      <c r="Q47" s="86" t="s">
        <v>336</v>
      </c>
      <c r="R47" s="89" t="s">
        <v>349</v>
      </c>
      <c r="S47" s="86" t="s">
        <v>358</v>
      </c>
      <c r="T47" s="86" t="s">
        <v>369</v>
      </c>
      <c r="U47" s="86"/>
      <c r="V47" s="89" t="s">
        <v>416</v>
      </c>
      <c r="W47" s="88">
        <v>43469.774351851855</v>
      </c>
      <c r="X47" s="89" t="s">
        <v>471</v>
      </c>
      <c r="Y47" s="86"/>
      <c r="Z47" s="86"/>
      <c r="AA47" s="92" t="s">
        <v>529</v>
      </c>
      <c r="AB47" s="86"/>
      <c r="AC47" s="86" t="b">
        <v>0</v>
      </c>
      <c r="AD47" s="86">
        <v>7</v>
      </c>
      <c r="AE47" s="92" t="s">
        <v>550</v>
      </c>
      <c r="AF47" s="86" t="b">
        <v>1</v>
      </c>
      <c r="AG47" s="86" t="s">
        <v>559</v>
      </c>
      <c r="AH47" s="86"/>
      <c r="AI47" s="92" t="s">
        <v>562</v>
      </c>
      <c r="AJ47" s="86" t="b">
        <v>0</v>
      </c>
      <c r="AK47" s="86">
        <v>5</v>
      </c>
      <c r="AL47" s="92" t="s">
        <v>550</v>
      </c>
      <c r="AM47" s="86" t="s">
        <v>563</v>
      </c>
      <c r="AN47" s="86" t="b">
        <v>0</v>
      </c>
      <c r="AO47" s="92" t="s">
        <v>529</v>
      </c>
      <c r="AP47" s="86" t="s">
        <v>208</v>
      </c>
      <c r="AQ47" s="86">
        <v>0</v>
      </c>
      <c r="AR47" s="86">
        <v>0</v>
      </c>
      <c r="AS47" s="86"/>
      <c r="AT47" s="86"/>
      <c r="AU47" s="86"/>
      <c r="AV47" s="86"/>
      <c r="AW47" s="86"/>
      <c r="AX47" s="86"/>
      <c r="AY47" s="86"/>
      <c r="AZ47" s="86"/>
      <c r="BA47">
        <v>1</v>
      </c>
      <c r="BB47" s="85" t="str">
        <f>REPLACE(INDEX(GroupVertices[Group],MATCH(Edges24[[#This Row],[Vertex 1]],GroupVertices[Vertex],0)),1,1,"")</f>
        <v>3</v>
      </c>
      <c r="BC47" s="85" t="str">
        <f>REPLACE(INDEX(GroupVertices[Group],MATCH(Edges24[[#This Row],[Vertex 2]],GroupVertices[Vertex],0)),1,1,"")</f>
        <v>3</v>
      </c>
      <c r="BD47" s="51">
        <v>2</v>
      </c>
      <c r="BE47" s="52">
        <v>4.545454545454546</v>
      </c>
      <c r="BF47" s="51">
        <v>0</v>
      </c>
      <c r="BG47" s="52">
        <v>0</v>
      </c>
      <c r="BH47" s="51">
        <v>0</v>
      </c>
      <c r="BI47" s="52">
        <v>0</v>
      </c>
      <c r="BJ47" s="51">
        <v>42</v>
      </c>
      <c r="BK47" s="52">
        <v>95.45454545454545</v>
      </c>
      <c r="BL47" s="51">
        <v>44</v>
      </c>
    </row>
    <row r="48" spans="1:64" ht="15">
      <c r="A48" s="84" t="s">
        <v>289</v>
      </c>
      <c r="B48" s="84" t="s">
        <v>288</v>
      </c>
      <c r="C48" s="53"/>
      <c r="D48" s="54"/>
      <c r="E48" s="65"/>
      <c r="F48" s="55"/>
      <c r="G48" s="53"/>
      <c r="H48" s="57"/>
      <c r="I48" s="56"/>
      <c r="J48" s="56"/>
      <c r="K48" s="36" t="s">
        <v>66</v>
      </c>
      <c r="L48" s="83">
        <v>61</v>
      </c>
      <c r="M48" s="83"/>
      <c r="N48" s="63"/>
      <c r="O48" s="86" t="s">
        <v>318</v>
      </c>
      <c r="P48" s="88">
        <v>43469.91724537037</v>
      </c>
      <c r="Q48" s="86" t="s">
        <v>336</v>
      </c>
      <c r="R48" s="86"/>
      <c r="S48" s="86"/>
      <c r="T48" s="86" t="s">
        <v>368</v>
      </c>
      <c r="U48" s="86"/>
      <c r="V48" s="89" t="s">
        <v>417</v>
      </c>
      <c r="W48" s="88">
        <v>43469.91724537037</v>
      </c>
      <c r="X48" s="89" t="s">
        <v>472</v>
      </c>
      <c r="Y48" s="86"/>
      <c r="Z48" s="86"/>
      <c r="AA48" s="92" t="s">
        <v>530</v>
      </c>
      <c r="AB48" s="86"/>
      <c r="AC48" s="86" t="b">
        <v>0</v>
      </c>
      <c r="AD48" s="86">
        <v>0</v>
      </c>
      <c r="AE48" s="92" t="s">
        <v>550</v>
      </c>
      <c r="AF48" s="86" t="b">
        <v>1</v>
      </c>
      <c r="AG48" s="86" t="s">
        <v>559</v>
      </c>
      <c r="AH48" s="86"/>
      <c r="AI48" s="92" t="s">
        <v>562</v>
      </c>
      <c r="AJ48" s="86" t="b">
        <v>0</v>
      </c>
      <c r="AK48" s="86">
        <v>5</v>
      </c>
      <c r="AL48" s="92" t="s">
        <v>529</v>
      </c>
      <c r="AM48" s="86" t="s">
        <v>572</v>
      </c>
      <c r="AN48" s="86" t="b">
        <v>0</v>
      </c>
      <c r="AO48" s="92" t="s">
        <v>529</v>
      </c>
      <c r="AP48" s="86" t="s">
        <v>208</v>
      </c>
      <c r="AQ48" s="86">
        <v>0</v>
      </c>
      <c r="AR48" s="86">
        <v>0</v>
      </c>
      <c r="AS48" s="86"/>
      <c r="AT48" s="86"/>
      <c r="AU48" s="86"/>
      <c r="AV48" s="86"/>
      <c r="AW48" s="86"/>
      <c r="AX48" s="86"/>
      <c r="AY48" s="86"/>
      <c r="AZ48" s="86"/>
      <c r="BA48">
        <v>1</v>
      </c>
      <c r="BB48" s="85" t="str">
        <f>REPLACE(INDEX(GroupVertices[Group],MATCH(Edges24[[#This Row],[Vertex 1]],GroupVertices[Vertex],0)),1,1,"")</f>
        <v>3</v>
      </c>
      <c r="BC48" s="85" t="str">
        <f>REPLACE(INDEX(GroupVertices[Group],MATCH(Edges24[[#This Row],[Vertex 2]],GroupVertices[Vertex],0)),1,1,"")</f>
        <v>3</v>
      </c>
      <c r="BD48" s="51">
        <v>2</v>
      </c>
      <c r="BE48" s="52">
        <v>4.545454545454546</v>
      </c>
      <c r="BF48" s="51">
        <v>0</v>
      </c>
      <c r="BG48" s="52">
        <v>0</v>
      </c>
      <c r="BH48" s="51">
        <v>0</v>
      </c>
      <c r="BI48" s="52">
        <v>0</v>
      </c>
      <c r="BJ48" s="51">
        <v>42</v>
      </c>
      <c r="BK48" s="52">
        <v>95.45454545454545</v>
      </c>
      <c r="BL48" s="51">
        <v>44</v>
      </c>
    </row>
    <row r="49" spans="1:64" ht="15">
      <c r="A49" s="84" t="s">
        <v>290</v>
      </c>
      <c r="B49" s="84" t="s">
        <v>313</v>
      </c>
      <c r="C49" s="53"/>
      <c r="D49" s="54"/>
      <c r="E49" s="65"/>
      <c r="F49" s="55"/>
      <c r="G49" s="53"/>
      <c r="H49" s="57"/>
      <c r="I49" s="56"/>
      <c r="J49" s="56"/>
      <c r="K49" s="36" t="s">
        <v>65</v>
      </c>
      <c r="L49" s="83">
        <v>62</v>
      </c>
      <c r="M49" s="83"/>
      <c r="N49" s="63"/>
      <c r="O49" s="86" t="s">
        <v>320</v>
      </c>
      <c r="P49" s="88">
        <v>43470.40894675926</v>
      </c>
      <c r="Q49" s="86" t="s">
        <v>337</v>
      </c>
      <c r="R49" s="89" t="s">
        <v>350</v>
      </c>
      <c r="S49" s="86" t="s">
        <v>359</v>
      </c>
      <c r="T49" s="86"/>
      <c r="U49" s="86"/>
      <c r="V49" s="89" t="s">
        <v>418</v>
      </c>
      <c r="W49" s="88">
        <v>43470.40894675926</v>
      </c>
      <c r="X49" s="89" t="s">
        <v>473</v>
      </c>
      <c r="Y49" s="86"/>
      <c r="Z49" s="86"/>
      <c r="AA49" s="92" t="s">
        <v>531</v>
      </c>
      <c r="AB49" s="92" t="s">
        <v>546</v>
      </c>
      <c r="AC49" s="86" t="b">
        <v>0</v>
      </c>
      <c r="AD49" s="86">
        <v>0</v>
      </c>
      <c r="AE49" s="92" t="s">
        <v>555</v>
      </c>
      <c r="AF49" s="86" t="b">
        <v>0</v>
      </c>
      <c r="AG49" s="86" t="s">
        <v>559</v>
      </c>
      <c r="AH49" s="86"/>
      <c r="AI49" s="92" t="s">
        <v>550</v>
      </c>
      <c r="AJ49" s="86" t="b">
        <v>0</v>
      </c>
      <c r="AK49" s="86">
        <v>0</v>
      </c>
      <c r="AL49" s="92" t="s">
        <v>550</v>
      </c>
      <c r="AM49" s="86" t="s">
        <v>573</v>
      </c>
      <c r="AN49" s="86" t="b">
        <v>0</v>
      </c>
      <c r="AO49" s="92" t="s">
        <v>546</v>
      </c>
      <c r="AP49" s="86" t="s">
        <v>208</v>
      </c>
      <c r="AQ49" s="86">
        <v>0</v>
      </c>
      <c r="AR49" s="86">
        <v>0</v>
      </c>
      <c r="AS49" s="86"/>
      <c r="AT49" s="86"/>
      <c r="AU49" s="86"/>
      <c r="AV49" s="86"/>
      <c r="AW49" s="86"/>
      <c r="AX49" s="86"/>
      <c r="AY49" s="86"/>
      <c r="AZ49" s="86"/>
      <c r="BA49">
        <v>1</v>
      </c>
      <c r="BB49" s="85" t="str">
        <f>REPLACE(INDEX(GroupVertices[Group],MATCH(Edges24[[#This Row],[Vertex 1]],GroupVertices[Vertex],0)),1,1,"")</f>
        <v>13</v>
      </c>
      <c r="BC49" s="85" t="str">
        <f>REPLACE(INDEX(GroupVertices[Group],MATCH(Edges24[[#This Row],[Vertex 2]],GroupVertices[Vertex],0)),1,1,"")</f>
        <v>13</v>
      </c>
      <c r="BD49" s="51">
        <v>1</v>
      </c>
      <c r="BE49" s="52">
        <v>2.127659574468085</v>
      </c>
      <c r="BF49" s="51">
        <v>2</v>
      </c>
      <c r="BG49" s="52">
        <v>4.25531914893617</v>
      </c>
      <c r="BH49" s="51">
        <v>0</v>
      </c>
      <c r="BI49" s="52">
        <v>0</v>
      </c>
      <c r="BJ49" s="51">
        <v>44</v>
      </c>
      <c r="BK49" s="52">
        <v>93.61702127659575</v>
      </c>
      <c r="BL49" s="51">
        <v>47</v>
      </c>
    </row>
    <row r="50" spans="1:64" ht="15">
      <c r="A50" s="84" t="s">
        <v>291</v>
      </c>
      <c r="B50" s="84" t="s">
        <v>291</v>
      </c>
      <c r="C50" s="53"/>
      <c r="D50" s="54"/>
      <c r="E50" s="65"/>
      <c r="F50" s="55"/>
      <c r="G50" s="53"/>
      <c r="H50" s="57"/>
      <c r="I50" s="56"/>
      <c r="J50" s="56"/>
      <c r="K50" s="36" t="s">
        <v>65</v>
      </c>
      <c r="L50" s="83">
        <v>63</v>
      </c>
      <c r="M50" s="83"/>
      <c r="N50" s="63"/>
      <c r="O50" s="86" t="s">
        <v>208</v>
      </c>
      <c r="P50" s="88">
        <v>43469.743472222224</v>
      </c>
      <c r="Q50" s="86" t="s">
        <v>338</v>
      </c>
      <c r="R50" s="89" t="s">
        <v>351</v>
      </c>
      <c r="S50" s="86" t="s">
        <v>360</v>
      </c>
      <c r="T50" s="86" t="s">
        <v>370</v>
      </c>
      <c r="U50" s="86"/>
      <c r="V50" s="89" t="s">
        <v>419</v>
      </c>
      <c r="W50" s="88">
        <v>43469.743472222224</v>
      </c>
      <c r="X50" s="89" t="s">
        <v>474</v>
      </c>
      <c r="Y50" s="86"/>
      <c r="Z50" s="86"/>
      <c r="AA50" s="92" t="s">
        <v>532</v>
      </c>
      <c r="AB50" s="86"/>
      <c r="AC50" s="86" t="b">
        <v>0</v>
      </c>
      <c r="AD50" s="86">
        <v>4</v>
      </c>
      <c r="AE50" s="92" t="s">
        <v>550</v>
      </c>
      <c r="AF50" s="86" t="b">
        <v>0</v>
      </c>
      <c r="AG50" s="86" t="s">
        <v>559</v>
      </c>
      <c r="AH50" s="86"/>
      <c r="AI50" s="92" t="s">
        <v>550</v>
      </c>
      <c r="AJ50" s="86" t="b">
        <v>0</v>
      </c>
      <c r="AK50" s="86">
        <v>1</v>
      </c>
      <c r="AL50" s="92" t="s">
        <v>550</v>
      </c>
      <c r="AM50" s="86" t="s">
        <v>563</v>
      </c>
      <c r="AN50" s="86" t="b">
        <v>0</v>
      </c>
      <c r="AO50" s="92" t="s">
        <v>532</v>
      </c>
      <c r="AP50" s="86" t="s">
        <v>208</v>
      </c>
      <c r="AQ50" s="86">
        <v>0</v>
      </c>
      <c r="AR50" s="86">
        <v>0</v>
      </c>
      <c r="AS50" s="86"/>
      <c r="AT50" s="86"/>
      <c r="AU50" s="86"/>
      <c r="AV50" s="86"/>
      <c r="AW50" s="86"/>
      <c r="AX50" s="86"/>
      <c r="AY50" s="86"/>
      <c r="AZ50" s="86"/>
      <c r="BA50">
        <v>1</v>
      </c>
      <c r="BB50" s="85" t="str">
        <f>REPLACE(INDEX(GroupVertices[Group],MATCH(Edges24[[#This Row],[Vertex 1]],GroupVertices[Vertex],0)),1,1,"")</f>
        <v>12</v>
      </c>
      <c r="BC50" s="85" t="str">
        <f>REPLACE(INDEX(GroupVertices[Group],MATCH(Edges24[[#This Row],[Vertex 2]],GroupVertices[Vertex],0)),1,1,"")</f>
        <v>12</v>
      </c>
      <c r="BD50" s="51">
        <v>1</v>
      </c>
      <c r="BE50" s="52">
        <v>2.857142857142857</v>
      </c>
      <c r="BF50" s="51">
        <v>0</v>
      </c>
      <c r="BG50" s="52">
        <v>0</v>
      </c>
      <c r="BH50" s="51">
        <v>0</v>
      </c>
      <c r="BI50" s="52">
        <v>0</v>
      </c>
      <c r="BJ50" s="51">
        <v>34</v>
      </c>
      <c r="BK50" s="52">
        <v>97.14285714285714</v>
      </c>
      <c r="BL50" s="51">
        <v>35</v>
      </c>
    </row>
    <row r="51" spans="1:64" ht="15">
      <c r="A51" s="84" t="s">
        <v>292</v>
      </c>
      <c r="B51" s="84" t="s">
        <v>291</v>
      </c>
      <c r="C51" s="53"/>
      <c r="D51" s="54"/>
      <c r="E51" s="65"/>
      <c r="F51" s="55"/>
      <c r="G51" s="53"/>
      <c r="H51" s="57"/>
      <c r="I51" s="56"/>
      <c r="J51" s="56"/>
      <c r="K51" s="36" t="s">
        <v>65</v>
      </c>
      <c r="L51" s="83">
        <v>64</v>
      </c>
      <c r="M51" s="83"/>
      <c r="N51" s="63"/>
      <c r="O51" s="86" t="s">
        <v>318</v>
      </c>
      <c r="P51" s="88">
        <v>43470.563472222224</v>
      </c>
      <c r="Q51" s="86" t="s">
        <v>338</v>
      </c>
      <c r="R51" s="86"/>
      <c r="S51" s="86"/>
      <c r="T51" s="86"/>
      <c r="U51" s="86"/>
      <c r="V51" s="89" t="s">
        <v>420</v>
      </c>
      <c r="W51" s="88">
        <v>43470.563472222224</v>
      </c>
      <c r="X51" s="89" t="s">
        <v>475</v>
      </c>
      <c r="Y51" s="86"/>
      <c r="Z51" s="86"/>
      <c r="AA51" s="92" t="s">
        <v>533</v>
      </c>
      <c r="AB51" s="86"/>
      <c r="AC51" s="86" t="b">
        <v>0</v>
      </c>
      <c r="AD51" s="86">
        <v>0</v>
      </c>
      <c r="AE51" s="92" t="s">
        <v>550</v>
      </c>
      <c r="AF51" s="86" t="b">
        <v>0</v>
      </c>
      <c r="AG51" s="86" t="s">
        <v>559</v>
      </c>
      <c r="AH51" s="86"/>
      <c r="AI51" s="92" t="s">
        <v>550</v>
      </c>
      <c r="AJ51" s="86" t="b">
        <v>0</v>
      </c>
      <c r="AK51" s="86">
        <v>1</v>
      </c>
      <c r="AL51" s="92" t="s">
        <v>532</v>
      </c>
      <c r="AM51" s="86" t="s">
        <v>564</v>
      </c>
      <c r="AN51" s="86" t="b">
        <v>0</v>
      </c>
      <c r="AO51" s="92" t="s">
        <v>532</v>
      </c>
      <c r="AP51" s="86" t="s">
        <v>208</v>
      </c>
      <c r="AQ51" s="86">
        <v>0</v>
      </c>
      <c r="AR51" s="86">
        <v>0</v>
      </c>
      <c r="AS51" s="86"/>
      <c r="AT51" s="86"/>
      <c r="AU51" s="86"/>
      <c r="AV51" s="86"/>
      <c r="AW51" s="86"/>
      <c r="AX51" s="86"/>
      <c r="AY51" s="86"/>
      <c r="AZ51" s="86"/>
      <c r="BA51">
        <v>1</v>
      </c>
      <c r="BB51" s="85" t="str">
        <f>REPLACE(INDEX(GroupVertices[Group],MATCH(Edges24[[#This Row],[Vertex 1]],GroupVertices[Vertex],0)),1,1,"")</f>
        <v>12</v>
      </c>
      <c r="BC51" s="85" t="str">
        <f>REPLACE(INDEX(GroupVertices[Group],MATCH(Edges24[[#This Row],[Vertex 2]],GroupVertices[Vertex],0)),1,1,"")</f>
        <v>12</v>
      </c>
      <c r="BD51" s="51">
        <v>1</v>
      </c>
      <c r="BE51" s="52">
        <v>2.857142857142857</v>
      </c>
      <c r="BF51" s="51">
        <v>0</v>
      </c>
      <c r="BG51" s="52">
        <v>0</v>
      </c>
      <c r="BH51" s="51">
        <v>0</v>
      </c>
      <c r="BI51" s="52">
        <v>0</v>
      </c>
      <c r="BJ51" s="51">
        <v>34</v>
      </c>
      <c r="BK51" s="52">
        <v>97.14285714285714</v>
      </c>
      <c r="BL51" s="51">
        <v>35</v>
      </c>
    </row>
    <row r="52" spans="1:64" ht="15">
      <c r="A52" s="84" t="s">
        <v>293</v>
      </c>
      <c r="B52" s="84" t="s">
        <v>293</v>
      </c>
      <c r="C52" s="53"/>
      <c r="D52" s="54"/>
      <c r="E52" s="65"/>
      <c r="F52" s="55"/>
      <c r="G52" s="53"/>
      <c r="H52" s="57"/>
      <c r="I52" s="56"/>
      <c r="J52" s="56"/>
      <c r="K52" s="36" t="s">
        <v>65</v>
      </c>
      <c r="L52" s="83">
        <v>65</v>
      </c>
      <c r="M52" s="83"/>
      <c r="N52" s="63"/>
      <c r="O52" s="86" t="s">
        <v>208</v>
      </c>
      <c r="P52" s="88">
        <v>43461.625393518516</v>
      </c>
      <c r="Q52" s="86" t="s">
        <v>321</v>
      </c>
      <c r="R52" s="89" t="s">
        <v>352</v>
      </c>
      <c r="S52" s="86" t="s">
        <v>361</v>
      </c>
      <c r="T52" s="86" t="s">
        <v>368</v>
      </c>
      <c r="U52" s="86"/>
      <c r="V52" s="89" t="s">
        <v>421</v>
      </c>
      <c r="W52" s="88">
        <v>43461.625393518516</v>
      </c>
      <c r="X52" s="89" t="s">
        <v>476</v>
      </c>
      <c r="Y52" s="86"/>
      <c r="Z52" s="86"/>
      <c r="AA52" s="92" t="s">
        <v>534</v>
      </c>
      <c r="AB52" s="86"/>
      <c r="AC52" s="86" t="b">
        <v>0</v>
      </c>
      <c r="AD52" s="86">
        <v>15</v>
      </c>
      <c r="AE52" s="92" t="s">
        <v>550</v>
      </c>
      <c r="AF52" s="86" t="b">
        <v>0</v>
      </c>
      <c r="AG52" s="86" t="s">
        <v>559</v>
      </c>
      <c r="AH52" s="86"/>
      <c r="AI52" s="92" t="s">
        <v>550</v>
      </c>
      <c r="AJ52" s="86" t="b">
        <v>0</v>
      </c>
      <c r="AK52" s="86">
        <v>5</v>
      </c>
      <c r="AL52" s="92" t="s">
        <v>550</v>
      </c>
      <c r="AM52" s="86" t="s">
        <v>574</v>
      </c>
      <c r="AN52" s="86" t="b">
        <v>0</v>
      </c>
      <c r="AO52" s="92" t="s">
        <v>534</v>
      </c>
      <c r="AP52" s="86" t="s">
        <v>318</v>
      </c>
      <c r="AQ52" s="86">
        <v>0</v>
      </c>
      <c r="AR52" s="86">
        <v>0</v>
      </c>
      <c r="AS52" s="86"/>
      <c r="AT52" s="86"/>
      <c r="AU52" s="86"/>
      <c r="AV52" s="86"/>
      <c r="AW52" s="86"/>
      <c r="AX52" s="86"/>
      <c r="AY52" s="86"/>
      <c r="AZ52" s="86"/>
      <c r="BA52">
        <v>2</v>
      </c>
      <c r="BB52" s="85" t="str">
        <f>REPLACE(INDEX(GroupVertices[Group],MATCH(Edges24[[#This Row],[Vertex 1]],GroupVertices[Vertex],0)),1,1,"")</f>
        <v>6</v>
      </c>
      <c r="BC52" s="85" t="str">
        <f>REPLACE(INDEX(GroupVertices[Group],MATCH(Edges24[[#This Row],[Vertex 2]],GroupVertices[Vertex],0)),1,1,"")</f>
        <v>6</v>
      </c>
      <c r="BD52" s="51">
        <v>1</v>
      </c>
      <c r="BE52" s="52">
        <v>3.0303030303030303</v>
      </c>
      <c r="BF52" s="51">
        <v>0</v>
      </c>
      <c r="BG52" s="52">
        <v>0</v>
      </c>
      <c r="BH52" s="51">
        <v>0</v>
      </c>
      <c r="BI52" s="52">
        <v>0</v>
      </c>
      <c r="BJ52" s="51">
        <v>32</v>
      </c>
      <c r="BK52" s="52">
        <v>96.96969696969697</v>
      </c>
      <c r="BL52" s="51">
        <v>33</v>
      </c>
    </row>
    <row r="53" spans="1:64" ht="15">
      <c r="A53" s="84" t="s">
        <v>293</v>
      </c>
      <c r="B53" s="84" t="s">
        <v>293</v>
      </c>
      <c r="C53" s="53"/>
      <c r="D53" s="54"/>
      <c r="E53" s="65"/>
      <c r="F53" s="55"/>
      <c r="G53" s="53"/>
      <c r="H53" s="57"/>
      <c r="I53" s="56"/>
      <c r="J53" s="56"/>
      <c r="K53" s="36" t="s">
        <v>65</v>
      </c>
      <c r="L53" s="83">
        <v>66</v>
      </c>
      <c r="M53" s="83"/>
      <c r="N53" s="63"/>
      <c r="O53" s="86" t="s">
        <v>208</v>
      </c>
      <c r="P53" s="88">
        <v>43470.666666666664</v>
      </c>
      <c r="Q53" s="86" t="s">
        <v>339</v>
      </c>
      <c r="R53" s="89" t="s">
        <v>352</v>
      </c>
      <c r="S53" s="86" t="s">
        <v>361</v>
      </c>
      <c r="T53" s="86" t="s">
        <v>368</v>
      </c>
      <c r="U53" s="86"/>
      <c r="V53" s="89" t="s">
        <v>421</v>
      </c>
      <c r="W53" s="88">
        <v>43470.666666666664</v>
      </c>
      <c r="X53" s="89" t="s">
        <v>477</v>
      </c>
      <c r="Y53" s="86"/>
      <c r="Z53" s="86"/>
      <c r="AA53" s="92" t="s">
        <v>535</v>
      </c>
      <c r="AB53" s="86"/>
      <c r="AC53" s="86" t="b">
        <v>0</v>
      </c>
      <c r="AD53" s="86">
        <v>1</v>
      </c>
      <c r="AE53" s="92" t="s">
        <v>550</v>
      </c>
      <c r="AF53" s="86" t="b">
        <v>0</v>
      </c>
      <c r="AG53" s="86" t="s">
        <v>559</v>
      </c>
      <c r="AH53" s="86"/>
      <c r="AI53" s="92" t="s">
        <v>550</v>
      </c>
      <c r="AJ53" s="86" t="b">
        <v>0</v>
      </c>
      <c r="AK53" s="86">
        <v>0</v>
      </c>
      <c r="AL53" s="92" t="s">
        <v>550</v>
      </c>
      <c r="AM53" s="86" t="s">
        <v>574</v>
      </c>
      <c r="AN53" s="86" t="b">
        <v>0</v>
      </c>
      <c r="AO53" s="92" t="s">
        <v>535</v>
      </c>
      <c r="AP53" s="86" t="s">
        <v>208</v>
      </c>
      <c r="AQ53" s="86">
        <v>0</v>
      </c>
      <c r="AR53" s="86">
        <v>0</v>
      </c>
      <c r="AS53" s="86"/>
      <c r="AT53" s="86"/>
      <c r="AU53" s="86"/>
      <c r="AV53" s="86"/>
      <c r="AW53" s="86"/>
      <c r="AX53" s="86"/>
      <c r="AY53" s="86"/>
      <c r="AZ53" s="86"/>
      <c r="BA53">
        <v>2</v>
      </c>
      <c r="BB53" s="85" t="str">
        <f>REPLACE(INDEX(GroupVertices[Group],MATCH(Edges24[[#This Row],[Vertex 1]],GroupVertices[Vertex],0)),1,1,"")</f>
        <v>6</v>
      </c>
      <c r="BC53" s="85" t="str">
        <f>REPLACE(INDEX(GroupVertices[Group],MATCH(Edges24[[#This Row],[Vertex 2]],GroupVertices[Vertex],0)),1,1,"")</f>
        <v>6</v>
      </c>
      <c r="BD53" s="51">
        <v>1</v>
      </c>
      <c r="BE53" s="52">
        <v>2.3255813953488373</v>
      </c>
      <c r="BF53" s="51">
        <v>0</v>
      </c>
      <c r="BG53" s="52">
        <v>0</v>
      </c>
      <c r="BH53" s="51">
        <v>0</v>
      </c>
      <c r="BI53" s="52">
        <v>0</v>
      </c>
      <c r="BJ53" s="51">
        <v>42</v>
      </c>
      <c r="BK53" s="52">
        <v>97.67441860465117</v>
      </c>
      <c r="BL53" s="51">
        <v>43</v>
      </c>
    </row>
    <row r="54" spans="1:64" ht="15">
      <c r="A54" s="84" t="s">
        <v>294</v>
      </c>
      <c r="B54" s="84" t="s">
        <v>314</v>
      </c>
      <c r="C54" s="53"/>
      <c r="D54" s="54"/>
      <c r="E54" s="65"/>
      <c r="F54" s="55"/>
      <c r="G54" s="53"/>
      <c r="H54" s="57"/>
      <c r="I54" s="56"/>
      <c r="J54" s="56"/>
      <c r="K54" s="36" t="s">
        <v>65</v>
      </c>
      <c r="L54" s="83">
        <v>67</v>
      </c>
      <c r="M54" s="83"/>
      <c r="N54" s="63"/>
      <c r="O54" s="86" t="s">
        <v>319</v>
      </c>
      <c r="P54" s="88">
        <v>43470.751296296294</v>
      </c>
      <c r="Q54" s="86" t="s">
        <v>340</v>
      </c>
      <c r="R54" s="86"/>
      <c r="S54" s="86"/>
      <c r="T54" s="86"/>
      <c r="U54" s="86"/>
      <c r="V54" s="89" t="s">
        <v>422</v>
      </c>
      <c r="W54" s="88">
        <v>43470.751296296294</v>
      </c>
      <c r="X54" s="89" t="s">
        <v>478</v>
      </c>
      <c r="Y54" s="86"/>
      <c r="Z54" s="86"/>
      <c r="AA54" s="92" t="s">
        <v>536</v>
      </c>
      <c r="AB54" s="92" t="s">
        <v>547</v>
      </c>
      <c r="AC54" s="86" t="b">
        <v>0</v>
      </c>
      <c r="AD54" s="86">
        <v>2</v>
      </c>
      <c r="AE54" s="92" t="s">
        <v>556</v>
      </c>
      <c r="AF54" s="86" t="b">
        <v>0</v>
      </c>
      <c r="AG54" s="86" t="s">
        <v>559</v>
      </c>
      <c r="AH54" s="86"/>
      <c r="AI54" s="92" t="s">
        <v>550</v>
      </c>
      <c r="AJ54" s="86" t="b">
        <v>0</v>
      </c>
      <c r="AK54" s="86">
        <v>0</v>
      </c>
      <c r="AL54" s="92" t="s">
        <v>550</v>
      </c>
      <c r="AM54" s="86" t="s">
        <v>564</v>
      </c>
      <c r="AN54" s="86" t="b">
        <v>0</v>
      </c>
      <c r="AO54" s="92" t="s">
        <v>547</v>
      </c>
      <c r="AP54" s="86" t="s">
        <v>208</v>
      </c>
      <c r="AQ54" s="86">
        <v>0</v>
      </c>
      <c r="AR54" s="86">
        <v>0</v>
      </c>
      <c r="AS54" s="86"/>
      <c r="AT54" s="86"/>
      <c r="AU54" s="86"/>
      <c r="AV54" s="86"/>
      <c r="AW54" s="86"/>
      <c r="AX54" s="86"/>
      <c r="AY54" s="86"/>
      <c r="AZ54" s="86"/>
      <c r="BA54">
        <v>1</v>
      </c>
      <c r="BB54" s="85" t="str">
        <f>REPLACE(INDEX(GroupVertices[Group],MATCH(Edges24[[#This Row],[Vertex 1]],GroupVertices[Vertex],0)),1,1,"")</f>
        <v>7</v>
      </c>
      <c r="BC54" s="85" t="str">
        <f>REPLACE(INDEX(GroupVertices[Group],MATCH(Edges24[[#This Row],[Vertex 2]],GroupVertices[Vertex],0)),1,1,"")</f>
        <v>7</v>
      </c>
      <c r="BD54" s="51"/>
      <c r="BE54" s="52"/>
      <c r="BF54" s="51"/>
      <c r="BG54" s="52"/>
      <c r="BH54" s="51"/>
      <c r="BI54" s="52"/>
      <c r="BJ54" s="51"/>
      <c r="BK54" s="52"/>
      <c r="BL54" s="51"/>
    </row>
    <row r="55" spans="1:64" ht="15">
      <c r="A55" s="84" t="s">
        <v>295</v>
      </c>
      <c r="B55" s="84" t="s">
        <v>316</v>
      </c>
      <c r="C55" s="53"/>
      <c r="D55" s="54"/>
      <c r="E55" s="65"/>
      <c r="F55" s="55"/>
      <c r="G55" s="53"/>
      <c r="H55" s="57"/>
      <c r="I55" s="56"/>
      <c r="J55" s="56"/>
      <c r="K55" s="36" t="s">
        <v>65</v>
      </c>
      <c r="L55" s="83">
        <v>69</v>
      </c>
      <c r="M55" s="83"/>
      <c r="N55" s="63"/>
      <c r="O55" s="86" t="s">
        <v>319</v>
      </c>
      <c r="P55" s="88">
        <v>43470.92414351852</v>
      </c>
      <c r="Q55" s="86" t="s">
        <v>341</v>
      </c>
      <c r="R55" s="86"/>
      <c r="S55" s="86"/>
      <c r="T55" s="86"/>
      <c r="U55" s="86"/>
      <c r="V55" s="89" t="s">
        <v>423</v>
      </c>
      <c r="W55" s="88">
        <v>43470.92414351852</v>
      </c>
      <c r="X55" s="89" t="s">
        <v>479</v>
      </c>
      <c r="Y55" s="86"/>
      <c r="Z55" s="86"/>
      <c r="AA55" s="92" t="s">
        <v>537</v>
      </c>
      <c r="AB55" s="92" t="s">
        <v>548</v>
      </c>
      <c r="AC55" s="86" t="b">
        <v>0</v>
      </c>
      <c r="AD55" s="86">
        <v>0</v>
      </c>
      <c r="AE55" s="92" t="s">
        <v>557</v>
      </c>
      <c r="AF55" s="86" t="b">
        <v>0</v>
      </c>
      <c r="AG55" s="86" t="s">
        <v>559</v>
      </c>
      <c r="AH55" s="86"/>
      <c r="AI55" s="92" t="s">
        <v>550</v>
      </c>
      <c r="AJ55" s="86" t="b">
        <v>0</v>
      </c>
      <c r="AK55" s="86">
        <v>0</v>
      </c>
      <c r="AL55" s="92" t="s">
        <v>550</v>
      </c>
      <c r="AM55" s="86" t="s">
        <v>564</v>
      </c>
      <c r="AN55" s="86" t="b">
        <v>0</v>
      </c>
      <c r="AO55" s="92" t="s">
        <v>548</v>
      </c>
      <c r="AP55" s="86" t="s">
        <v>208</v>
      </c>
      <c r="AQ55" s="86">
        <v>0</v>
      </c>
      <c r="AR55" s="86">
        <v>0</v>
      </c>
      <c r="AS55" s="86"/>
      <c r="AT55" s="86"/>
      <c r="AU55" s="86"/>
      <c r="AV55" s="86"/>
      <c r="AW55" s="86"/>
      <c r="AX55" s="86"/>
      <c r="AY55" s="86"/>
      <c r="AZ55" s="86"/>
      <c r="BA55">
        <v>1</v>
      </c>
      <c r="BB55" s="85" t="str">
        <f>REPLACE(INDEX(GroupVertices[Group],MATCH(Edges24[[#This Row],[Vertex 1]],GroupVertices[Vertex],0)),1,1,"")</f>
        <v>11</v>
      </c>
      <c r="BC55" s="85" t="str">
        <f>REPLACE(INDEX(GroupVertices[Group],MATCH(Edges24[[#This Row],[Vertex 2]],GroupVertices[Vertex],0)),1,1,"")</f>
        <v>11</v>
      </c>
      <c r="BD55" s="51">
        <v>0</v>
      </c>
      <c r="BE55" s="52">
        <v>0</v>
      </c>
      <c r="BF55" s="51">
        <v>0</v>
      </c>
      <c r="BG55" s="52">
        <v>0</v>
      </c>
      <c r="BH55" s="51">
        <v>0</v>
      </c>
      <c r="BI55" s="52">
        <v>0</v>
      </c>
      <c r="BJ55" s="51">
        <v>34</v>
      </c>
      <c r="BK55" s="52">
        <v>100</v>
      </c>
      <c r="BL55" s="51">
        <v>34</v>
      </c>
    </row>
    <row r="56" spans="1:64" ht="15">
      <c r="A56" s="84" t="s">
        <v>296</v>
      </c>
      <c r="B56" s="84" t="s">
        <v>317</v>
      </c>
      <c r="C56" s="53"/>
      <c r="D56" s="54"/>
      <c r="E56" s="65"/>
      <c r="F56" s="55"/>
      <c r="G56" s="53"/>
      <c r="H56" s="57"/>
      <c r="I56" s="56"/>
      <c r="J56" s="56"/>
      <c r="K56" s="36" t="s">
        <v>65</v>
      </c>
      <c r="L56" s="83">
        <v>70</v>
      </c>
      <c r="M56" s="83"/>
      <c r="N56" s="63"/>
      <c r="O56" s="86" t="s">
        <v>320</v>
      </c>
      <c r="P56" s="88">
        <v>43471.366215277776</v>
      </c>
      <c r="Q56" s="86" t="s">
        <v>342</v>
      </c>
      <c r="R56" s="86"/>
      <c r="S56" s="86"/>
      <c r="T56" s="86"/>
      <c r="U56" s="86"/>
      <c r="V56" s="89" t="s">
        <v>424</v>
      </c>
      <c r="W56" s="88">
        <v>43471.366215277776</v>
      </c>
      <c r="X56" s="89" t="s">
        <v>480</v>
      </c>
      <c r="Y56" s="86"/>
      <c r="Z56" s="86"/>
      <c r="AA56" s="92" t="s">
        <v>538</v>
      </c>
      <c r="AB56" s="92" t="s">
        <v>549</v>
      </c>
      <c r="AC56" s="86" t="b">
        <v>0</v>
      </c>
      <c r="AD56" s="86">
        <v>0</v>
      </c>
      <c r="AE56" s="92" t="s">
        <v>558</v>
      </c>
      <c r="AF56" s="86" t="b">
        <v>0</v>
      </c>
      <c r="AG56" s="86" t="s">
        <v>559</v>
      </c>
      <c r="AH56" s="86"/>
      <c r="AI56" s="92" t="s">
        <v>550</v>
      </c>
      <c r="AJ56" s="86" t="b">
        <v>0</v>
      </c>
      <c r="AK56" s="86">
        <v>0</v>
      </c>
      <c r="AL56" s="92" t="s">
        <v>550</v>
      </c>
      <c r="AM56" s="86" t="s">
        <v>565</v>
      </c>
      <c r="AN56" s="86" t="b">
        <v>0</v>
      </c>
      <c r="AO56" s="92" t="s">
        <v>549</v>
      </c>
      <c r="AP56" s="86" t="s">
        <v>208</v>
      </c>
      <c r="AQ56" s="86">
        <v>0</v>
      </c>
      <c r="AR56" s="86">
        <v>0</v>
      </c>
      <c r="AS56" s="86"/>
      <c r="AT56" s="86"/>
      <c r="AU56" s="86"/>
      <c r="AV56" s="86"/>
      <c r="AW56" s="86"/>
      <c r="AX56" s="86"/>
      <c r="AY56" s="86"/>
      <c r="AZ56" s="86"/>
      <c r="BA56">
        <v>1</v>
      </c>
      <c r="BB56" s="85" t="str">
        <f>REPLACE(INDEX(GroupVertices[Group],MATCH(Edges24[[#This Row],[Vertex 1]],GroupVertices[Vertex],0)),1,1,"")</f>
        <v>10</v>
      </c>
      <c r="BC56" s="85" t="str">
        <f>REPLACE(INDEX(GroupVertices[Group],MATCH(Edges24[[#This Row],[Vertex 2]],GroupVertices[Vertex],0)),1,1,"")</f>
        <v>10</v>
      </c>
      <c r="BD56" s="51">
        <v>1</v>
      </c>
      <c r="BE56" s="52">
        <v>4.545454545454546</v>
      </c>
      <c r="BF56" s="51">
        <v>0</v>
      </c>
      <c r="BG56" s="52">
        <v>0</v>
      </c>
      <c r="BH56" s="51">
        <v>0</v>
      </c>
      <c r="BI56" s="52">
        <v>0</v>
      </c>
      <c r="BJ56" s="51">
        <v>21</v>
      </c>
      <c r="BK56" s="52">
        <v>95.45454545454545</v>
      </c>
      <c r="BL56" s="51">
        <v>22</v>
      </c>
    </row>
    <row r="57" spans="1:64" ht="15">
      <c r="A57" s="84" t="s">
        <v>297</v>
      </c>
      <c r="B57" s="84" t="s">
        <v>297</v>
      </c>
      <c r="C57" s="53"/>
      <c r="D57" s="54"/>
      <c r="E57" s="65"/>
      <c r="F57" s="55"/>
      <c r="G57" s="53"/>
      <c r="H57" s="57"/>
      <c r="I57" s="56"/>
      <c r="J57" s="56"/>
      <c r="K57" s="36" t="s">
        <v>65</v>
      </c>
      <c r="L57" s="83">
        <v>71</v>
      </c>
      <c r="M57" s="83"/>
      <c r="N57" s="63"/>
      <c r="O57" s="86" t="s">
        <v>208</v>
      </c>
      <c r="P57" s="88">
        <v>43471.54344907407</v>
      </c>
      <c r="Q57" s="86" t="s">
        <v>343</v>
      </c>
      <c r="R57" s="89" t="s">
        <v>353</v>
      </c>
      <c r="S57" s="86" t="s">
        <v>362</v>
      </c>
      <c r="T57" s="86" t="s">
        <v>371</v>
      </c>
      <c r="U57" s="89" t="s">
        <v>374</v>
      </c>
      <c r="V57" s="89" t="s">
        <v>374</v>
      </c>
      <c r="W57" s="88">
        <v>43471.54344907407</v>
      </c>
      <c r="X57" s="89" t="s">
        <v>481</v>
      </c>
      <c r="Y57" s="86"/>
      <c r="Z57" s="86"/>
      <c r="AA57" s="92" t="s">
        <v>539</v>
      </c>
      <c r="AB57" s="86"/>
      <c r="AC57" s="86" t="b">
        <v>0</v>
      </c>
      <c r="AD57" s="86">
        <v>0</v>
      </c>
      <c r="AE57" s="92" t="s">
        <v>550</v>
      </c>
      <c r="AF57" s="86" t="b">
        <v>0</v>
      </c>
      <c r="AG57" s="86" t="s">
        <v>559</v>
      </c>
      <c r="AH57" s="86"/>
      <c r="AI57" s="92" t="s">
        <v>550</v>
      </c>
      <c r="AJ57" s="86" t="b">
        <v>0</v>
      </c>
      <c r="AK57" s="86">
        <v>0</v>
      </c>
      <c r="AL57" s="92" t="s">
        <v>550</v>
      </c>
      <c r="AM57" s="86" t="s">
        <v>563</v>
      </c>
      <c r="AN57" s="86" t="b">
        <v>0</v>
      </c>
      <c r="AO57" s="92" t="s">
        <v>539</v>
      </c>
      <c r="AP57" s="86" t="s">
        <v>208</v>
      </c>
      <c r="AQ57" s="86">
        <v>0</v>
      </c>
      <c r="AR57" s="86">
        <v>0</v>
      </c>
      <c r="AS57" s="86"/>
      <c r="AT57" s="86"/>
      <c r="AU57" s="86"/>
      <c r="AV57" s="86"/>
      <c r="AW57" s="86"/>
      <c r="AX57" s="86"/>
      <c r="AY57" s="86"/>
      <c r="AZ57" s="86"/>
      <c r="BA57">
        <v>1</v>
      </c>
      <c r="BB57" s="85" t="str">
        <f>REPLACE(INDEX(GroupVertices[Group],MATCH(Edges24[[#This Row],[Vertex 1]],GroupVertices[Vertex],0)),1,1,"")</f>
        <v>4</v>
      </c>
      <c r="BC57" s="85" t="str">
        <f>REPLACE(INDEX(GroupVertices[Group],MATCH(Edges24[[#This Row],[Vertex 2]],GroupVertices[Vertex],0)),1,1,"")</f>
        <v>4</v>
      </c>
      <c r="BD57" s="51">
        <v>1</v>
      </c>
      <c r="BE57" s="52">
        <v>2.6315789473684212</v>
      </c>
      <c r="BF57" s="51">
        <v>1</v>
      </c>
      <c r="BG57" s="52">
        <v>2.6315789473684212</v>
      </c>
      <c r="BH57" s="51">
        <v>0</v>
      </c>
      <c r="BI57" s="52">
        <v>0</v>
      </c>
      <c r="BJ57" s="51">
        <v>36</v>
      </c>
      <c r="BK57" s="52">
        <v>94.73684210526316</v>
      </c>
      <c r="BL57" s="51">
        <v>38</v>
      </c>
    </row>
    <row r="58" spans="1:64" ht="15">
      <c r="A58" s="84" t="s">
        <v>298</v>
      </c>
      <c r="B58" s="84" t="s">
        <v>298</v>
      </c>
      <c r="C58" s="53"/>
      <c r="D58" s="54"/>
      <c r="E58" s="65"/>
      <c r="F58" s="55"/>
      <c r="G58" s="53"/>
      <c r="H58" s="57"/>
      <c r="I58" s="56"/>
      <c r="J58" s="56"/>
      <c r="K58" s="36" t="s">
        <v>65</v>
      </c>
      <c r="L58" s="83">
        <v>72</v>
      </c>
      <c r="M58" s="83"/>
      <c r="N58" s="63"/>
      <c r="O58" s="86" t="s">
        <v>208</v>
      </c>
      <c r="P58" s="88">
        <v>43468.67743055556</v>
      </c>
      <c r="Q58" s="86" t="s">
        <v>330</v>
      </c>
      <c r="R58" s="86"/>
      <c r="S58" s="86"/>
      <c r="T58" s="86"/>
      <c r="U58" s="86"/>
      <c r="V58" s="89" t="s">
        <v>425</v>
      </c>
      <c r="W58" s="88">
        <v>43468.67743055556</v>
      </c>
      <c r="X58" s="89" t="s">
        <v>482</v>
      </c>
      <c r="Y58" s="86"/>
      <c r="Z58" s="86"/>
      <c r="AA58" s="92" t="s">
        <v>540</v>
      </c>
      <c r="AB58" s="86"/>
      <c r="AC58" s="86" t="b">
        <v>0</v>
      </c>
      <c r="AD58" s="86">
        <v>83</v>
      </c>
      <c r="AE58" s="92" t="s">
        <v>550</v>
      </c>
      <c r="AF58" s="86" t="b">
        <v>0</v>
      </c>
      <c r="AG58" s="86" t="s">
        <v>559</v>
      </c>
      <c r="AH58" s="86"/>
      <c r="AI58" s="92" t="s">
        <v>550</v>
      </c>
      <c r="AJ58" s="86" t="b">
        <v>0</v>
      </c>
      <c r="AK58" s="86">
        <v>22</v>
      </c>
      <c r="AL58" s="92" t="s">
        <v>550</v>
      </c>
      <c r="AM58" s="86" t="s">
        <v>575</v>
      </c>
      <c r="AN58" s="86" t="b">
        <v>0</v>
      </c>
      <c r="AO58" s="92" t="s">
        <v>540</v>
      </c>
      <c r="AP58" s="86" t="s">
        <v>208</v>
      </c>
      <c r="AQ58" s="86">
        <v>0</v>
      </c>
      <c r="AR58" s="86">
        <v>0</v>
      </c>
      <c r="AS58" s="86"/>
      <c r="AT58" s="86"/>
      <c r="AU58" s="86"/>
      <c r="AV58" s="86"/>
      <c r="AW58" s="86"/>
      <c r="AX58" s="86"/>
      <c r="AY58" s="86"/>
      <c r="AZ58" s="86"/>
      <c r="BA58">
        <v>2</v>
      </c>
      <c r="BB58" s="85" t="str">
        <f>REPLACE(INDEX(GroupVertices[Group],MATCH(Edges24[[#This Row],[Vertex 1]],GroupVertices[Vertex],0)),1,1,"")</f>
        <v>1</v>
      </c>
      <c r="BC58" s="85" t="str">
        <f>REPLACE(INDEX(GroupVertices[Group],MATCH(Edges24[[#This Row],[Vertex 2]],GroupVertices[Vertex],0)),1,1,"")</f>
        <v>1</v>
      </c>
      <c r="BD58" s="51">
        <v>1</v>
      </c>
      <c r="BE58" s="52">
        <v>2.2222222222222223</v>
      </c>
      <c r="BF58" s="51">
        <v>0</v>
      </c>
      <c r="BG58" s="52">
        <v>0</v>
      </c>
      <c r="BH58" s="51">
        <v>0</v>
      </c>
      <c r="BI58" s="52">
        <v>0</v>
      </c>
      <c r="BJ58" s="51">
        <v>44</v>
      </c>
      <c r="BK58" s="52">
        <v>97.77777777777777</v>
      </c>
      <c r="BL58" s="51">
        <v>45</v>
      </c>
    </row>
    <row r="59" spans="1:64" ht="15">
      <c r="A59" s="84" t="s">
        <v>298</v>
      </c>
      <c r="B59" s="84" t="s">
        <v>298</v>
      </c>
      <c r="C59" s="53"/>
      <c r="D59" s="54"/>
      <c r="E59" s="65"/>
      <c r="F59" s="55"/>
      <c r="G59" s="53"/>
      <c r="H59" s="57"/>
      <c r="I59" s="56"/>
      <c r="J59" s="56"/>
      <c r="K59" s="36" t="s">
        <v>65</v>
      </c>
      <c r="L59" s="83">
        <v>73</v>
      </c>
      <c r="M59" s="83"/>
      <c r="N59" s="63"/>
      <c r="O59" s="86" t="s">
        <v>318</v>
      </c>
      <c r="P59" s="88">
        <v>43469.43969907407</v>
      </c>
      <c r="Q59" s="86" t="s">
        <v>330</v>
      </c>
      <c r="R59" s="86"/>
      <c r="S59" s="86"/>
      <c r="T59" s="86"/>
      <c r="U59" s="86"/>
      <c r="V59" s="89" t="s">
        <v>425</v>
      </c>
      <c r="W59" s="88">
        <v>43469.43969907407</v>
      </c>
      <c r="X59" s="89" t="s">
        <v>483</v>
      </c>
      <c r="Y59" s="86"/>
      <c r="Z59" s="86"/>
      <c r="AA59" s="92" t="s">
        <v>541</v>
      </c>
      <c r="AB59" s="86"/>
      <c r="AC59" s="86" t="b">
        <v>0</v>
      </c>
      <c r="AD59" s="86">
        <v>0</v>
      </c>
      <c r="AE59" s="92" t="s">
        <v>550</v>
      </c>
      <c r="AF59" s="86" t="b">
        <v>0</v>
      </c>
      <c r="AG59" s="86" t="s">
        <v>559</v>
      </c>
      <c r="AH59" s="86"/>
      <c r="AI59" s="92" t="s">
        <v>550</v>
      </c>
      <c r="AJ59" s="86" t="b">
        <v>0</v>
      </c>
      <c r="AK59" s="86">
        <v>22</v>
      </c>
      <c r="AL59" s="92" t="s">
        <v>540</v>
      </c>
      <c r="AM59" s="86" t="s">
        <v>563</v>
      </c>
      <c r="AN59" s="86" t="b">
        <v>0</v>
      </c>
      <c r="AO59" s="92" t="s">
        <v>540</v>
      </c>
      <c r="AP59" s="86" t="s">
        <v>208</v>
      </c>
      <c r="AQ59" s="86">
        <v>0</v>
      </c>
      <c r="AR59" s="86">
        <v>0</v>
      </c>
      <c r="AS59" s="86"/>
      <c r="AT59" s="86"/>
      <c r="AU59" s="86"/>
      <c r="AV59" s="86"/>
      <c r="AW59" s="86"/>
      <c r="AX59" s="86"/>
      <c r="AY59" s="86"/>
      <c r="AZ59" s="86"/>
      <c r="BA59">
        <v>2</v>
      </c>
      <c r="BB59" s="85" t="str">
        <f>REPLACE(INDEX(GroupVertices[Group],MATCH(Edges24[[#This Row],[Vertex 1]],GroupVertices[Vertex],0)),1,1,"")</f>
        <v>1</v>
      </c>
      <c r="BC59" s="85" t="str">
        <f>REPLACE(INDEX(GroupVertices[Group],MATCH(Edges24[[#This Row],[Vertex 2]],GroupVertices[Vertex],0)),1,1,"")</f>
        <v>1</v>
      </c>
      <c r="BD59" s="51">
        <v>1</v>
      </c>
      <c r="BE59" s="52">
        <v>2.2222222222222223</v>
      </c>
      <c r="BF59" s="51">
        <v>0</v>
      </c>
      <c r="BG59" s="52">
        <v>0</v>
      </c>
      <c r="BH59" s="51">
        <v>0</v>
      </c>
      <c r="BI59" s="52">
        <v>0</v>
      </c>
      <c r="BJ59" s="51">
        <v>44</v>
      </c>
      <c r="BK59" s="52">
        <v>97.77777777777777</v>
      </c>
      <c r="BL59" s="51">
        <v>45</v>
      </c>
    </row>
    <row r="60" spans="1:64" ht="15">
      <c r="A60" s="84" t="s">
        <v>299</v>
      </c>
      <c r="B60" s="84" t="s">
        <v>298</v>
      </c>
      <c r="C60" s="53"/>
      <c r="D60" s="54"/>
      <c r="E60" s="65"/>
      <c r="F60" s="55"/>
      <c r="G60" s="53"/>
      <c r="H60" s="57"/>
      <c r="I60" s="56"/>
      <c r="J60" s="56"/>
      <c r="K60" s="36" t="s">
        <v>65</v>
      </c>
      <c r="L60" s="83">
        <v>74</v>
      </c>
      <c r="M60" s="83"/>
      <c r="N60" s="63"/>
      <c r="O60" s="86" t="s">
        <v>318</v>
      </c>
      <c r="P60" s="88">
        <v>43471.79350694444</v>
      </c>
      <c r="Q60" s="86" t="s">
        <v>330</v>
      </c>
      <c r="R60" s="86"/>
      <c r="S60" s="86"/>
      <c r="T60" s="86"/>
      <c r="U60" s="86"/>
      <c r="V60" s="89" t="s">
        <v>426</v>
      </c>
      <c r="W60" s="88">
        <v>43471.79350694444</v>
      </c>
      <c r="X60" s="89" t="s">
        <v>484</v>
      </c>
      <c r="Y60" s="86"/>
      <c r="Z60" s="86"/>
      <c r="AA60" s="92" t="s">
        <v>542</v>
      </c>
      <c r="AB60" s="86"/>
      <c r="AC60" s="86" t="b">
        <v>0</v>
      </c>
      <c r="AD60" s="86">
        <v>0</v>
      </c>
      <c r="AE60" s="92" t="s">
        <v>550</v>
      </c>
      <c r="AF60" s="86" t="b">
        <v>0</v>
      </c>
      <c r="AG60" s="86" t="s">
        <v>559</v>
      </c>
      <c r="AH60" s="86"/>
      <c r="AI60" s="92" t="s">
        <v>550</v>
      </c>
      <c r="AJ60" s="86" t="b">
        <v>0</v>
      </c>
      <c r="AK60" s="86">
        <v>22</v>
      </c>
      <c r="AL60" s="92" t="s">
        <v>540</v>
      </c>
      <c r="AM60" s="86" t="s">
        <v>564</v>
      </c>
      <c r="AN60" s="86" t="b">
        <v>0</v>
      </c>
      <c r="AO60" s="92" t="s">
        <v>540</v>
      </c>
      <c r="AP60" s="86" t="s">
        <v>208</v>
      </c>
      <c r="AQ60" s="86">
        <v>0</v>
      </c>
      <c r="AR60" s="86">
        <v>0</v>
      </c>
      <c r="AS60" s="86"/>
      <c r="AT60" s="86"/>
      <c r="AU60" s="86"/>
      <c r="AV60" s="86"/>
      <c r="AW60" s="86"/>
      <c r="AX60" s="86"/>
      <c r="AY60" s="86"/>
      <c r="AZ60" s="86"/>
      <c r="BA60">
        <v>1</v>
      </c>
      <c r="BB60" s="85" t="str">
        <f>REPLACE(INDEX(GroupVertices[Group],MATCH(Edges24[[#This Row],[Vertex 1]],GroupVertices[Vertex],0)),1,1,"")</f>
        <v>1</v>
      </c>
      <c r="BC60" s="85" t="str">
        <f>REPLACE(INDEX(GroupVertices[Group],MATCH(Edges24[[#This Row],[Vertex 2]],GroupVertices[Vertex],0)),1,1,"")</f>
        <v>1</v>
      </c>
      <c r="BD60" s="51">
        <v>1</v>
      </c>
      <c r="BE60" s="52">
        <v>2.2222222222222223</v>
      </c>
      <c r="BF60" s="51">
        <v>0</v>
      </c>
      <c r="BG60" s="52">
        <v>0</v>
      </c>
      <c r="BH60" s="51">
        <v>0</v>
      </c>
      <c r="BI60" s="52">
        <v>0</v>
      </c>
      <c r="BJ60" s="51">
        <v>44</v>
      </c>
      <c r="BK60" s="52">
        <v>97.77777777777777</v>
      </c>
      <c r="BL60" s="51">
        <v>45</v>
      </c>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0"/>
    <dataValidation allowBlank="1" showInputMessage="1" showErrorMessage="1" promptTitle="Vertex 2 Name" prompt="Enter the name of the edge's second vertex." sqref="B3:B60"/>
    <dataValidation allowBlank="1" showInputMessage="1" showErrorMessage="1" promptTitle="Vertex 1 Name" prompt="Enter the name of the edge's first vertex." sqref="A3:A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0"/>
    <dataValidation allowBlank="1" showInputMessage="1" promptTitle="Edge Width" prompt="Enter an optional edge width between 1 and 10." errorTitle="Invalid Edge Width" error="The optional edge width must be a whole number between 1 and 10." sqref="D3:D60"/>
    <dataValidation allowBlank="1" showInputMessage="1" promptTitle="Edge Color" prompt="To select an optional edge color, right-click and select Select Color on the right-click menu." sqref="C3:C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0"/>
    <dataValidation allowBlank="1" showErrorMessage="1" sqref="N2:N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0"/>
  </dataValidations>
  <hyperlinks>
    <hyperlink ref="R11" r:id="rId1" display="https://lebanon.dotrust.org/theirworld-partnership/"/>
    <hyperlink ref="R15" r:id="rId2" display="https://www.subex.com/5-key-reasons-why-telcos-should-turn-to-digital-methods-to-combat-fraud/?utm_source=facebook&amp;utm_medium=social&amp;utm_campaign=DFP"/>
    <hyperlink ref="R26" r:id="rId3" display="https://hamiltonmoss.co.uk/product/digital-social-media-sales/?platform=hootsuite"/>
    <hyperlink ref="R37" r:id="rId4" display="https://twitter.com/cldh_trier/status/1081138400672051200"/>
    <hyperlink ref="R47" r:id="rId5" display="https://twitter.com/kalanicraig/status/1081220230297411584"/>
    <hyperlink ref="R49" r:id="rId6" display="https://virginmedia.response.lithium.com/portal/conversation/18648468"/>
    <hyperlink ref="R50" r:id="rId7" display="http://methods.sagepub.com/case/triangulating-net-nography-and-digital-methods-study-peer2peer-economy"/>
    <hyperlink ref="R52" r:id="rId8" display="https://www.historians.org/teaching-and-learning/digital-history-resources/aha19-digital-pedagogy-lightning-round"/>
    <hyperlink ref="R53" r:id="rId9" display="https://www.historians.org/teaching-and-learning/digital-history-resources/aha19-digital-pedagogy-lightning-round"/>
    <hyperlink ref="R57" r:id="rId10" display="https://www.fixingphotos.com/"/>
    <hyperlink ref="U11" r:id="rId11" display="https://pbs.twimg.com/media/DuzlVtGUcAAhIs4.jpg"/>
    <hyperlink ref="U13" r:id="rId12" display="https://pbs.twimg.com/media/Du-ZEphW0AATDRg.jpg"/>
    <hyperlink ref="U57" r:id="rId13" display="https://pbs.twimg.com/media/DwOtHdhX0AAmIF4.jpg"/>
    <hyperlink ref="V3" r:id="rId14" display="http://pbs.twimg.com/profile_images/835765245259886592/hhSMSApC_normal.jpg"/>
    <hyperlink ref="V4" r:id="rId15" display="http://pbs.twimg.com/profile_images/744894119084883969/PRP51XkO_normal.jpg"/>
    <hyperlink ref="V5" r:id="rId16" display="http://pbs.twimg.com/profile_images/765764663305003008/oznc0SCM_normal.jpg"/>
    <hyperlink ref="V6" r:id="rId17" display="http://pbs.twimg.com/profile_images/1049566444319469569/-A8nsDya_normal.jpg"/>
    <hyperlink ref="V7" r:id="rId18" display="http://pbs.twimg.com/profile_images/586139075737849857/Z92jKYtn_normal.png"/>
    <hyperlink ref="V8" r:id="rId19" display="http://pbs.twimg.com/profile_images/1078657961067606016/mX22WqaV_normal.jpg"/>
    <hyperlink ref="V9" r:id="rId20" display="http://pbs.twimg.com/profile_images/847094375565877249/_v8d0s_v_normal.jpg"/>
    <hyperlink ref="V10" r:id="rId21" display="http://pbs.twimg.com/profile_images/781493370040573952/mkHwslVK_normal.png"/>
    <hyperlink ref="V11" r:id="rId22" display="https://pbs.twimg.com/media/DuzlVtGUcAAhIs4.jpg"/>
    <hyperlink ref="V12" r:id="rId23" display="http://pbs.twimg.com/profile_images/846699014800232449/nib1ydzu_normal.jpg"/>
    <hyperlink ref="V13" r:id="rId24" display="https://pbs.twimg.com/media/Du-ZEphW0AATDRg.jpg"/>
    <hyperlink ref="V14" r:id="rId25" display="http://pbs.twimg.com/profile_images/1069245118648119300/YmHK2_MK_normal.jpg"/>
    <hyperlink ref="V15" r:id="rId26" display="http://pbs.twimg.com/profile_images/868571825810284544/p0gOx1QV_normal.jpg"/>
    <hyperlink ref="V16" r:id="rId27" display="http://pbs.twimg.com/profile_images/2792052732/d8e66d9a0c76a752e098725b879b9190_normal.png"/>
    <hyperlink ref="V17" r:id="rId28" display="http://pbs.twimg.com/profile_images/728636297481355264/g4sMrWqG_normal.jpg"/>
    <hyperlink ref="V18" r:id="rId29" display="http://pbs.twimg.com/profile_images/1061190220840865792/3pHAdd1u_normal.jpg"/>
    <hyperlink ref="V19" r:id="rId30" display="http://pbs.twimg.com/profile_images/915296263796662273/6uTX2pr0_normal.jpg"/>
    <hyperlink ref="V20" r:id="rId31" display="http://pbs.twimg.com/profile_images/1136828405/Logo-bluekipper-com_1__normal.gif"/>
    <hyperlink ref="V21" r:id="rId32" display="http://pbs.twimg.com/profile_images/1077925707190288386/z3X-xMQy_normal.jpg"/>
    <hyperlink ref="V22" r:id="rId33" display="http://pbs.twimg.com/profile_images/816971949381472257/R9C6SkIg_normal.jpg"/>
    <hyperlink ref="V23" r:id="rId34" display="http://pbs.twimg.com/profile_images/1029837181165158400/MXuNXOKR_normal.jpg"/>
    <hyperlink ref="V24" r:id="rId35" display="http://pbs.twimg.com/profile_images/1070044851079692288/kZTnkw01_normal.jpg"/>
    <hyperlink ref="V25" r:id="rId36" display="http://pbs.twimg.com/profile_images/1038877820536074240/ythbXLPO_normal.jpg"/>
    <hyperlink ref="V26" r:id="rId37" display="http://pbs.twimg.com/profile_images/994153974633848832/pc0-oCN6_normal.jpg"/>
    <hyperlink ref="V27" r:id="rId38" display="http://abs.twimg.com/sticky/default_profile_images/default_profile_normal.png"/>
    <hyperlink ref="V28" r:id="rId39" display="http://pbs.twimg.com/profile_images/1073633246318075905/ZAeifZEB_normal.jpg"/>
    <hyperlink ref="V29" r:id="rId40" display="http://pbs.twimg.com/profile_images/872091581913976833/TGEq6cCW_normal.jpg"/>
    <hyperlink ref="V30" r:id="rId41" display="http://pbs.twimg.com/profile_images/1080467250669371392/O6hVFsqM_normal.jpg"/>
    <hyperlink ref="V31" r:id="rId42" display="http://pbs.twimg.com/profile_images/1081577926611611649/5nlCjeur_normal.jpg"/>
    <hyperlink ref="V32" r:id="rId43" display="http://pbs.twimg.com/profile_images/450031450662789120/gn_GjUAk_normal.jpeg"/>
    <hyperlink ref="V33" r:id="rId44" display="http://pbs.twimg.com/profile_images/870863871338217472/IUL4_7Xm_normal.jpg"/>
    <hyperlink ref="V34" r:id="rId45" display="http://pbs.twimg.com/profile_images/1027943877066600449/ayLoNfhP_normal.jpg"/>
    <hyperlink ref="V35" r:id="rId46" display="http://pbs.twimg.com/profile_images/717509473267499008/zYRpu0D4_normal.jpg"/>
    <hyperlink ref="V36" r:id="rId47" display="http://pbs.twimg.com/profile_images/1021372092955136000/Bxm-n3oc_normal.jpg"/>
    <hyperlink ref="V37" r:id="rId48" display="http://pbs.twimg.com/profile_images/875613262200553472/lQib1e65_normal.jpg"/>
    <hyperlink ref="V38" r:id="rId49" display="http://pbs.twimg.com/profile_images/1002127255487897600/Bt99pYQc_normal.jpg"/>
    <hyperlink ref="V39" r:id="rId50" display="http://abs.twimg.com/sticky/default_profile_images/default_profile_normal.png"/>
    <hyperlink ref="V40" r:id="rId51" display="http://pbs.twimg.com/profile_images/967506429027418114/cIlK0Mf0_normal.jpg"/>
    <hyperlink ref="V41" r:id="rId52" display="http://pbs.twimg.com/profile_images/789573175201959936/ObpfVcLa_normal.jpg"/>
    <hyperlink ref="V42" r:id="rId53" display="http://pbs.twimg.com/profile_images/913589681241108480/fMQS4u-l_normal.jpg"/>
    <hyperlink ref="V43" r:id="rId54" display="http://pbs.twimg.com/profile_images/513465463594954752/ZNUfaKAN_normal.jpeg"/>
    <hyperlink ref="V44" r:id="rId55" display="http://pbs.twimg.com/profile_images/611220959962402818/uIKQtzSQ_normal.jpg"/>
    <hyperlink ref="V45" r:id="rId56" display="http://pbs.twimg.com/profile_images/540176256/William_Hogarth_-_A_Rake_s_Progress_-_Plate_1_-_The_Young_Heir_Takes_Possession_Of_The_Miser_s_Effects_normal.jpg"/>
    <hyperlink ref="V46" r:id="rId57" display="http://pbs.twimg.com/profile_images/2473947433/image_normal.jpg"/>
    <hyperlink ref="V47" r:id="rId58" display="http://pbs.twimg.com/profile_images/1078388454780780544/DPx2s9b1_normal.jpg"/>
    <hyperlink ref="V48" r:id="rId59" display="http://pbs.twimg.com/profile_images/957982499266875394/2EM3RMHT_normal.jpg"/>
    <hyperlink ref="V49" r:id="rId60" display="http://pbs.twimg.com/profile_images/1069880318151311361/l7AIuqkD_normal.jpg"/>
    <hyperlink ref="V50" r:id="rId61" display="http://pbs.twimg.com/profile_images/826468608356265985/JlkBk2hv_normal.jpg"/>
    <hyperlink ref="V51" r:id="rId62" display="http://pbs.twimg.com/profile_images/1022099231329476608/UsIEOvH4_normal.jpg"/>
    <hyperlink ref="V52" r:id="rId63" display="http://pbs.twimg.com/profile_images/913406246669217793/my4y6T_7_normal.jpg"/>
    <hyperlink ref="V53" r:id="rId64" display="http://pbs.twimg.com/profile_images/913406246669217793/my4y6T_7_normal.jpg"/>
    <hyperlink ref="V54" r:id="rId65" display="http://pbs.twimg.com/profile_images/872239680414040064/mw2CsBUm_normal.jpg"/>
    <hyperlink ref="V55" r:id="rId66" display="http://pbs.twimg.com/profile_images/1055650636749041664/UcI87DiC_normal.jpg"/>
    <hyperlink ref="V56" r:id="rId67" display="http://pbs.twimg.com/profile_images/1048789162340413441/F8sDEJRr_normal.jpg"/>
    <hyperlink ref="V57" r:id="rId68" display="https://pbs.twimg.com/media/DwOtHdhX0AAmIF4.jpg"/>
    <hyperlink ref="V58" r:id="rId69" display="http://pbs.twimg.com/profile_images/875670432850092032/LziBw-W-_normal.jpg"/>
    <hyperlink ref="V59" r:id="rId70" display="http://pbs.twimg.com/profile_images/875670432850092032/LziBw-W-_normal.jpg"/>
    <hyperlink ref="V60" r:id="rId71" display="http://pbs.twimg.com/profile_images/419543997741150208/9fCNI4dw_normal.jpeg"/>
    <hyperlink ref="X3" r:id="rId72" display="https://twitter.com/mynaedu/status/1078306835906551813"/>
    <hyperlink ref="X4" r:id="rId73" display="https://twitter.com/umdhistory/status/1078347208964100103"/>
    <hyperlink ref="X5" r:id="rId74" display="https://twitter.com/zavoodie/status/1078379234869956609"/>
    <hyperlink ref="X6" r:id="rId75" display="https://twitter.com/hemntad/status/1078643188494024704"/>
    <hyperlink ref="X7" r:id="rId76" display="https://twitter.com/dpradhanbjp/status/1076506391907614720"/>
    <hyperlink ref="X8" r:id="rId77" display="https://twitter.com/hemanatasahoo/status/1078662711637028864"/>
    <hyperlink ref="X9" r:id="rId78" display="https://twitter.com/gh23/status/1079043820136816640"/>
    <hyperlink ref="X10" r:id="rId79" display="https://twitter.com/rodet/status/1079344168525357057"/>
    <hyperlink ref="X11" r:id="rId80" display="https://twitter.com/digitalopptrust/status/1079734669405446144"/>
    <hyperlink ref="X12" r:id="rId81" display="https://twitter.com/dhdefined/status/1079773389475192832"/>
    <hyperlink ref="X13" r:id="rId82" display="https://twitter.com/thomasreydon/status/1076247657776103424"/>
    <hyperlink ref="X14" r:id="rId83" display="https://twitter.com/qualityofdeath/status/1080148898361024514"/>
    <hyperlink ref="X15" r:id="rId84" display="https://twitter.com/subex/status/1080424585999265792"/>
    <hyperlink ref="X16" r:id="rId85" display="https://twitter.com/alt_buddha/status/1080427692866994176"/>
    <hyperlink ref="X17" r:id="rId86" display="https://twitter.com/blainegreteman/status/1080822991368404992"/>
    <hyperlink ref="X18" r:id="rId87" display="https://twitter.com/annensno22/status/1080863161492926464"/>
    <hyperlink ref="X19" r:id="rId88" display="https://twitter.com/garymathieson2/status/1080865236402536448"/>
    <hyperlink ref="X20" r:id="rId89" display="https://twitter.com/bluekippercom/status/1080866508446879744"/>
    <hyperlink ref="X21" r:id="rId90" display="https://twitter.com/joshogrady/status/1080866973569945601"/>
    <hyperlink ref="X22" r:id="rId91" display="https://twitter.com/blueliquorice/status/1080873916288196609"/>
    <hyperlink ref="X23" r:id="rId92" display="https://twitter.com/efc_denbighbsc/status/1080896875773988864"/>
    <hyperlink ref="X24" r:id="rId93" display="https://twitter.com/francis84726090/status/1080947062789865472"/>
    <hyperlink ref="X25" r:id="rId94" display="https://twitter.com/crissakentavr/status/1081065512065392640"/>
    <hyperlink ref="X26" r:id="rId95" display="https://twitter.com/hamiltonmossltd/status/1081090420677988352"/>
    <hyperlink ref="X27" r:id="rId96" display="https://twitter.com/andycramp3/status/1081106804136763393"/>
    <hyperlink ref="X28" r:id="rId97" display="https://twitter.com/everton/status/1081107323442118663"/>
    <hyperlink ref="X29" r:id="rId98" display="https://twitter.com/johno1608/status/1081107498655014912"/>
    <hyperlink ref="X30" r:id="rId99" display="https://twitter.com/dennisw94602282/status/1081107643148787712"/>
    <hyperlink ref="X31" r:id="rId100" display="https://twitter.com/takeoff191/status/1081127796326498305"/>
    <hyperlink ref="X32" r:id="rId101" display="https://twitter.com/richardwiddows/status/1081128468404936704"/>
    <hyperlink ref="X33" r:id="rId102" display="https://twitter.com/tomhughes1892/status/1081142014320742400"/>
    <hyperlink ref="X34" r:id="rId103" display="https://twitter.com/evertonitalia/status/1081146184419459072"/>
    <hyperlink ref="X35" r:id="rId104" display="https://twitter.com/hanstours/status/1081149655113781250"/>
    <hyperlink ref="X36" r:id="rId105" display="https://twitter.com/ak4insurance/status/1081150355239505923"/>
    <hyperlink ref="X37" r:id="rId106" display="https://twitter.com/uni_wue/status/1081167132401041413"/>
    <hyperlink ref="X38" r:id="rId107" display="https://twitter.com/johnbennetto/status/1081197569370402816"/>
    <hyperlink ref="X39" r:id="rId108" display="https://twitter.com/ruminant_theory/status/1081208123807936512"/>
    <hyperlink ref="X40" r:id="rId109" display="https://twitter.com/real_person_dh/status/1081222815343435777"/>
    <hyperlink ref="X41" r:id="rId110" display="https://twitter.com/ryanmhorne/status/1081234128995966977"/>
    <hyperlink ref="X42" r:id="rId111" display="https://twitter.com/kalanicraig/status/1081257847864901632"/>
    <hyperlink ref="X43" r:id="rId112" display="https://twitter.com/linkedlibrary/status/1081258918775582720"/>
    <hyperlink ref="X44" r:id="rId113" display="https://twitter.com/medhieval/status/1081259868697309184"/>
    <hyperlink ref="X45" r:id="rId114" display="https://twitter.com/seth_denbo/status/1081261845430894598"/>
    <hyperlink ref="X46" r:id="rId115" display="https://twitter.com/foll_7/status/1081272434169389056"/>
    <hyperlink ref="X47" r:id="rId116" display="https://twitter.com/heatherlynnsg/status/1081257721905758208"/>
    <hyperlink ref="X48" r:id="rId117" display="https://twitter.com/paigecmorgan/status/1081309503528882178"/>
    <hyperlink ref="X49" r:id="rId118" display="https://twitter.com/virginmedia/status/1081487692947431424"/>
    <hyperlink ref="X50" r:id="rId119" display="https://twitter.com/davidarcid/status/1081246530647048192"/>
    <hyperlink ref="X51" r:id="rId120" display="https://twitter.com/gius_reale/status/1081543689917341697"/>
    <hyperlink ref="X52" r:id="rId121" display="https://twitter.com/ahahistorians/status/1078304637424463873"/>
    <hyperlink ref="X53" r:id="rId122" display="https://twitter.com/ahahistorians/status/1081581088382898176"/>
    <hyperlink ref="X54" r:id="rId123" display="https://twitter.com/mikesjwebster/status/1081611754809913344"/>
    <hyperlink ref="X55" r:id="rId124" display="https://twitter.com/dlibatique10/status/1081674394680778752"/>
    <hyperlink ref="X56" r:id="rId125" display="https://twitter.com/gaurav2110061/status/1081834595958415360"/>
    <hyperlink ref="X57" r:id="rId126" display="https://twitter.com/photorepairwiz/status/1081898821746077696"/>
    <hyperlink ref="X58" r:id="rId127" display="https://twitter.com/efc_fanservices/status/1080860210837753862"/>
    <hyperlink ref="X59" r:id="rId128" display="https://twitter.com/efc_fanservices/status/1081136446642315265"/>
    <hyperlink ref="X60" r:id="rId129" display="https://twitter.com/evertonreu/status/1081989440166379523"/>
  </hyperlinks>
  <printOptions/>
  <pageMargins left="0.7" right="0.7" top="0.75" bottom="0.75" header="0.3" footer="0.3"/>
  <pageSetup horizontalDpi="600" verticalDpi="600" orientation="portrait" r:id="rId133"/>
  <legacyDrawing r:id="rId131"/>
  <tableParts>
    <tablePart r:id="rId13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AAF926-67A5-46D7-AF13-8976B68BA192}">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1560</v>
      </c>
      <c r="B1" s="13" t="s">
        <v>34</v>
      </c>
    </row>
    <row r="2" spans="1:2" ht="15">
      <c r="A2" s="124" t="s">
        <v>298</v>
      </c>
      <c r="B2" s="85">
        <v>380</v>
      </c>
    </row>
    <row r="3" spans="1:2" ht="15">
      <c r="A3" s="124" t="s">
        <v>251</v>
      </c>
      <c r="B3" s="85">
        <v>30</v>
      </c>
    </row>
    <row r="4" spans="1:2" ht="15">
      <c r="A4" s="124" t="s">
        <v>289</v>
      </c>
      <c r="B4" s="85">
        <v>6</v>
      </c>
    </row>
    <row r="5" spans="1:2" ht="15">
      <c r="A5" s="124" t="s">
        <v>288</v>
      </c>
      <c r="B5" s="85">
        <v>6</v>
      </c>
    </row>
    <row r="6" spans="1:2" ht="15">
      <c r="A6" s="124" t="s">
        <v>293</v>
      </c>
      <c r="B6" s="85">
        <v>6</v>
      </c>
    </row>
    <row r="7" spans="1:2" ht="15">
      <c r="A7" s="124" t="s">
        <v>250</v>
      </c>
      <c r="B7" s="85">
        <v>2</v>
      </c>
    </row>
    <row r="8" spans="1:2" ht="15">
      <c r="A8" s="124" t="s">
        <v>294</v>
      </c>
      <c r="B8" s="85">
        <v>2</v>
      </c>
    </row>
    <row r="9" spans="1:2" ht="15">
      <c r="A9" s="124" t="s">
        <v>252</v>
      </c>
      <c r="B9" s="85">
        <v>2</v>
      </c>
    </row>
    <row r="10" spans="1:2" ht="15">
      <c r="A10" s="124" t="s">
        <v>248</v>
      </c>
      <c r="B10" s="85">
        <v>1</v>
      </c>
    </row>
    <row r="11" spans="1:2" ht="15">
      <c r="A11" s="124" t="s">
        <v>300</v>
      </c>
      <c r="B11" s="85">
        <v>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355EE-A982-40AC-AFC9-0A6A26A45EF0}">
  <dimension ref="A25:B43"/>
  <sheetViews>
    <sheetView workbookViewId="0" topLeftCell="A1"/>
  </sheetViews>
  <sheetFormatPr defaultColWidth="9.140625" defaultRowHeight="15"/>
  <cols>
    <col min="1" max="1" width="13.140625" style="0" bestFit="1" customWidth="1"/>
    <col min="2" max="2" width="25.00390625" style="0" bestFit="1" customWidth="1"/>
  </cols>
  <sheetData>
    <row r="25" spans="1:2" ht="15">
      <c r="A25" s="135" t="s">
        <v>1562</v>
      </c>
      <c r="B25" t="s">
        <v>1561</v>
      </c>
    </row>
    <row r="26" spans="1:2" ht="15">
      <c r="A26" s="136" t="s">
        <v>1564</v>
      </c>
      <c r="B26" s="3">
        <v>12</v>
      </c>
    </row>
    <row r="27" spans="1:2" ht="15">
      <c r="A27" s="137" t="s">
        <v>1565</v>
      </c>
      <c r="B27" s="3">
        <v>12</v>
      </c>
    </row>
    <row r="28" spans="1:2" ht="15">
      <c r="A28" s="138" t="s">
        <v>1566</v>
      </c>
      <c r="B28" s="3">
        <v>1</v>
      </c>
    </row>
    <row r="29" spans="1:2" ht="15">
      <c r="A29" s="138" t="s">
        <v>1567</v>
      </c>
      <c r="B29" s="3">
        <v>1</v>
      </c>
    </row>
    <row r="30" spans="1:2" ht="15">
      <c r="A30" s="138" t="s">
        <v>1568</v>
      </c>
      <c r="B30" s="3">
        <v>4</v>
      </c>
    </row>
    <row r="31" spans="1:2" ht="15">
      <c r="A31" s="138" t="s">
        <v>1569</v>
      </c>
      <c r="B31" s="3">
        <v>2</v>
      </c>
    </row>
    <row r="32" spans="1:2" ht="15">
      <c r="A32" s="138" t="s">
        <v>1570</v>
      </c>
      <c r="B32" s="3">
        <v>1</v>
      </c>
    </row>
    <row r="33" spans="1:2" ht="15">
      <c r="A33" s="138" t="s">
        <v>1571</v>
      </c>
      <c r="B33" s="3">
        <v>1</v>
      </c>
    </row>
    <row r="34" spans="1:2" ht="15">
      <c r="A34" s="138" t="s">
        <v>1572</v>
      </c>
      <c r="B34" s="3">
        <v>2</v>
      </c>
    </row>
    <row r="35" spans="1:2" ht="15">
      <c r="A35" s="136" t="s">
        <v>1573</v>
      </c>
      <c r="B35" s="3">
        <v>46</v>
      </c>
    </row>
    <row r="36" spans="1:2" ht="15">
      <c r="A36" s="137" t="s">
        <v>1574</v>
      </c>
      <c r="B36" s="3">
        <v>46</v>
      </c>
    </row>
    <row r="37" spans="1:2" ht="15">
      <c r="A37" s="138" t="s">
        <v>1575</v>
      </c>
      <c r="B37" s="3">
        <v>1</v>
      </c>
    </row>
    <row r="38" spans="1:2" ht="15">
      <c r="A38" s="138" t="s">
        <v>1576</v>
      </c>
      <c r="B38" s="3">
        <v>2</v>
      </c>
    </row>
    <row r="39" spans="1:2" ht="15">
      <c r="A39" s="138" t="s">
        <v>1577</v>
      </c>
      <c r="B39" s="3">
        <v>9</v>
      </c>
    </row>
    <row r="40" spans="1:2" ht="15">
      <c r="A40" s="138" t="s">
        <v>1578</v>
      </c>
      <c r="B40" s="3">
        <v>26</v>
      </c>
    </row>
    <row r="41" spans="1:2" ht="15">
      <c r="A41" s="138" t="s">
        <v>1579</v>
      </c>
      <c r="B41" s="3">
        <v>5</v>
      </c>
    </row>
    <row r="42" spans="1:2" ht="15">
      <c r="A42" s="138" t="s">
        <v>1580</v>
      </c>
      <c r="B42" s="3">
        <v>3</v>
      </c>
    </row>
    <row r="43" spans="1:2" ht="15">
      <c r="A43" s="136" t="s">
        <v>1563</v>
      </c>
      <c r="B43" s="3">
        <v>58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7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421875" style="0" bestFit="1" customWidth="1"/>
    <col min="68" max="68" width="31.5742187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576</v>
      </c>
      <c r="AE2" s="13" t="s">
        <v>577</v>
      </c>
      <c r="AF2" s="13" t="s">
        <v>578</v>
      </c>
      <c r="AG2" s="13" t="s">
        <v>579</v>
      </c>
      <c r="AH2" s="13" t="s">
        <v>580</v>
      </c>
      <c r="AI2" s="13" t="s">
        <v>581</v>
      </c>
      <c r="AJ2" s="13" t="s">
        <v>582</v>
      </c>
      <c r="AK2" s="13" t="s">
        <v>583</v>
      </c>
      <c r="AL2" s="13" t="s">
        <v>584</v>
      </c>
      <c r="AM2" s="13" t="s">
        <v>585</v>
      </c>
      <c r="AN2" s="13" t="s">
        <v>586</v>
      </c>
      <c r="AO2" s="13" t="s">
        <v>587</v>
      </c>
      <c r="AP2" s="13" t="s">
        <v>588</v>
      </c>
      <c r="AQ2" s="13" t="s">
        <v>589</v>
      </c>
      <c r="AR2" s="13" t="s">
        <v>590</v>
      </c>
      <c r="AS2" s="13" t="s">
        <v>224</v>
      </c>
      <c r="AT2" s="13" t="s">
        <v>591</v>
      </c>
      <c r="AU2" s="13" t="s">
        <v>592</v>
      </c>
      <c r="AV2" s="13" t="s">
        <v>593</v>
      </c>
      <c r="AW2" s="13" t="s">
        <v>594</v>
      </c>
      <c r="AX2" s="13" t="s">
        <v>595</v>
      </c>
      <c r="AY2" s="13" t="s">
        <v>596</v>
      </c>
      <c r="AZ2" s="13" t="s">
        <v>1112</v>
      </c>
      <c r="BA2" s="130" t="s">
        <v>1375</v>
      </c>
      <c r="BB2" s="130" t="s">
        <v>1376</v>
      </c>
      <c r="BC2" s="130" t="s">
        <v>1377</v>
      </c>
      <c r="BD2" s="130" t="s">
        <v>1378</v>
      </c>
      <c r="BE2" s="130" t="s">
        <v>1379</v>
      </c>
      <c r="BF2" s="130" t="s">
        <v>1380</v>
      </c>
      <c r="BG2" s="130" t="s">
        <v>1381</v>
      </c>
      <c r="BH2" s="130" t="s">
        <v>1398</v>
      </c>
      <c r="BI2" s="130" t="s">
        <v>1400</v>
      </c>
      <c r="BJ2" s="130" t="s">
        <v>1417</v>
      </c>
      <c r="BK2" s="130" t="s">
        <v>1548</v>
      </c>
      <c r="BL2" s="130" t="s">
        <v>1549</v>
      </c>
      <c r="BM2" s="130" t="s">
        <v>1550</v>
      </c>
      <c r="BN2" s="130" t="s">
        <v>1551</v>
      </c>
      <c r="BO2" s="130" t="s">
        <v>1552</v>
      </c>
      <c r="BP2" s="130" t="s">
        <v>1553</v>
      </c>
      <c r="BQ2" s="130" t="s">
        <v>1554</v>
      </c>
      <c r="BR2" s="130" t="s">
        <v>1555</v>
      </c>
      <c r="BS2" s="130" t="s">
        <v>1557</v>
      </c>
      <c r="BT2" s="3"/>
      <c r="BU2" s="3"/>
    </row>
    <row r="3" spans="1:73" ht="15" customHeight="1">
      <c r="A3" s="50" t="s">
        <v>244</v>
      </c>
      <c r="B3" s="53"/>
      <c r="C3" s="53"/>
      <c r="D3" s="54">
        <v>162</v>
      </c>
      <c r="E3" s="55"/>
      <c r="F3" s="112" t="s">
        <v>375</v>
      </c>
      <c r="G3" s="53"/>
      <c r="H3" s="57" t="s">
        <v>244</v>
      </c>
      <c r="I3" s="56"/>
      <c r="J3" s="56"/>
      <c r="K3" s="114" t="s">
        <v>1006</v>
      </c>
      <c r="L3" s="59">
        <v>1</v>
      </c>
      <c r="M3" s="60">
        <v>7672.16552734375</v>
      </c>
      <c r="N3" s="60">
        <v>8657.029296875</v>
      </c>
      <c r="O3" s="58"/>
      <c r="P3" s="61"/>
      <c r="Q3" s="61"/>
      <c r="R3" s="51"/>
      <c r="S3" s="51">
        <v>0</v>
      </c>
      <c r="T3" s="51">
        <v>1</v>
      </c>
      <c r="U3" s="52">
        <v>0</v>
      </c>
      <c r="V3" s="52">
        <v>0.2</v>
      </c>
      <c r="W3" s="52">
        <v>0</v>
      </c>
      <c r="X3" s="52">
        <v>0.610683</v>
      </c>
      <c r="Y3" s="52">
        <v>0</v>
      </c>
      <c r="Z3" s="52">
        <v>0</v>
      </c>
      <c r="AA3" s="62">
        <v>3</v>
      </c>
      <c r="AB3" s="62"/>
      <c r="AC3" s="63"/>
      <c r="AD3" s="85" t="s">
        <v>597</v>
      </c>
      <c r="AE3" s="85">
        <v>273</v>
      </c>
      <c r="AF3" s="85">
        <v>1530</v>
      </c>
      <c r="AG3" s="85">
        <v>61678</v>
      </c>
      <c r="AH3" s="85">
        <v>61732</v>
      </c>
      <c r="AI3" s="85"/>
      <c r="AJ3" s="85" t="s">
        <v>670</v>
      </c>
      <c r="AK3" s="85" t="s">
        <v>738</v>
      </c>
      <c r="AL3" s="90" t="s">
        <v>790</v>
      </c>
      <c r="AM3" s="85"/>
      <c r="AN3" s="87">
        <v>42789.31335648148</v>
      </c>
      <c r="AO3" s="85"/>
      <c r="AP3" s="85" t="b">
        <v>0</v>
      </c>
      <c r="AQ3" s="85" t="b">
        <v>0</v>
      </c>
      <c r="AR3" s="85" t="b">
        <v>0</v>
      </c>
      <c r="AS3" s="85" t="s">
        <v>559</v>
      </c>
      <c r="AT3" s="85">
        <v>50</v>
      </c>
      <c r="AU3" s="90" t="s">
        <v>902</v>
      </c>
      <c r="AV3" s="85" t="b">
        <v>0</v>
      </c>
      <c r="AW3" s="85" t="s">
        <v>931</v>
      </c>
      <c r="AX3" s="90" t="s">
        <v>932</v>
      </c>
      <c r="AY3" s="85" t="s">
        <v>66</v>
      </c>
      <c r="AZ3" s="85" t="str">
        <f>REPLACE(INDEX(GroupVertices[Group],MATCH(Vertices[[#This Row],[Vertex]],GroupVertices[Vertex],0)),1,1,"")</f>
        <v>6</v>
      </c>
      <c r="BA3" s="51"/>
      <c r="BB3" s="51"/>
      <c r="BC3" s="51"/>
      <c r="BD3" s="51"/>
      <c r="BE3" s="51"/>
      <c r="BF3" s="51"/>
      <c r="BG3" s="131" t="s">
        <v>1382</v>
      </c>
      <c r="BH3" s="131" t="s">
        <v>1382</v>
      </c>
      <c r="BI3" s="131" t="s">
        <v>1401</v>
      </c>
      <c r="BJ3" s="131" t="s">
        <v>1401</v>
      </c>
      <c r="BK3" s="131">
        <v>1</v>
      </c>
      <c r="BL3" s="134">
        <v>3.0303030303030303</v>
      </c>
      <c r="BM3" s="131">
        <v>0</v>
      </c>
      <c r="BN3" s="134">
        <v>0</v>
      </c>
      <c r="BO3" s="131">
        <v>0</v>
      </c>
      <c r="BP3" s="134">
        <v>0</v>
      </c>
      <c r="BQ3" s="131">
        <v>32</v>
      </c>
      <c r="BR3" s="134">
        <v>96.96969696969697</v>
      </c>
      <c r="BS3" s="131">
        <v>33</v>
      </c>
      <c r="BT3" s="3"/>
      <c r="BU3" s="3"/>
    </row>
    <row r="4" spans="1:76" ht="15">
      <c r="A4" s="14" t="s">
        <v>293</v>
      </c>
      <c r="B4" s="15"/>
      <c r="C4" s="15"/>
      <c r="D4" s="93">
        <v>329.6</v>
      </c>
      <c r="E4" s="81"/>
      <c r="F4" s="112" t="s">
        <v>421</v>
      </c>
      <c r="G4" s="15"/>
      <c r="H4" s="16" t="s">
        <v>293</v>
      </c>
      <c r="I4" s="66"/>
      <c r="J4" s="66"/>
      <c r="K4" s="114" t="s">
        <v>1007</v>
      </c>
      <c r="L4" s="94">
        <v>158.86315789473684</v>
      </c>
      <c r="M4" s="95">
        <v>7672.16552734375</v>
      </c>
      <c r="N4" s="95">
        <v>7551.87646484375</v>
      </c>
      <c r="O4" s="77"/>
      <c r="P4" s="96"/>
      <c r="Q4" s="96"/>
      <c r="R4" s="97"/>
      <c r="S4" s="51">
        <v>4</v>
      </c>
      <c r="T4" s="51">
        <v>1</v>
      </c>
      <c r="U4" s="52">
        <v>6</v>
      </c>
      <c r="V4" s="52">
        <v>0.333333</v>
      </c>
      <c r="W4" s="52">
        <v>0</v>
      </c>
      <c r="X4" s="52">
        <v>2.167923</v>
      </c>
      <c r="Y4" s="52">
        <v>0</v>
      </c>
      <c r="Z4" s="52">
        <v>0</v>
      </c>
      <c r="AA4" s="82">
        <v>4</v>
      </c>
      <c r="AB4" s="82"/>
      <c r="AC4" s="98"/>
      <c r="AD4" s="85" t="s">
        <v>598</v>
      </c>
      <c r="AE4" s="85">
        <v>529</v>
      </c>
      <c r="AF4" s="85">
        <v>33349</v>
      </c>
      <c r="AG4" s="85">
        <v>13834</v>
      </c>
      <c r="AH4" s="85">
        <v>2280</v>
      </c>
      <c r="AI4" s="85"/>
      <c r="AJ4" s="85" t="s">
        <v>671</v>
      </c>
      <c r="AK4" s="85" t="s">
        <v>739</v>
      </c>
      <c r="AL4" s="90" t="s">
        <v>791</v>
      </c>
      <c r="AM4" s="85"/>
      <c r="AN4" s="87">
        <v>40080.579189814816</v>
      </c>
      <c r="AO4" s="90" t="s">
        <v>837</v>
      </c>
      <c r="AP4" s="85" t="b">
        <v>0</v>
      </c>
      <c r="AQ4" s="85" t="b">
        <v>0</v>
      </c>
      <c r="AR4" s="85" t="b">
        <v>1</v>
      </c>
      <c r="AS4" s="85" t="s">
        <v>559</v>
      </c>
      <c r="AT4" s="85">
        <v>897</v>
      </c>
      <c r="AU4" s="90" t="s">
        <v>902</v>
      </c>
      <c r="AV4" s="85" t="b">
        <v>0</v>
      </c>
      <c r="AW4" s="85" t="s">
        <v>931</v>
      </c>
      <c r="AX4" s="90" t="s">
        <v>933</v>
      </c>
      <c r="AY4" s="85" t="s">
        <v>66</v>
      </c>
      <c r="AZ4" s="85" t="str">
        <f>REPLACE(INDEX(GroupVertices[Group],MATCH(Vertices[[#This Row],[Vertex]],GroupVertices[Vertex],0)),1,1,"")</f>
        <v>6</v>
      </c>
      <c r="BA4" s="51" t="s">
        <v>352</v>
      </c>
      <c r="BB4" s="51" t="s">
        <v>352</v>
      </c>
      <c r="BC4" s="51" t="s">
        <v>361</v>
      </c>
      <c r="BD4" s="51" t="s">
        <v>361</v>
      </c>
      <c r="BE4" s="51" t="s">
        <v>368</v>
      </c>
      <c r="BF4" s="51" t="s">
        <v>368</v>
      </c>
      <c r="BG4" s="131" t="s">
        <v>1383</v>
      </c>
      <c r="BH4" s="131" t="s">
        <v>1399</v>
      </c>
      <c r="BI4" s="131" t="s">
        <v>1402</v>
      </c>
      <c r="BJ4" s="131" t="s">
        <v>1418</v>
      </c>
      <c r="BK4" s="131">
        <v>2</v>
      </c>
      <c r="BL4" s="134">
        <v>2.6315789473684212</v>
      </c>
      <c r="BM4" s="131">
        <v>0</v>
      </c>
      <c r="BN4" s="134">
        <v>0</v>
      </c>
      <c r="BO4" s="131">
        <v>0</v>
      </c>
      <c r="BP4" s="134">
        <v>0</v>
      </c>
      <c r="BQ4" s="131">
        <v>74</v>
      </c>
      <c r="BR4" s="134">
        <v>97.36842105263158</v>
      </c>
      <c r="BS4" s="131">
        <v>76</v>
      </c>
      <c r="BT4" s="2"/>
      <c r="BU4" s="3"/>
      <c r="BV4" s="3"/>
      <c r="BW4" s="3"/>
      <c r="BX4" s="3"/>
    </row>
    <row r="5" spans="1:76" ht="15">
      <c r="A5" s="14" t="s">
        <v>245</v>
      </c>
      <c r="B5" s="15"/>
      <c r="C5" s="15"/>
      <c r="D5" s="93">
        <v>162</v>
      </c>
      <c r="E5" s="81"/>
      <c r="F5" s="112" t="s">
        <v>376</v>
      </c>
      <c r="G5" s="15"/>
      <c r="H5" s="16" t="s">
        <v>245</v>
      </c>
      <c r="I5" s="66"/>
      <c r="J5" s="66"/>
      <c r="K5" s="114" t="s">
        <v>1008</v>
      </c>
      <c r="L5" s="94">
        <v>1</v>
      </c>
      <c r="M5" s="95">
        <v>7108.31103515625</v>
      </c>
      <c r="N5" s="95">
        <v>8657.029296875</v>
      </c>
      <c r="O5" s="77"/>
      <c r="P5" s="96"/>
      <c r="Q5" s="96"/>
      <c r="R5" s="97"/>
      <c r="S5" s="51">
        <v>0</v>
      </c>
      <c r="T5" s="51">
        <v>1</v>
      </c>
      <c r="U5" s="52">
        <v>0</v>
      </c>
      <c r="V5" s="52">
        <v>0.2</v>
      </c>
      <c r="W5" s="52">
        <v>0</v>
      </c>
      <c r="X5" s="52">
        <v>0.610683</v>
      </c>
      <c r="Y5" s="52">
        <v>0</v>
      </c>
      <c r="Z5" s="52">
        <v>0</v>
      </c>
      <c r="AA5" s="82">
        <v>5</v>
      </c>
      <c r="AB5" s="82"/>
      <c r="AC5" s="98"/>
      <c r="AD5" s="85" t="s">
        <v>599</v>
      </c>
      <c r="AE5" s="85">
        <v>155</v>
      </c>
      <c r="AF5" s="85">
        <v>273</v>
      </c>
      <c r="AG5" s="85">
        <v>848</v>
      </c>
      <c r="AH5" s="85">
        <v>86</v>
      </c>
      <c r="AI5" s="85"/>
      <c r="AJ5" s="85" t="s">
        <v>672</v>
      </c>
      <c r="AK5" s="85" t="s">
        <v>740</v>
      </c>
      <c r="AL5" s="90" t="s">
        <v>792</v>
      </c>
      <c r="AM5" s="85"/>
      <c r="AN5" s="87">
        <v>42541.5862037037</v>
      </c>
      <c r="AO5" s="90" t="s">
        <v>838</v>
      </c>
      <c r="AP5" s="85" t="b">
        <v>1</v>
      </c>
      <c r="AQ5" s="85" t="b">
        <v>0</v>
      </c>
      <c r="AR5" s="85" t="b">
        <v>0</v>
      </c>
      <c r="AS5" s="85" t="s">
        <v>559</v>
      </c>
      <c r="AT5" s="85">
        <v>3</v>
      </c>
      <c r="AU5" s="85"/>
      <c r="AV5" s="85" t="b">
        <v>0</v>
      </c>
      <c r="AW5" s="85" t="s">
        <v>931</v>
      </c>
      <c r="AX5" s="90" t="s">
        <v>934</v>
      </c>
      <c r="AY5" s="85" t="s">
        <v>66</v>
      </c>
      <c r="AZ5" s="85" t="str">
        <f>REPLACE(INDEX(GroupVertices[Group],MATCH(Vertices[[#This Row],[Vertex]],GroupVertices[Vertex],0)),1,1,"")</f>
        <v>6</v>
      </c>
      <c r="BA5" s="51"/>
      <c r="BB5" s="51"/>
      <c r="BC5" s="51"/>
      <c r="BD5" s="51"/>
      <c r="BE5" s="51"/>
      <c r="BF5" s="51"/>
      <c r="BG5" s="131" t="s">
        <v>1382</v>
      </c>
      <c r="BH5" s="131" t="s">
        <v>1382</v>
      </c>
      <c r="BI5" s="131" t="s">
        <v>1401</v>
      </c>
      <c r="BJ5" s="131" t="s">
        <v>1401</v>
      </c>
      <c r="BK5" s="131">
        <v>1</v>
      </c>
      <c r="BL5" s="134">
        <v>3.0303030303030303</v>
      </c>
      <c r="BM5" s="131">
        <v>0</v>
      </c>
      <c r="BN5" s="134">
        <v>0</v>
      </c>
      <c r="BO5" s="131">
        <v>0</v>
      </c>
      <c r="BP5" s="134">
        <v>0</v>
      </c>
      <c r="BQ5" s="131">
        <v>32</v>
      </c>
      <c r="BR5" s="134">
        <v>96.96969696969697</v>
      </c>
      <c r="BS5" s="131">
        <v>33</v>
      </c>
      <c r="BT5" s="2"/>
      <c r="BU5" s="3"/>
      <c r="BV5" s="3"/>
      <c r="BW5" s="3"/>
      <c r="BX5" s="3"/>
    </row>
    <row r="6" spans="1:76" ht="15">
      <c r="A6" s="14" t="s">
        <v>246</v>
      </c>
      <c r="B6" s="15"/>
      <c r="C6" s="15"/>
      <c r="D6" s="93">
        <v>162</v>
      </c>
      <c r="E6" s="81"/>
      <c r="F6" s="112" t="s">
        <v>377</v>
      </c>
      <c r="G6" s="15"/>
      <c r="H6" s="16" t="s">
        <v>246</v>
      </c>
      <c r="I6" s="66"/>
      <c r="J6" s="66"/>
      <c r="K6" s="114" t="s">
        <v>1009</v>
      </c>
      <c r="L6" s="94">
        <v>1</v>
      </c>
      <c r="M6" s="95">
        <v>7108.31103515625</v>
      </c>
      <c r="N6" s="95">
        <v>7551.87646484375</v>
      </c>
      <c r="O6" s="77"/>
      <c r="P6" s="96"/>
      <c r="Q6" s="96"/>
      <c r="R6" s="97"/>
      <c r="S6" s="51">
        <v>0</v>
      </c>
      <c r="T6" s="51">
        <v>1</v>
      </c>
      <c r="U6" s="52">
        <v>0</v>
      </c>
      <c r="V6" s="52">
        <v>0.2</v>
      </c>
      <c r="W6" s="52">
        <v>0</v>
      </c>
      <c r="X6" s="52">
        <v>0.610683</v>
      </c>
      <c r="Y6" s="52">
        <v>0</v>
      </c>
      <c r="Z6" s="52">
        <v>0</v>
      </c>
      <c r="AA6" s="82">
        <v>6</v>
      </c>
      <c r="AB6" s="82"/>
      <c r="AC6" s="98"/>
      <c r="AD6" s="85" t="s">
        <v>600</v>
      </c>
      <c r="AE6" s="85">
        <v>523</v>
      </c>
      <c r="AF6" s="85">
        <v>201</v>
      </c>
      <c r="AG6" s="85">
        <v>1240</v>
      </c>
      <c r="AH6" s="85">
        <v>4173</v>
      </c>
      <c r="AI6" s="85"/>
      <c r="AJ6" s="85" t="s">
        <v>673</v>
      </c>
      <c r="AK6" s="85"/>
      <c r="AL6" s="85"/>
      <c r="AM6" s="85"/>
      <c r="AN6" s="87">
        <v>42599.165127314816</v>
      </c>
      <c r="AO6" s="90" t="s">
        <v>839</v>
      </c>
      <c r="AP6" s="85" t="b">
        <v>1</v>
      </c>
      <c r="AQ6" s="85" t="b">
        <v>0</v>
      </c>
      <c r="AR6" s="85" t="b">
        <v>0</v>
      </c>
      <c r="AS6" s="85" t="s">
        <v>559</v>
      </c>
      <c r="AT6" s="85">
        <v>8</v>
      </c>
      <c r="AU6" s="85"/>
      <c r="AV6" s="85" t="b">
        <v>0</v>
      </c>
      <c r="AW6" s="85" t="s">
        <v>931</v>
      </c>
      <c r="AX6" s="90" t="s">
        <v>935</v>
      </c>
      <c r="AY6" s="85" t="s">
        <v>66</v>
      </c>
      <c r="AZ6" s="85" t="str">
        <f>REPLACE(INDEX(GroupVertices[Group],MATCH(Vertices[[#This Row],[Vertex]],GroupVertices[Vertex],0)),1,1,"")</f>
        <v>6</v>
      </c>
      <c r="BA6" s="51"/>
      <c r="BB6" s="51"/>
      <c r="BC6" s="51"/>
      <c r="BD6" s="51"/>
      <c r="BE6" s="51"/>
      <c r="BF6" s="51"/>
      <c r="BG6" s="131" t="s">
        <v>1382</v>
      </c>
      <c r="BH6" s="131" t="s">
        <v>1382</v>
      </c>
      <c r="BI6" s="131" t="s">
        <v>1401</v>
      </c>
      <c r="BJ6" s="131" t="s">
        <v>1401</v>
      </c>
      <c r="BK6" s="131">
        <v>1</v>
      </c>
      <c r="BL6" s="134">
        <v>3.0303030303030303</v>
      </c>
      <c r="BM6" s="131">
        <v>0</v>
      </c>
      <c r="BN6" s="134">
        <v>0</v>
      </c>
      <c r="BO6" s="131">
        <v>0</v>
      </c>
      <c r="BP6" s="134">
        <v>0</v>
      </c>
      <c r="BQ6" s="131">
        <v>32</v>
      </c>
      <c r="BR6" s="134">
        <v>96.96969696969697</v>
      </c>
      <c r="BS6" s="131">
        <v>33</v>
      </c>
      <c r="BT6" s="2"/>
      <c r="BU6" s="3"/>
      <c r="BV6" s="3"/>
      <c r="BW6" s="3"/>
      <c r="BX6" s="3"/>
    </row>
    <row r="7" spans="1:76" ht="15">
      <c r="A7" s="14" t="s">
        <v>247</v>
      </c>
      <c r="B7" s="15"/>
      <c r="C7" s="15"/>
      <c r="D7" s="93">
        <v>162</v>
      </c>
      <c r="E7" s="81"/>
      <c r="F7" s="112" t="s">
        <v>378</v>
      </c>
      <c r="G7" s="15"/>
      <c r="H7" s="16" t="s">
        <v>247</v>
      </c>
      <c r="I7" s="66"/>
      <c r="J7" s="66"/>
      <c r="K7" s="114" t="s">
        <v>1010</v>
      </c>
      <c r="L7" s="94">
        <v>1</v>
      </c>
      <c r="M7" s="95">
        <v>9048.5859375</v>
      </c>
      <c r="N7" s="95">
        <v>8513.6982421875</v>
      </c>
      <c r="O7" s="77"/>
      <c r="P7" s="96"/>
      <c r="Q7" s="96"/>
      <c r="R7" s="97"/>
      <c r="S7" s="51">
        <v>0</v>
      </c>
      <c r="T7" s="51">
        <v>2</v>
      </c>
      <c r="U7" s="52">
        <v>0</v>
      </c>
      <c r="V7" s="52">
        <v>0.25</v>
      </c>
      <c r="W7" s="52">
        <v>0</v>
      </c>
      <c r="X7" s="52">
        <v>0.819143</v>
      </c>
      <c r="Y7" s="52">
        <v>0.5</v>
      </c>
      <c r="Z7" s="52">
        <v>0</v>
      </c>
      <c r="AA7" s="82">
        <v>7</v>
      </c>
      <c r="AB7" s="82"/>
      <c r="AC7" s="98"/>
      <c r="AD7" s="85" t="s">
        <v>601</v>
      </c>
      <c r="AE7" s="85">
        <v>73</v>
      </c>
      <c r="AF7" s="85">
        <v>8</v>
      </c>
      <c r="AG7" s="85">
        <v>153</v>
      </c>
      <c r="AH7" s="85">
        <v>146</v>
      </c>
      <c r="AI7" s="85"/>
      <c r="AJ7" s="85" t="s">
        <v>674</v>
      </c>
      <c r="AK7" s="85" t="s">
        <v>741</v>
      </c>
      <c r="AL7" s="85"/>
      <c r="AM7" s="85"/>
      <c r="AN7" s="87">
        <v>43382.318194444444</v>
      </c>
      <c r="AO7" s="90" t="s">
        <v>840</v>
      </c>
      <c r="AP7" s="85" t="b">
        <v>1</v>
      </c>
      <c r="AQ7" s="85" t="b">
        <v>0</v>
      </c>
      <c r="AR7" s="85" t="b">
        <v>1</v>
      </c>
      <c r="AS7" s="85" t="s">
        <v>559</v>
      </c>
      <c r="AT7" s="85">
        <v>0</v>
      </c>
      <c r="AU7" s="85"/>
      <c r="AV7" s="85" t="b">
        <v>0</v>
      </c>
      <c r="AW7" s="85" t="s">
        <v>931</v>
      </c>
      <c r="AX7" s="90" t="s">
        <v>936</v>
      </c>
      <c r="AY7" s="85" t="s">
        <v>66</v>
      </c>
      <c r="AZ7" s="85" t="str">
        <f>REPLACE(INDEX(GroupVertices[Group],MATCH(Vertices[[#This Row],[Vertex]],GroupVertices[Vertex],0)),1,1,"")</f>
        <v>5</v>
      </c>
      <c r="BA7" s="51"/>
      <c r="BB7" s="51"/>
      <c r="BC7" s="51"/>
      <c r="BD7" s="51"/>
      <c r="BE7" s="51"/>
      <c r="BF7" s="51"/>
      <c r="BG7" s="131" t="s">
        <v>1250</v>
      </c>
      <c r="BH7" s="131" t="s">
        <v>1250</v>
      </c>
      <c r="BI7" s="131" t="s">
        <v>1312</v>
      </c>
      <c r="BJ7" s="131" t="s">
        <v>1312</v>
      </c>
      <c r="BK7" s="131">
        <v>3</v>
      </c>
      <c r="BL7" s="134">
        <v>7.142857142857143</v>
      </c>
      <c r="BM7" s="131">
        <v>0</v>
      </c>
      <c r="BN7" s="134">
        <v>0</v>
      </c>
      <c r="BO7" s="131">
        <v>0</v>
      </c>
      <c r="BP7" s="134">
        <v>0</v>
      </c>
      <c r="BQ7" s="131">
        <v>39</v>
      </c>
      <c r="BR7" s="134">
        <v>92.85714285714286</v>
      </c>
      <c r="BS7" s="131">
        <v>42</v>
      </c>
      <c r="BT7" s="2"/>
      <c r="BU7" s="3"/>
      <c r="BV7" s="3"/>
      <c r="BW7" s="3"/>
      <c r="BX7" s="3"/>
    </row>
    <row r="8" spans="1:76" ht="15">
      <c r="A8" s="14" t="s">
        <v>248</v>
      </c>
      <c r="B8" s="15"/>
      <c r="C8" s="15"/>
      <c r="D8" s="93">
        <v>189.93333333333334</v>
      </c>
      <c r="E8" s="81"/>
      <c r="F8" s="112" t="s">
        <v>379</v>
      </c>
      <c r="G8" s="15"/>
      <c r="H8" s="16" t="s">
        <v>248</v>
      </c>
      <c r="I8" s="66"/>
      <c r="J8" s="66"/>
      <c r="K8" s="114" t="s">
        <v>1011</v>
      </c>
      <c r="L8" s="94">
        <v>27.310526315789474</v>
      </c>
      <c r="M8" s="95">
        <v>8405.1748046875</v>
      </c>
      <c r="N8" s="95">
        <v>7516.87646484375</v>
      </c>
      <c r="O8" s="77"/>
      <c r="P8" s="96"/>
      <c r="Q8" s="96"/>
      <c r="R8" s="97"/>
      <c r="S8" s="51">
        <v>2</v>
      </c>
      <c r="T8" s="51">
        <v>1</v>
      </c>
      <c r="U8" s="52">
        <v>1</v>
      </c>
      <c r="V8" s="52">
        <v>0.333333</v>
      </c>
      <c r="W8" s="52">
        <v>0</v>
      </c>
      <c r="X8" s="52">
        <v>1.180843</v>
      </c>
      <c r="Y8" s="52">
        <v>0.3333333333333333</v>
      </c>
      <c r="Z8" s="52">
        <v>0</v>
      </c>
      <c r="AA8" s="82">
        <v>8</v>
      </c>
      <c r="AB8" s="82"/>
      <c r="AC8" s="98"/>
      <c r="AD8" s="85" t="s">
        <v>602</v>
      </c>
      <c r="AE8" s="85">
        <v>1611</v>
      </c>
      <c r="AF8" s="85">
        <v>1009000</v>
      </c>
      <c r="AG8" s="85">
        <v>27770</v>
      </c>
      <c r="AH8" s="85">
        <v>7337</v>
      </c>
      <c r="AI8" s="85"/>
      <c r="AJ8" s="85" t="s">
        <v>675</v>
      </c>
      <c r="AK8" s="85"/>
      <c r="AL8" s="90" t="s">
        <v>793</v>
      </c>
      <c r="AM8" s="85"/>
      <c r="AN8" s="87">
        <v>41540.61502314815</v>
      </c>
      <c r="AO8" s="90" t="s">
        <v>841</v>
      </c>
      <c r="AP8" s="85" t="b">
        <v>0</v>
      </c>
      <c r="AQ8" s="85" t="b">
        <v>0</v>
      </c>
      <c r="AR8" s="85" t="b">
        <v>1</v>
      </c>
      <c r="AS8" s="85" t="s">
        <v>559</v>
      </c>
      <c r="AT8" s="85">
        <v>703</v>
      </c>
      <c r="AU8" s="90" t="s">
        <v>902</v>
      </c>
      <c r="AV8" s="85" t="b">
        <v>1</v>
      </c>
      <c r="AW8" s="85" t="s">
        <v>931</v>
      </c>
      <c r="AX8" s="90" t="s">
        <v>937</v>
      </c>
      <c r="AY8" s="85" t="s">
        <v>66</v>
      </c>
      <c r="AZ8" s="85" t="str">
        <f>REPLACE(INDEX(GroupVertices[Group],MATCH(Vertices[[#This Row],[Vertex]],GroupVertices[Vertex],0)),1,1,"")</f>
        <v>5</v>
      </c>
      <c r="BA8" s="51"/>
      <c r="BB8" s="51"/>
      <c r="BC8" s="51"/>
      <c r="BD8" s="51"/>
      <c r="BE8" s="51"/>
      <c r="BF8" s="51"/>
      <c r="BG8" s="131" t="s">
        <v>1250</v>
      </c>
      <c r="BH8" s="131" t="s">
        <v>1250</v>
      </c>
      <c r="BI8" s="131" t="s">
        <v>1312</v>
      </c>
      <c r="BJ8" s="131" t="s">
        <v>1312</v>
      </c>
      <c r="BK8" s="131">
        <v>3</v>
      </c>
      <c r="BL8" s="134">
        <v>7.142857142857143</v>
      </c>
      <c r="BM8" s="131">
        <v>0</v>
      </c>
      <c r="BN8" s="134">
        <v>0</v>
      </c>
      <c r="BO8" s="131">
        <v>0</v>
      </c>
      <c r="BP8" s="134">
        <v>0</v>
      </c>
      <c r="BQ8" s="131">
        <v>39</v>
      </c>
      <c r="BR8" s="134">
        <v>92.85714285714286</v>
      </c>
      <c r="BS8" s="131">
        <v>42</v>
      </c>
      <c r="BT8" s="2"/>
      <c r="BU8" s="3"/>
      <c r="BV8" s="3"/>
      <c r="BW8" s="3"/>
      <c r="BX8" s="3"/>
    </row>
    <row r="9" spans="1:76" ht="15">
      <c r="A9" s="14" t="s">
        <v>300</v>
      </c>
      <c r="B9" s="15"/>
      <c r="C9" s="15"/>
      <c r="D9" s="93">
        <v>189.93333333333334</v>
      </c>
      <c r="E9" s="81"/>
      <c r="F9" s="112" t="s">
        <v>911</v>
      </c>
      <c r="G9" s="15"/>
      <c r="H9" s="16" t="s">
        <v>300</v>
      </c>
      <c r="I9" s="66"/>
      <c r="J9" s="66"/>
      <c r="K9" s="114" t="s">
        <v>1012</v>
      </c>
      <c r="L9" s="94">
        <v>27.310526315789474</v>
      </c>
      <c r="M9" s="95">
        <v>8956.060546875</v>
      </c>
      <c r="N9" s="95">
        <v>9201.7119140625</v>
      </c>
      <c r="O9" s="77"/>
      <c r="P9" s="96"/>
      <c r="Q9" s="96"/>
      <c r="R9" s="97"/>
      <c r="S9" s="51">
        <v>3</v>
      </c>
      <c r="T9" s="51">
        <v>0</v>
      </c>
      <c r="U9" s="52">
        <v>1</v>
      </c>
      <c r="V9" s="52">
        <v>0.333333</v>
      </c>
      <c r="W9" s="52">
        <v>0</v>
      </c>
      <c r="X9" s="52">
        <v>1.180843</v>
      </c>
      <c r="Y9" s="52">
        <v>0.3333333333333333</v>
      </c>
      <c r="Z9" s="52">
        <v>0</v>
      </c>
      <c r="AA9" s="82">
        <v>9</v>
      </c>
      <c r="AB9" s="82"/>
      <c r="AC9" s="98"/>
      <c r="AD9" s="85" t="s">
        <v>603</v>
      </c>
      <c r="AE9" s="85">
        <v>2123</v>
      </c>
      <c r="AF9" s="85">
        <v>44990817</v>
      </c>
      <c r="AG9" s="85">
        <v>21891</v>
      </c>
      <c r="AH9" s="85">
        <v>0</v>
      </c>
      <c r="AI9" s="85"/>
      <c r="AJ9" s="85" t="s">
        <v>676</v>
      </c>
      <c r="AK9" s="85" t="s">
        <v>742</v>
      </c>
      <c r="AL9" s="90" t="s">
        <v>794</v>
      </c>
      <c r="AM9" s="85"/>
      <c r="AN9" s="87">
        <v>39823.72148148148</v>
      </c>
      <c r="AO9" s="90" t="s">
        <v>842</v>
      </c>
      <c r="AP9" s="85" t="b">
        <v>0</v>
      </c>
      <c r="AQ9" s="85" t="b">
        <v>0</v>
      </c>
      <c r="AR9" s="85" t="b">
        <v>0</v>
      </c>
      <c r="AS9" s="85" t="s">
        <v>559</v>
      </c>
      <c r="AT9" s="85">
        <v>23094</v>
      </c>
      <c r="AU9" s="90" t="s">
        <v>902</v>
      </c>
      <c r="AV9" s="85" t="b">
        <v>1</v>
      </c>
      <c r="AW9" s="85" t="s">
        <v>931</v>
      </c>
      <c r="AX9" s="90" t="s">
        <v>938</v>
      </c>
      <c r="AY9" s="85" t="s">
        <v>65</v>
      </c>
      <c r="AZ9" s="85" t="str">
        <f>REPLACE(INDEX(GroupVertices[Group],MATCH(Vertices[[#This Row],[Vertex]],GroupVertices[Vertex],0)),1,1,"")</f>
        <v>5</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14" t="s">
        <v>249</v>
      </c>
      <c r="B10" s="15"/>
      <c r="C10" s="15"/>
      <c r="D10" s="93">
        <v>162</v>
      </c>
      <c r="E10" s="81"/>
      <c r="F10" s="112" t="s">
        <v>380</v>
      </c>
      <c r="G10" s="15"/>
      <c r="H10" s="16" t="s">
        <v>249</v>
      </c>
      <c r="I10" s="66"/>
      <c r="J10" s="66"/>
      <c r="K10" s="114" t="s">
        <v>1013</v>
      </c>
      <c r="L10" s="94">
        <v>1</v>
      </c>
      <c r="M10" s="95">
        <v>9547.9169921875</v>
      </c>
      <c r="N10" s="95">
        <v>6999.2998046875</v>
      </c>
      <c r="O10" s="77"/>
      <c r="P10" s="96"/>
      <c r="Q10" s="96"/>
      <c r="R10" s="97"/>
      <c r="S10" s="51">
        <v>0</v>
      </c>
      <c r="T10" s="51">
        <v>2</v>
      </c>
      <c r="U10" s="52">
        <v>0</v>
      </c>
      <c r="V10" s="52">
        <v>0.25</v>
      </c>
      <c r="W10" s="52">
        <v>0</v>
      </c>
      <c r="X10" s="52">
        <v>0.819143</v>
      </c>
      <c r="Y10" s="52">
        <v>0.5</v>
      </c>
      <c r="Z10" s="52">
        <v>0</v>
      </c>
      <c r="AA10" s="82">
        <v>10</v>
      </c>
      <c r="AB10" s="82"/>
      <c r="AC10" s="98"/>
      <c r="AD10" s="85" t="s">
        <v>604</v>
      </c>
      <c r="AE10" s="85">
        <v>2</v>
      </c>
      <c r="AF10" s="85">
        <v>4</v>
      </c>
      <c r="AG10" s="85">
        <v>314</v>
      </c>
      <c r="AH10" s="85">
        <v>317</v>
      </c>
      <c r="AI10" s="85"/>
      <c r="AJ10" s="85"/>
      <c r="AK10" s="85"/>
      <c r="AL10" s="85"/>
      <c r="AM10" s="85"/>
      <c r="AN10" s="87">
        <v>43462.599074074074</v>
      </c>
      <c r="AO10" s="85"/>
      <c r="AP10" s="85" t="b">
        <v>1</v>
      </c>
      <c r="AQ10" s="85" t="b">
        <v>0</v>
      </c>
      <c r="AR10" s="85" t="b">
        <v>0</v>
      </c>
      <c r="AS10" s="85" t="s">
        <v>559</v>
      </c>
      <c r="AT10" s="85">
        <v>0</v>
      </c>
      <c r="AU10" s="85"/>
      <c r="AV10" s="85" t="b">
        <v>0</v>
      </c>
      <c r="AW10" s="85" t="s">
        <v>931</v>
      </c>
      <c r="AX10" s="90" t="s">
        <v>939</v>
      </c>
      <c r="AY10" s="85" t="s">
        <v>66</v>
      </c>
      <c r="AZ10" s="85" t="str">
        <f>REPLACE(INDEX(GroupVertices[Group],MATCH(Vertices[[#This Row],[Vertex]],GroupVertices[Vertex],0)),1,1,"")</f>
        <v>5</v>
      </c>
      <c r="BA10" s="51"/>
      <c r="BB10" s="51"/>
      <c r="BC10" s="51"/>
      <c r="BD10" s="51"/>
      <c r="BE10" s="51"/>
      <c r="BF10" s="51"/>
      <c r="BG10" s="131" t="s">
        <v>1250</v>
      </c>
      <c r="BH10" s="131" t="s">
        <v>1250</v>
      </c>
      <c r="BI10" s="131" t="s">
        <v>1312</v>
      </c>
      <c r="BJ10" s="131" t="s">
        <v>1312</v>
      </c>
      <c r="BK10" s="131">
        <v>3</v>
      </c>
      <c r="BL10" s="134">
        <v>7.142857142857143</v>
      </c>
      <c r="BM10" s="131">
        <v>0</v>
      </c>
      <c r="BN10" s="134">
        <v>0</v>
      </c>
      <c r="BO10" s="131">
        <v>0</v>
      </c>
      <c r="BP10" s="134">
        <v>0</v>
      </c>
      <c r="BQ10" s="131">
        <v>39</v>
      </c>
      <c r="BR10" s="134">
        <v>92.85714285714286</v>
      </c>
      <c r="BS10" s="131">
        <v>42</v>
      </c>
      <c r="BT10" s="2"/>
      <c r="BU10" s="3"/>
      <c r="BV10" s="3"/>
      <c r="BW10" s="3"/>
      <c r="BX10" s="3"/>
    </row>
    <row r="11" spans="1:76" ht="15">
      <c r="A11" s="14" t="s">
        <v>250</v>
      </c>
      <c r="B11" s="15"/>
      <c r="C11" s="15"/>
      <c r="D11" s="93">
        <v>217.86666666666667</v>
      </c>
      <c r="E11" s="81"/>
      <c r="F11" s="112" t="s">
        <v>381</v>
      </c>
      <c r="G11" s="15"/>
      <c r="H11" s="16" t="s">
        <v>250</v>
      </c>
      <c r="I11" s="66"/>
      <c r="J11" s="66"/>
      <c r="K11" s="114" t="s">
        <v>1014</v>
      </c>
      <c r="L11" s="94">
        <v>53.62105263157895</v>
      </c>
      <c r="M11" s="95">
        <v>5157.37890625</v>
      </c>
      <c r="N11" s="95">
        <v>5242.896484375</v>
      </c>
      <c r="O11" s="77"/>
      <c r="P11" s="96"/>
      <c r="Q11" s="96"/>
      <c r="R11" s="97"/>
      <c r="S11" s="51">
        <v>0</v>
      </c>
      <c r="T11" s="51">
        <v>2</v>
      </c>
      <c r="U11" s="52">
        <v>2</v>
      </c>
      <c r="V11" s="52">
        <v>0.5</v>
      </c>
      <c r="W11" s="52">
        <v>0</v>
      </c>
      <c r="X11" s="52">
        <v>1.459449</v>
      </c>
      <c r="Y11" s="52">
        <v>0</v>
      </c>
      <c r="Z11" s="52">
        <v>0</v>
      </c>
      <c r="AA11" s="82">
        <v>11</v>
      </c>
      <c r="AB11" s="82"/>
      <c r="AC11" s="98"/>
      <c r="AD11" s="85" t="s">
        <v>605</v>
      </c>
      <c r="AE11" s="85">
        <v>423</v>
      </c>
      <c r="AF11" s="85">
        <v>119</v>
      </c>
      <c r="AG11" s="85">
        <v>4556</v>
      </c>
      <c r="AH11" s="85">
        <v>5719</v>
      </c>
      <c r="AI11" s="85"/>
      <c r="AJ11" s="85" t="s">
        <v>677</v>
      </c>
      <c r="AK11" s="85" t="s">
        <v>743</v>
      </c>
      <c r="AL11" s="90" t="s">
        <v>795</v>
      </c>
      <c r="AM11" s="85"/>
      <c r="AN11" s="87">
        <v>39820.639398148145</v>
      </c>
      <c r="AO11" s="90" t="s">
        <v>843</v>
      </c>
      <c r="AP11" s="85" t="b">
        <v>0</v>
      </c>
      <c r="AQ11" s="85" t="b">
        <v>0</v>
      </c>
      <c r="AR11" s="85" t="b">
        <v>0</v>
      </c>
      <c r="AS11" s="85" t="s">
        <v>559</v>
      </c>
      <c r="AT11" s="85">
        <v>6</v>
      </c>
      <c r="AU11" s="90" t="s">
        <v>902</v>
      </c>
      <c r="AV11" s="85" t="b">
        <v>0</v>
      </c>
      <c r="AW11" s="85" t="s">
        <v>931</v>
      </c>
      <c r="AX11" s="90" t="s">
        <v>940</v>
      </c>
      <c r="AY11" s="85" t="s">
        <v>66</v>
      </c>
      <c r="AZ11" s="85" t="str">
        <f>REPLACE(INDEX(GroupVertices[Group],MATCH(Vertices[[#This Row],[Vertex]],GroupVertices[Vertex],0)),1,1,"")</f>
        <v>9</v>
      </c>
      <c r="BA11" s="51"/>
      <c r="BB11" s="51"/>
      <c r="BC11" s="51"/>
      <c r="BD11" s="51"/>
      <c r="BE11" s="51"/>
      <c r="BF11" s="51"/>
      <c r="BG11" s="131" t="s">
        <v>1384</v>
      </c>
      <c r="BH11" s="131" t="s">
        <v>1384</v>
      </c>
      <c r="BI11" s="131" t="s">
        <v>1403</v>
      </c>
      <c r="BJ11" s="131" t="s">
        <v>1403</v>
      </c>
      <c r="BK11" s="131">
        <v>2</v>
      </c>
      <c r="BL11" s="134">
        <v>5.2631578947368425</v>
      </c>
      <c r="BM11" s="131">
        <v>2</v>
      </c>
      <c r="BN11" s="134">
        <v>5.2631578947368425</v>
      </c>
      <c r="BO11" s="131">
        <v>0</v>
      </c>
      <c r="BP11" s="134">
        <v>0</v>
      </c>
      <c r="BQ11" s="131">
        <v>34</v>
      </c>
      <c r="BR11" s="134">
        <v>89.47368421052632</v>
      </c>
      <c r="BS11" s="131">
        <v>38</v>
      </c>
      <c r="BT11" s="2"/>
      <c r="BU11" s="3"/>
      <c r="BV11" s="3"/>
      <c r="BW11" s="3"/>
      <c r="BX11" s="3"/>
    </row>
    <row r="12" spans="1:76" ht="15">
      <c r="A12" s="14" t="s">
        <v>301</v>
      </c>
      <c r="B12" s="15"/>
      <c r="C12" s="15"/>
      <c r="D12" s="93">
        <v>162</v>
      </c>
      <c r="E12" s="81"/>
      <c r="F12" s="112" t="s">
        <v>912</v>
      </c>
      <c r="G12" s="15"/>
      <c r="H12" s="16" t="s">
        <v>301</v>
      </c>
      <c r="I12" s="66"/>
      <c r="J12" s="66"/>
      <c r="K12" s="114" t="s">
        <v>1015</v>
      </c>
      <c r="L12" s="94">
        <v>1</v>
      </c>
      <c r="M12" s="95">
        <v>5157.37890625</v>
      </c>
      <c r="N12" s="95">
        <v>5887.56884765625</v>
      </c>
      <c r="O12" s="77"/>
      <c r="P12" s="96"/>
      <c r="Q12" s="96"/>
      <c r="R12" s="97"/>
      <c r="S12" s="51">
        <v>1</v>
      </c>
      <c r="T12" s="51">
        <v>0</v>
      </c>
      <c r="U12" s="52">
        <v>0</v>
      </c>
      <c r="V12" s="52">
        <v>0.333333</v>
      </c>
      <c r="W12" s="52">
        <v>0</v>
      </c>
      <c r="X12" s="52">
        <v>0.770265</v>
      </c>
      <c r="Y12" s="52">
        <v>0</v>
      </c>
      <c r="Z12" s="52">
        <v>0</v>
      </c>
      <c r="AA12" s="82">
        <v>12</v>
      </c>
      <c r="AB12" s="82"/>
      <c r="AC12" s="98"/>
      <c r="AD12" s="85" t="s">
        <v>606</v>
      </c>
      <c r="AE12" s="85">
        <v>245</v>
      </c>
      <c r="AF12" s="85">
        <v>1021</v>
      </c>
      <c r="AG12" s="85">
        <v>701</v>
      </c>
      <c r="AH12" s="85">
        <v>131</v>
      </c>
      <c r="AI12" s="85"/>
      <c r="AJ12" s="85" t="s">
        <v>678</v>
      </c>
      <c r="AK12" s="85"/>
      <c r="AL12" s="90" t="s">
        <v>796</v>
      </c>
      <c r="AM12" s="85"/>
      <c r="AN12" s="87">
        <v>41954.485347222224</v>
      </c>
      <c r="AO12" s="90" t="s">
        <v>844</v>
      </c>
      <c r="AP12" s="85" t="b">
        <v>1</v>
      </c>
      <c r="AQ12" s="85" t="b">
        <v>0</v>
      </c>
      <c r="AR12" s="85" t="b">
        <v>1</v>
      </c>
      <c r="AS12" s="85" t="s">
        <v>559</v>
      </c>
      <c r="AT12" s="85">
        <v>29</v>
      </c>
      <c r="AU12" s="90" t="s">
        <v>902</v>
      </c>
      <c r="AV12" s="85" t="b">
        <v>0</v>
      </c>
      <c r="AW12" s="85" t="s">
        <v>931</v>
      </c>
      <c r="AX12" s="90" t="s">
        <v>941</v>
      </c>
      <c r="AY12" s="85" t="s">
        <v>65</v>
      </c>
      <c r="AZ12" s="85" t="str">
        <f>REPLACE(INDEX(GroupVertices[Group],MATCH(Vertices[[#This Row],[Vertex]],GroupVertices[Vertex],0)),1,1,"")</f>
        <v>9</v>
      </c>
      <c r="BA12" s="51"/>
      <c r="BB12" s="51"/>
      <c r="BC12" s="51"/>
      <c r="BD12" s="51"/>
      <c r="BE12" s="51"/>
      <c r="BF12" s="51"/>
      <c r="BG12" s="51"/>
      <c r="BH12" s="51"/>
      <c r="BI12" s="51"/>
      <c r="BJ12" s="51"/>
      <c r="BK12" s="51"/>
      <c r="BL12" s="52"/>
      <c r="BM12" s="51"/>
      <c r="BN12" s="52"/>
      <c r="BO12" s="51"/>
      <c r="BP12" s="52"/>
      <c r="BQ12" s="51"/>
      <c r="BR12" s="52"/>
      <c r="BS12" s="51"/>
      <c r="BT12" s="2"/>
      <c r="BU12" s="3"/>
      <c r="BV12" s="3"/>
      <c r="BW12" s="3"/>
      <c r="BX12" s="3"/>
    </row>
    <row r="13" spans="1:76" ht="15">
      <c r="A13" s="14" t="s">
        <v>302</v>
      </c>
      <c r="B13" s="15"/>
      <c r="C13" s="15"/>
      <c r="D13" s="93">
        <v>162</v>
      </c>
      <c r="E13" s="81"/>
      <c r="F13" s="112" t="s">
        <v>913</v>
      </c>
      <c r="G13" s="15"/>
      <c r="H13" s="16" t="s">
        <v>302</v>
      </c>
      <c r="I13" s="66"/>
      <c r="J13" s="66"/>
      <c r="K13" s="114" t="s">
        <v>1016</v>
      </c>
      <c r="L13" s="94">
        <v>1</v>
      </c>
      <c r="M13" s="95">
        <v>5788.89453125</v>
      </c>
      <c r="N13" s="95">
        <v>5887.56884765625</v>
      </c>
      <c r="O13" s="77"/>
      <c r="P13" s="96"/>
      <c r="Q13" s="96"/>
      <c r="R13" s="97"/>
      <c r="S13" s="51">
        <v>1</v>
      </c>
      <c r="T13" s="51">
        <v>0</v>
      </c>
      <c r="U13" s="52">
        <v>0</v>
      </c>
      <c r="V13" s="52">
        <v>0.333333</v>
      </c>
      <c r="W13" s="52">
        <v>0</v>
      </c>
      <c r="X13" s="52">
        <v>0.770265</v>
      </c>
      <c r="Y13" s="52">
        <v>0</v>
      </c>
      <c r="Z13" s="52">
        <v>0</v>
      </c>
      <c r="AA13" s="82">
        <v>13</v>
      </c>
      <c r="AB13" s="82"/>
      <c r="AC13" s="98"/>
      <c r="AD13" s="85" t="s">
        <v>607</v>
      </c>
      <c r="AE13" s="85">
        <v>1570</v>
      </c>
      <c r="AF13" s="85">
        <v>228317</v>
      </c>
      <c r="AG13" s="85">
        <v>84948</v>
      </c>
      <c r="AH13" s="85">
        <v>111975</v>
      </c>
      <c r="AI13" s="85"/>
      <c r="AJ13" s="85" t="s">
        <v>679</v>
      </c>
      <c r="AK13" s="85" t="s">
        <v>744</v>
      </c>
      <c r="AL13" s="90" t="s">
        <v>797</v>
      </c>
      <c r="AM13" s="85"/>
      <c r="AN13" s="87">
        <v>42060.05924768518</v>
      </c>
      <c r="AO13" s="90" t="s">
        <v>845</v>
      </c>
      <c r="AP13" s="85" t="b">
        <v>0</v>
      </c>
      <c r="AQ13" s="85" t="b">
        <v>0</v>
      </c>
      <c r="AR13" s="85" t="b">
        <v>1</v>
      </c>
      <c r="AS13" s="85" t="s">
        <v>559</v>
      </c>
      <c r="AT13" s="85">
        <v>2452</v>
      </c>
      <c r="AU13" s="90" t="s">
        <v>902</v>
      </c>
      <c r="AV13" s="85" t="b">
        <v>1</v>
      </c>
      <c r="AW13" s="85" t="s">
        <v>931</v>
      </c>
      <c r="AX13" s="90" t="s">
        <v>942</v>
      </c>
      <c r="AY13" s="85" t="s">
        <v>65</v>
      </c>
      <c r="AZ13" s="85" t="str">
        <f>REPLACE(INDEX(GroupVertices[Group],MATCH(Vertices[[#This Row],[Vertex]],GroupVertices[Vertex],0)),1,1,"")</f>
        <v>9</v>
      </c>
      <c r="BA13" s="51"/>
      <c r="BB13" s="51"/>
      <c r="BC13" s="51"/>
      <c r="BD13" s="51"/>
      <c r="BE13" s="51"/>
      <c r="BF13" s="51"/>
      <c r="BG13" s="51"/>
      <c r="BH13" s="51"/>
      <c r="BI13" s="51"/>
      <c r="BJ13" s="51"/>
      <c r="BK13" s="51"/>
      <c r="BL13" s="52"/>
      <c r="BM13" s="51"/>
      <c r="BN13" s="52"/>
      <c r="BO13" s="51"/>
      <c r="BP13" s="52"/>
      <c r="BQ13" s="51"/>
      <c r="BR13" s="52"/>
      <c r="BS13" s="51"/>
      <c r="BT13" s="2"/>
      <c r="BU13" s="3"/>
      <c r="BV13" s="3"/>
      <c r="BW13" s="3"/>
      <c r="BX13" s="3"/>
    </row>
    <row r="14" spans="1:76" ht="15">
      <c r="A14" s="14" t="s">
        <v>251</v>
      </c>
      <c r="B14" s="15"/>
      <c r="C14" s="15"/>
      <c r="D14" s="93">
        <v>1000</v>
      </c>
      <c r="E14" s="81"/>
      <c r="F14" s="112" t="s">
        <v>382</v>
      </c>
      <c r="G14" s="15"/>
      <c r="H14" s="16" t="s">
        <v>251</v>
      </c>
      <c r="I14" s="66"/>
      <c r="J14" s="66"/>
      <c r="K14" s="114" t="s">
        <v>1017</v>
      </c>
      <c r="L14" s="94">
        <v>790.3157894736842</v>
      </c>
      <c r="M14" s="95">
        <v>3774.05859375</v>
      </c>
      <c r="N14" s="95">
        <v>7130.86572265625</v>
      </c>
      <c r="O14" s="77"/>
      <c r="P14" s="96"/>
      <c r="Q14" s="96"/>
      <c r="R14" s="97"/>
      <c r="S14" s="51">
        <v>0</v>
      </c>
      <c r="T14" s="51">
        <v>6</v>
      </c>
      <c r="U14" s="52">
        <v>30</v>
      </c>
      <c r="V14" s="52">
        <v>0.166667</v>
      </c>
      <c r="W14" s="52">
        <v>0</v>
      </c>
      <c r="X14" s="52">
        <v>3.297272</v>
      </c>
      <c r="Y14" s="52">
        <v>0</v>
      </c>
      <c r="Z14" s="52">
        <v>0</v>
      </c>
      <c r="AA14" s="82">
        <v>14</v>
      </c>
      <c r="AB14" s="82"/>
      <c r="AC14" s="98"/>
      <c r="AD14" s="85" t="s">
        <v>608</v>
      </c>
      <c r="AE14" s="85">
        <v>485</v>
      </c>
      <c r="AF14" s="85">
        <v>807</v>
      </c>
      <c r="AG14" s="85">
        <v>10284</v>
      </c>
      <c r="AH14" s="85">
        <v>1809</v>
      </c>
      <c r="AI14" s="85"/>
      <c r="AJ14" s="85" t="s">
        <v>680</v>
      </c>
      <c r="AK14" s="85" t="s">
        <v>745</v>
      </c>
      <c r="AL14" s="90" t="s">
        <v>798</v>
      </c>
      <c r="AM14" s="85"/>
      <c r="AN14" s="87">
        <v>39639.4</v>
      </c>
      <c r="AO14" s="90" t="s">
        <v>846</v>
      </c>
      <c r="AP14" s="85" t="b">
        <v>0</v>
      </c>
      <c r="AQ14" s="85" t="b">
        <v>0</v>
      </c>
      <c r="AR14" s="85" t="b">
        <v>0</v>
      </c>
      <c r="AS14" s="85" t="s">
        <v>559</v>
      </c>
      <c r="AT14" s="85">
        <v>68</v>
      </c>
      <c r="AU14" s="90" t="s">
        <v>903</v>
      </c>
      <c r="AV14" s="85" t="b">
        <v>0</v>
      </c>
      <c r="AW14" s="85" t="s">
        <v>931</v>
      </c>
      <c r="AX14" s="90" t="s">
        <v>943</v>
      </c>
      <c r="AY14" s="85" t="s">
        <v>66</v>
      </c>
      <c r="AZ14" s="85" t="str">
        <f>REPLACE(INDEX(GroupVertices[Group],MATCH(Vertices[[#This Row],[Vertex]],GroupVertices[Vertex],0)),1,1,"")</f>
        <v>2</v>
      </c>
      <c r="BA14" s="51"/>
      <c r="BB14" s="51"/>
      <c r="BC14" s="51"/>
      <c r="BD14" s="51"/>
      <c r="BE14" s="51"/>
      <c r="BF14" s="51"/>
      <c r="BG14" s="131" t="s">
        <v>1385</v>
      </c>
      <c r="BH14" s="131" t="s">
        <v>1385</v>
      </c>
      <c r="BI14" s="131" t="s">
        <v>1404</v>
      </c>
      <c r="BJ14" s="131" t="s">
        <v>1404</v>
      </c>
      <c r="BK14" s="131">
        <v>0</v>
      </c>
      <c r="BL14" s="134">
        <v>0</v>
      </c>
      <c r="BM14" s="131">
        <v>2</v>
      </c>
      <c r="BN14" s="134">
        <v>8</v>
      </c>
      <c r="BO14" s="131">
        <v>0</v>
      </c>
      <c r="BP14" s="134">
        <v>0</v>
      </c>
      <c r="BQ14" s="131">
        <v>23</v>
      </c>
      <c r="BR14" s="134">
        <v>92</v>
      </c>
      <c r="BS14" s="131">
        <v>25</v>
      </c>
      <c r="BT14" s="2"/>
      <c r="BU14" s="3"/>
      <c r="BV14" s="3"/>
      <c r="BW14" s="3"/>
      <c r="BX14" s="3"/>
    </row>
    <row r="15" spans="1:76" ht="15">
      <c r="A15" s="14" t="s">
        <v>303</v>
      </c>
      <c r="B15" s="15"/>
      <c r="C15" s="15"/>
      <c r="D15" s="93">
        <v>162</v>
      </c>
      <c r="E15" s="81"/>
      <c r="F15" s="112" t="s">
        <v>914</v>
      </c>
      <c r="G15" s="15"/>
      <c r="H15" s="16" t="s">
        <v>303</v>
      </c>
      <c r="I15" s="66"/>
      <c r="J15" s="66"/>
      <c r="K15" s="114" t="s">
        <v>1018</v>
      </c>
      <c r="L15" s="94">
        <v>1</v>
      </c>
      <c r="M15" s="95">
        <v>3157.578857421875</v>
      </c>
      <c r="N15" s="95">
        <v>6329.4013671875</v>
      </c>
      <c r="O15" s="77"/>
      <c r="P15" s="96"/>
      <c r="Q15" s="96"/>
      <c r="R15" s="97"/>
      <c r="S15" s="51">
        <v>1</v>
      </c>
      <c r="T15" s="51">
        <v>0</v>
      </c>
      <c r="U15" s="52">
        <v>0</v>
      </c>
      <c r="V15" s="52">
        <v>0.090909</v>
      </c>
      <c r="W15" s="52">
        <v>0</v>
      </c>
      <c r="X15" s="52">
        <v>0.617113</v>
      </c>
      <c r="Y15" s="52">
        <v>0</v>
      </c>
      <c r="Z15" s="52">
        <v>0</v>
      </c>
      <c r="AA15" s="82">
        <v>15</v>
      </c>
      <c r="AB15" s="82"/>
      <c r="AC15" s="98"/>
      <c r="AD15" s="85" t="s">
        <v>609</v>
      </c>
      <c r="AE15" s="85">
        <v>21060</v>
      </c>
      <c r="AF15" s="85">
        <v>86290</v>
      </c>
      <c r="AG15" s="85">
        <v>12397</v>
      </c>
      <c r="AH15" s="85">
        <v>47422</v>
      </c>
      <c r="AI15" s="85"/>
      <c r="AJ15" s="85" t="s">
        <v>681</v>
      </c>
      <c r="AK15" s="85" t="s">
        <v>746</v>
      </c>
      <c r="AL15" s="90" t="s">
        <v>799</v>
      </c>
      <c r="AM15" s="85"/>
      <c r="AN15" s="87">
        <v>40513.80096064815</v>
      </c>
      <c r="AO15" s="90" t="s">
        <v>847</v>
      </c>
      <c r="AP15" s="85" t="b">
        <v>0</v>
      </c>
      <c r="AQ15" s="85" t="b">
        <v>0</v>
      </c>
      <c r="AR15" s="85" t="b">
        <v>1</v>
      </c>
      <c r="AS15" s="85" t="s">
        <v>559</v>
      </c>
      <c r="AT15" s="85">
        <v>1907</v>
      </c>
      <c r="AU15" s="90" t="s">
        <v>904</v>
      </c>
      <c r="AV15" s="85" t="b">
        <v>1</v>
      </c>
      <c r="AW15" s="85" t="s">
        <v>931</v>
      </c>
      <c r="AX15" s="90" t="s">
        <v>944</v>
      </c>
      <c r="AY15" s="85" t="s">
        <v>65</v>
      </c>
      <c r="AZ15" s="85" t="str">
        <f>REPLACE(INDEX(GroupVertices[Group],MATCH(Vertices[[#This Row],[Vertex]],GroupVertices[Vertex],0)),1,1,"")</f>
        <v>2</v>
      </c>
      <c r="BA15" s="51"/>
      <c r="BB15" s="51"/>
      <c r="BC15" s="51"/>
      <c r="BD15" s="51"/>
      <c r="BE15" s="51"/>
      <c r="BF15" s="51"/>
      <c r="BG15" s="51"/>
      <c r="BH15" s="51"/>
      <c r="BI15" s="51"/>
      <c r="BJ15" s="51"/>
      <c r="BK15" s="51"/>
      <c r="BL15" s="52"/>
      <c r="BM15" s="51"/>
      <c r="BN15" s="52"/>
      <c r="BO15" s="51"/>
      <c r="BP15" s="52"/>
      <c r="BQ15" s="51"/>
      <c r="BR15" s="52"/>
      <c r="BS15" s="51"/>
      <c r="BT15" s="2"/>
      <c r="BU15" s="3"/>
      <c r="BV15" s="3"/>
      <c r="BW15" s="3"/>
      <c r="BX15" s="3"/>
    </row>
    <row r="16" spans="1:76" ht="15">
      <c r="A16" s="14" t="s">
        <v>304</v>
      </c>
      <c r="B16" s="15"/>
      <c r="C16" s="15"/>
      <c r="D16" s="93">
        <v>162</v>
      </c>
      <c r="E16" s="81"/>
      <c r="F16" s="112" t="s">
        <v>915</v>
      </c>
      <c r="G16" s="15"/>
      <c r="H16" s="16" t="s">
        <v>304</v>
      </c>
      <c r="I16" s="66"/>
      <c r="J16" s="66"/>
      <c r="K16" s="114" t="s">
        <v>1019</v>
      </c>
      <c r="L16" s="94">
        <v>1</v>
      </c>
      <c r="M16" s="95">
        <v>4390.53857421875</v>
      </c>
      <c r="N16" s="95">
        <v>7932.32958984375</v>
      </c>
      <c r="O16" s="77"/>
      <c r="P16" s="96"/>
      <c r="Q16" s="96"/>
      <c r="R16" s="97"/>
      <c r="S16" s="51">
        <v>1</v>
      </c>
      <c r="T16" s="51">
        <v>0</v>
      </c>
      <c r="U16" s="52">
        <v>0</v>
      </c>
      <c r="V16" s="52">
        <v>0.090909</v>
      </c>
      <c r="W16" s="52">
        <v>0</v>
      </c>
      <c r="X16" s="52">
        <v>0.617113</v>
      </c>
      <c r="Y16" s="52">
        <v>0</v>
      </c>
      <c r="Z16" s="52">
        <v>0</v>
      </c>
      <c r="AA16" s="82">
        <v>16</v>
      </c>
      <c r="AB16" s="82"/>
      <c r="AC16" s="98"/>
      <c r="AD16" s="85" t="s">
        <v>610</v>
      </c>
      <c r="AE16" s="85">
        <v>15624</v>
      </c>
      <c r="AF16" s="85">
        <v>20434</v>
      </c>
      <c r="AG16" s="85">
        <v>1280</v>
      </c>
      <c r="AH16" s="85">
        <v>841</v>
      </c>
      <c r="AI16" s="85"/>
      <c r="AJ16" s="85" t="s">
        <v>682</v>
      </c>
      <c r="AK16" s="85" t="s">
        <v>747</v>
      </c>
      <c r="AL16" s="90" t="s">
        <v>799</v>
      </c>
      <c r="AM16" s="85"/>
      <c r="AN16" s="87">
        <v>42509.64380787037</v>
      </c>
      <c r="AO16" s="90" t="s">
        <v>848</v>
      </c>
      <c r="AP16" s="85" t="b">
        <v>0</v>
      </c>
      <c r="AQ16" s="85" t="b">
        <v>0</v>
      </c>
      <c r="AR16" s="85" t="b">
        <v>0</v>
      </c>
      <c r="AS16" s="85" t="s">
        <v>559</v>
      </c>
      <c r="AT16" s="85">
        <v>206</v>
      </c>
      <c r="AU16" s="90" t="s">
        <v>902</v>
      </c>
      <c r="AV16" s="85" t="b">
        <v>1</v>
      </c>
      <c r="AW16" s="85" t="s">
        <v>931</v>
      </c>
      <c r="AX16" s="90" t="s">
        <v>945</v>
      </c>
      <c r="AY16" s="85" t="s">
        <v>65</v>
      </c>
      <c r="AZ16" s="85" t="str">
        <f>REPLACE(INDEX(GroupVertices[Group],MATCH(Vertices[[#This Row],[Vertex]],GroupVertices[Vertex],0)),1,1,"")</f>
        <v>2</v>
      </c>
      <c r="BA16" s="51"/>
      <c r="BB16" s="51"/>
      <c r="BC16" s="51"/>
      <c r="BD16" s="51"/>
      <c r="BE16" s="51"/>
      <c r="BF16" s="51"/>
      <c r="BG16" s="51"/>
      <c r="BH16" s="51"/>
      <c r="BI16" s="51"/>
      <c r="BJ16" s="51"/>
      <c r="BK16" s="51"/>
      <c r="BL16" s="52"/>
      <c r="BM16" s="51"/>
      <c r="BN16" s="52"/>
      <c r="BO16" s="51"/>
      <c r="BP16" s="52"/>
      <c r="BQ16" s="51"/>
      <c r="BR16" s="52"/>
      <c r="BS16" s="51"/>
      <c r="BT16" s="2"/>
      <c r="BU16" s="3"/>
      <c r="BV16" s="3"/>
      <c r="BW16" s="3"/>
      <c r="BX16" s="3"/>
    </row>
    <row r="17" spans="1:76" ht="15">
      <c r="A17" s="14" t="s">
        <v>305</v>
      </c>
      <c r="B17" s="15"/>
      <c r="C17" s="15"/>
      <c r="D17" s="93">
        <v>162</v>
      </c>
      <c r="E17" s="81"/>
      <c r="F17" s="112" t="s">
        <v>916</v>
      </c>
      <c r="G17" s="15"/>
      <c r="H17" s="16" t="s">
        <v>305</v>
      </c>
      <c r="I17" s="66"/>
      <c r="J17" s="66"/>
      <c r="K17" s="114" t="s">
        <v>1020</v>
      </c>
      <c r="L17" s="94">
        <v>1</v>
      </c>
      <c r="M17" s="95">
        <v>3861.46240234375</v>
      </c>
      <c r="N17" s="95">
        <v>9209.60546875</v>
      </c>
      <c r="O17" s="77"/>
      <c r="P17" s="96"/>
      <c r="Q17" s="96"/>
      <c r="R17" s="97"/>
      <c r="S17" s="51">
        <v>1</v>
      </c>
      <c r="T17" s="51">
        <v>0</v>
      </c>
      <c r="U17" s="52">
        <v>0</v>
      </c>
      <c r="V17" s="52">
        <v>0.090909</v>
      </c>
      <c r="W17" s="52">
        <v>0</v>
      </c>
      <c r="X17" s="52">
        <v>0.617113</v>
      </c>
      <c r="Y17" s="52">
        <v>0</v>
      </c>
      <c r="Z17" s="52">
        <v>0</v>
      </c>
      <c r="AA17" s="82">
        <v>17</v>
      </c>
      <c r="AB17" s="82"/>
      <c r="AC17" s="98"/>
      <c r="AD17" s="85" t="s">
        <v>611</v>
      </c>
      <c r="AE17" s="85">
        <v>1119</v>
      </c>
      <c r="AF17" s="85">
        <v>206551</v>
      </c>
      <c r="AG17" s="85">
        <v>12939</v>
      </c>
      <c r="AH17" s="85">
        <v>13359</v>
      </c>
      <c r="AI17" s="85"/>
      <c r="AJ17" s="85" t="s">
        <v>683</v>
      </c>
      <c r="AK17" s="85" t="s">
        <v>748</v>
      </c>
      <c r="AL17" s="90" t="s">
        <v>800</v>
      </c>
      <c r="AM17" s="85"/>
      <c r="AN17" s="87">
        <v>40724.747141203705</v>
      </c>
      <c r="AO17" s="90" t="s">
        <v>849</v>
      </c>
      <c r="AP17" s="85" t="b">
        <v>0</v>
      </c>
      <c r="AQ17" s="85" t="b">
        <v>0</v>
      </c>
      <c r="AR17" s="85" t="b">
        <v>1</v>
      </c>
      <c r="AS17" s="85" t="s">
        <v>559</v>
      </c>
      <c r="AT17" s="85">
        <v>4392</v>
      </c>
      <c r="AU17" s="90" t="s">
        <v>905</v>
      </c>
      <c r="AV17" s="85" t="b">
        <v>1</v>
      </c>
      <c r="AW17" s="85" t="s">
        <v>931</v>
      </c>
      <c r="AX17" s="90" t="s">
        <v>946</v>
      </c>
      <c r="AY17" s="85" t="s">
        <v>65</v>
      </c>
      <c r="AZ17" s="85" t="str">
        <f>REPLACE(INDEX(GroupVertices[Group],MATCH(Vertices[[#This Row],[Vertex]],GroupVertices[Vertex],0)),1,1,"")</f>
        <v>2</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306</v>
      </c>
      <c r="B18" s="15"/>
      <c r="C18" s="15"/>
      <c r="D18" s="93">
        <v>162</v>
      </c>
      <c r="E18" s="81"/>
      <c r="F18" s="112" t="s">
        <v>917</v>
      </c>
      <c r="G18" s="15"/>
      <c r="H18" s="16" t="s">
        <v>306</v>
      </c>
      <c r="I18" s="66"/>
      <c r="J18" s="66"/>
      <c r="K18" s="114" t="s">
        <v>1021</v>
      </c>
      <c r="L18" s="94">
        <v>1</v>
      </c>
      <c r="M18" s="95">
        <v>4303.134765625</v>
      </c>
      <c r="N18" s="95">
        <v>5853.58935546875</v>
      </c>
      <c r="O18" s="77"/>
      <c r="P18" s="96"/>
      <c r="Q18" s="96"/>
      <c r="R18" s="97"/>
      <c r="S18" s="51">
        <v>1</v>
      </c>
      <c r="T18" s="51">
        <v>0</v>
      </c>
      <c r="U18" s="52">
        <v>0</v>
      </c>
      <c r="V18" s="52">
        <v>0.090909</v>
      </c>
      <c r="W18" s="52">
        <v>0</v>
      </c>
      <c r="X18" s="52">
        <v>0.617113</v>
      </c>
      <c r="Y18" s="52">
        <v>0</v>
      </c>
      <c r="Z18" s="52">
        <v>0</v>
      </c>
      <c r="AA18" s="82">
        <v>18</v>
      </c>
      <c r="AB18" s="82"/>
      <c r="AC18" s="98"/>
      <c r="AD18" s="85" t="s">
        <v>612</v>
      </c>
      <c r="AE18" s="85">
        <v>422</v>
      </c>
      <c r="AF18" s="85">
        <v>384578</v>
      </c>
      <c r="AG18" s="85">
        <v>3635</v>
      </c>
      <c r="AH18" s="85">
        <v>2309</v>
      </c>
      <c r="AI18" s="85"/>
      <c r="AJ18" s="85" t="s">
        <v>684</v>
      </c>
      <c r="AK18" s="85"/>
      <c r="AL18" s="90" t="s">
        <v>801</v>
      </c>
      <c r="AM18" s="85"/>
      <c r="AN18" s="87">
        <v>40765.11033564815</v>
      </c>
      <c r="AO18" s="90" t="s">
        <v>850</v>
      </c>
      <c r="AP18" s="85" t="b">
        <v>0</v>
      </c>
      <c r="AQ18" s="85" t="b">
        <v>0</v>
      </c>
      <c r="AR18" s="85" t="b">
        <v>0</v>
      </c>
      <c r="AS18" s="85" t="s">
        <v>559</v>
      </c>
      <c r="AT18" s="85">
        <v>7165</v>
      </c>
      <c r="AU18" s="90" t="s">
        <v>902</v>
      </c>
      <c r="AV18" s="85" t="b">
        <v>0</v>
      </c>
      <c r="AW18" s="85" t="s">
        <v>931</v>
      </c>
      <c r="AX18" s="90" t="s">
        <v>947</v>
      </c>
      <c r="AY18" s="85" t="s">
        <v>65</v>
      </c>
      <c r="AZ18" s="85" t="str">
        <f>REPLACE(INDEX(GroupVertices[Group],MATCH(Vertices[[#This Row],[Vertex]],GroupVertices[Vertex],0)),1,1,"")</f>
        <v>2</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307</v>
      </c>
      <c r="B19" s="15"/>
      <c r="C19" s="15"/>
      <c r="D19" s="93">
        <v>162</v>
      </c>
      <c r="E19" s="81"/>
      <c r="F19" s="112" t="s">
        <v>918</v>
      </c>
      <c r="G19" s="15"/>
      <c r="H19" s="16" t="s">
        <v>307</v>
      </c>
      <c r="I19" s="66"/>
      <c r="J19" s="66"/>
      <c r="K19" s="114" t="s">
        <v>1022</v>
      </c>
      <c r="L19" s="94">
        <v>1</v>
      </c>
      <c r="M19" s="95">
        <v>3244.982666015625</v>
      </c>
      <c r="N19" s="95">
        <v>8408.1396484375</v>
      </c>
      <c r="O19" s="77"/>
      <c r="P19" s="96"/>
      <c r="Q19" s="96"/>
      <c r="R19" s="97"/>
      <c r="S19" s="51">
        <v>1</v>
      </c>
      <c r="T19" s="51">
        <v>0</v>
      </c>
      <c r="U19" s="52">
        <v>0</v>
      </c>
      <c r="V19" s="52">
        <v>0.090909</v>
      </c>
      <c r="W19" s="52">
        <v>0</v>
      </c>
      <c r="X19" s="52">
        <v>0.617113</v>
      </c>
      <c r="Y19" s="52">
        <v>0</v>
      </c>
      <c r="Z19" s="52">
        <v>0</v>
      </c>
      <c r="AA19" s="82">
        <v>19</v>
      </c>
      <c r="AB19" s="82"/>
      <c r="AC19" s="98"/>
      <c r="AD19" s="85" t="s">
        <v>613</v>
      </c>
      <c r="AE19" s="85">
        <v>4634</v>
      </c>
      <c r="AF19" s="85">
        <v>23560</v>
      </c>
      <c r="AG19" s="85">
        <v>114403</v>
      </c>
      <c r="AH19" s="85">
        <v>66470</v>
      </c>
      <c r="AI19" s="85"/>
      <c r="AJ19" s="85" t="s">
        <v>685</v>
      </c>
      <c r="AK19" s="85" t="s">
        <v>749</v>
      </c>
      <c r="AL19" s="90" t="s">
        <v>802</v>
      </c>
      <c r="AM19" s="85"/>
      <c r="AN19" s="87">
        <v>39063.73327546296</v>
      </c>
      <c r="AO19" s="90" t="s">
        <v>851</v>
      </c>
      <c r="AP19" s="85" t="b">
        <v>0</v>
      </c>
      <c r="AQ19" s="85" t="b">
        <v>0</v>
      </c>
      <c r="AR19" s="85" t="b">
        <v>1</v>
      </c>
      <c r="AS19" s="85" t="s">
        <v>559</v>
      </c>
      <c r="AT19" s="85">
        <v>1772</v>
      </c>
      <c r="AU19" s="90" t="s">
        <v>902</v>
      </c>
      <c r="AV19" s="85" t="b">
        <v>0</v>
      </c>
      <c r="AW19" s="85" t="s">
        <v>931</v>
      </c>
      <c r="AX19" s="90" t="s">
        <v>948</v>
      </c>
      <c r="AY19" s="85" t="s">
        <v>65</v>
      </c>
      <c r="AZ19" s="85" t="str">
        <f>REPLACE(INDEX(GroupVertices[Group],MATCH(Vertices[[#This Row],[Vertex]],GroupVertices[Vertex],0)),1,1,"")</f>
        <v>2</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308</v>
      </c>
      <c r="B20" s="15"/>
      <c r="C20" s="15"/>
      <c r="D20" s="93">
        <v>162</v>
      </c>
      <c r="E20" s="81"/>
      <c r="F20" s="112" t="s">
        <v>919</v>
      </c>
      <c r="G20" s="15"/>
      <c r="H20" s="16" t="s">
        <v>308</v>
      </c>
      <c r="I20" s="66"/>
      <c r="J20" s="66"/>
      <c r="K20" s="114" t="s">
        <v>1023</v>
      </c>
      <c r="L20" s="94">
        <v>1</v>
      </c>
      <c r="M20" s="95">
        <v>3686.65478515625</v>
      </c>
      <c r="N20" s="95">
        <v>5052.12646484375</v>
      </c>
      <c r="O20" s="77"/>
      <c r="P20" s="96"/>
      <c r="Q20" s="96"/>
      <c r="R20" s="97"/>
      <c r="S20" s="51">
        <v>1</v>
      </c>
      <c r="T20" s="51">
        <v>0</v>
      </c>
      <c r="U20" s="52">
        <v>0</v>
      </c>
      <c r="V20" s="52">
        <v>0.090909</v>
      </c>
      <c r="W20" s="52">
        <v>0</v>
      </c>
      <c r="X20" s="52">
        <v>0.617113</v>
      </c>
      <c r="Y20" s="52">
        <v>0</v>
      </c>
      <c r="Z20" s="52">
        <v>0</v>
      </c>
      <c r="AA20" s="82">
        <v>20</v>
      </c>
      <c r="AB20" s="82"/>
      <c r="AC20" s="98"/>
      <c r="AD20" s="85" t="s">
        <v>614</v>
      </c>
      <c r="AE20" s="85">
        <v>758</v>
      </c>
      <c r="AF20" s="85">
        <v>11905</v>
      </c>
      <c r="AG20" s="85">
        <v>15750</v>
      </c>
      <c r="AH20" s="85">
        <v>6667</v>
      </c>
      <c r="AI20" s="85"/>
      <c r="AJ20" s="85" t="s">
        <v>686</v>
      </c>
      <c r="AK20" s="85" t="s">
        <v>750</v>
      </c>
      <c r="AL20" s="90" t="s">
        <v>803</v>
      </c>
      <c r="AM20" s="85"/>
      <c r="AN20" s="87">
        <v>39931.80431712963</v>
      </c>
      <c r="AO20" s="90" t="s">
        <v>852</v>
      </c>
      <c r="AP20" s="85" t="b">
        <v>0</v>
      </c>
      <c r="AQ20" s="85" t="b">
        <v>0</v>
      </c>
      <c r="AR20" s="85" t="b">
        <v>1</v>
      </c>
      <c r="AS20" s="85" t="s">
        <v>559</v>
      </c>
      <c r="AT20" s="85">
        <v>986</v>
      </c>
      <c r="AU20" s="90" t="s">
        <v>902</v>
      </c>
      <c r="AV20" s="85" t="b">
        <v>0</v>
      </c>
      <c r="AW20" s="85" t="s">
        <v>931</v>
      </c>
      <c r="AX20" s="90" t="s">
        <v>949</v>
      </c>
      <c r="AY20" s="85" t="s">
        <v>65</v>
      </c>
      <c r="AZ20" s="85" t="str">
        <f>REPLACE(INDEX(GroupVertices[Group],MATCH(Vertices[[#This Row],[Vertex]],GroupVertices[Vertex],0)),1,1,"")</f>
        <v>2</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252</v>
      </c>
      <c r="B21" s="15"/>
      <c r="C21" s="15"/>
      <c r="D21" s="93">
        <v>217.86666666666667</v>
      </c>
      <c r="E21" s="81"/>
      <c r="F21" s="112" t="s">
        <v>920</v>
      </c>
      <c r="G21" s="15"/>
      <c r="H21" s="16" t="s">
        <v>252</v>
      </c>
      <c r="I21" s="66"/>
      <c r="J21" s="66"/>
      <c r="K21" s="114" t="s">
        <v>1024</v>
      </c>
      <c r="L21" s="94">
        <v>53.62105263157895</v>
      </c>
      <c r="M21" s="95">
        <v>5157.37890625</v>
      </c>
      <c r="N21" s="95">
        <v>3183.89208984375</v>
      </c>
      <c r="O21" s="77"/>
      <c r="P21" s="96"/>
      <c r="Q21" s="96"/>
      <c r="R21" s="97"/>
      <c r="S21" s="51">
        <v>0</v>
      </c>
      <c r="T21" s="51">
        <v>2</v>
      </c>
      <c r="U21" s="52">
        <v>2</v>
      </c>
      <c r="V21" s="52">
        <v>0.5</v>
      </c>
      <c r="W21" s="52">
        <v>0</v>
      </c>
      <c r="X21" s="52">
        <v>1.459449</v>
      </c>
      <c r="Y21" s="52">
        <v>0</v>
      </c>
      <c r="Z21" s="52">
        <v>0</v>
      </c>
      <c r="AA21" s="82">
        <v>21</v>
      </c>
      <c r="AB21" s="82"/>
      <c r="AC21" s="98"/>
      <c r="AD21" s="85" t="s">
        <v>615</v>
      </c>
      <c r="AE21" s="85">
        <v>675</v>
      </c>
      <c r="AF21" s="85">
        <v>3330</v>
      </c>
      <c r="AG21" s="85">
        <v>4373</v>
      </c>
      <c r="AH21" s="85">
        <v>4358</v>
      </c>
      <c r="AI21" s="85"/>
      <c r="AJ21" s="85" t="s">
        <v>687</v>
      </c>
      <c r="AK21" s="85"/>
      <c r="AL21" s="90" t="s">
        <v>804</v>
      </c>
      <c r="AM21" s="85"/>
      <c r="AN21" s="87">
        <v>40478.682291666664</v>
      </c>
      <c r="AO21" s="90" t="s">
        <v>853</v>
      </c>
      <c r="AP21" s="85" t="b">
        <v>0</v>
      </c>
      <c r="AQ21" s="85" t="b">
        <v>0</v>
      </c>
      <c r="AR21" s="85" t="b">
        <v>0</v>
      </c>
      <c r="AS21" s="85" t="s">
        <v>559</v>
      </c>
      <c r="AT21" s="85">
        <v>125</v>
      </c>
      <c r="AU21" s="90" t="s">
        <v>902</v>
      </c>
      <c r="AV21" s="85" t="b">
        <v>0</v>
      </c>
      <c r="AW21" s="85" t="s">
        <v>931</v>
      </c>
      <c r="AX21" s="90" t="s">
        <v>950</v>
      </c>
      <c r="AY21" s="85" t="s">
        <v>66</v>
      </c>
      <c r="AZ21" s="85" t="str">
        <f>REPLACE(INDEX(GroupVertices[Group],MATCH(Vertices[[#This Row],[Vertex]],GroupVertices[Vertex],0)),1,1,"")</f>
        <v>8</v>
      </c>
      <c r="BA21" s="51" t="s">
        <v>344</v>
      </c>
      <c r="BB21" s="51" t="s">
        <v>344</v>
      </c>
      <c r="BC21" s="51" t="s">
        <v>354</v>
      </c>
      <c r="BD21" s="51" t="s">
        <v>354</v>
      </c>
      <c r="BE21" s="51"/>
      <c r="BF21" s="51"/>
      <c r="BG21" s="131" t="s">
        <v>1386</v>
      </c>
      <c r="BH21" s="131" t="s">
        <v>1386</v>
      </c>
      <c r="BI21" s="131" t="s">
        <v>1405</v>
      </c>
      <c r="BJ21" s="131" t="s">
        <v>1405</v>
      </c>
      <c r="BK21" s="131">
        <v>2</v>
      </c>
      <c r="BL21" s="134">
        <v>5.405405405405405</v>
      </c>
      <c r="BM21" s="131">
        <v>0</v>
      </c>
      <c r="BN21" s="134">
        <v>0</v>
      </c>
      <c r="BO21" s="131">
        <v>0</v>
      </c>
      <c r="BP21" s="134">
        <v>0</v>
      </c>
      <c r="BQ21" s="131">
        <v>35</v>
      </c>
      <c r="BR21" s="134">
        <v>94.5945945945946</v>
      </c>
      <c r="BS21" s="131">
        <v>37</v>
      </c>
      <c r="BT21" s="2"/>
      <c r="BU21" s="3"/>
      <c r="BV21" s="3"/>
      <c r="BW21" s="3"/>
      <c r="BX21" s="3"/>
    </row>
    <row r="22" spans="1:76" ht="15">
      <c r="A22" s="14" t="s">
        <v>309</v>
      </c>
      <c r="B22" s="15"/>
      <c r="C22" s="15"/>
      <c r="D22" s="93">
        <v>162</v>
      </c>
      <c r="E22" s="81"/>
      <c r="F22" s="112" t="s">
        <v>921</v>
      </c>
      <c r="G22" s="15"/>
      <c r="H22" s="16" t="s">
        <v>309</v>
      </c>
      <c r="I22" s="66"/>
      <c r="J22" s="66"/>
      <c r="K22" s="114" t="s">
        <v>1025</v>
      </c>
      <c r="L22" s="94">
        <v>1</v>
      </c>
      <c r="M22" s="95">
        <v>5157.37890625</v>
      </c>
      <c r="N22" s="95">
        <v>3815.407958984375</v>
      </c>
      <c r="O22" s="77"/>
      <c r="P22" s="96"/>
      <c r="Q22" s="96"/>
      <c r="R22" s="97"/>
      <c r="S22" s="51">
        <v>1</v>
      </c>
      <c r="T22" s="51">
        <v>0</v>
      </c>
      <c r="U22" s="52">
        <v>0</v>
      </c>
      <c r="V22" s="52">
        <v>0.333333</v>
      </c>
      <c r="W22" s="52">
        <v>0</v>
      </c>
      <c r="X22" s="52">
        <v>0.770265</v>
      </c>
      <c r="Y22" s="52">
        <v>0</v>
      </c>
      <c r="Z22" s="52">
        <v>0</v>
      </c>
      <c r="AA22" s="82">
        <v>22</v>
      </c>
      <c r="AB22" s="82"/>
      <c r="AC22" s="98"/>
      <c r="AD22" s="85" t="s">
        <v>616</v>
      </c>
      <c r="AE22" s="85">
        <v>1489</v>
      </c>
      <c r="AF22" s="85">
        <v>8388</v>
      </c>
      <c r="AG22" s="85">
        <v>6489</v>
      </c>
      <c r="AH22" s="85">
        <v>3362</v>
      </c>
      <c r="AI22" s="85"/>
      <c r="AJ22" s="85" t="s">
        <v>688</v>
      </c>
      <c r="AK22" s="85" t="s">
        <v>751</v>
      </c>
      <c r="AL22" s="90" t="s">
        <v>805</v>
      </c>
      <c r="AM22" s="85"/>
      <c r="AN22" s="87">
        <v>39912.40484953704</v>
      </c>
      <c r="AO22" s="90" t="s">
        <v>854</v>
      </c>
      <c r="AP22" s="85" t="b">
        <v>0</v>
      </c>
      <c r="AQ22" s="85" t="b">
        <v>0</v>
      </c>
      <c r="AR22" s="85" t="b">
        <v>1</v>
      </c>
      <c r="AS22" s="85" t="s">
        <v>559</v>
      </c>
      <c r="AT22" s="85">
        <v>134</v>
      </c>
      <c r="AU22" s="90" t="s">
        <v>902</v>
      </c>
      <c r="AV22" s="85" t="b">
        <v>1</v>
      </c>
      <c r="AW22" s="85" t="s">
        <v>931</v>
      </c>
      <c r="AX22" s="90" t="s">
        <v>951</v>
      </c>
      <c r="AY22" s="85" t="s">
        <v>65</v>
      </c>
      <c r="AZ22" s="85" t="str">
        <f>REPLACE(INDEX(GroupVertices[Group],MATCH(Vertices[[#This Row],[Vertex]],GroupVertices[Vertex],0)),1,1,"")</f>
        <v>8</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310</v>
      </c>
      <c r="B23" s="15"/>
      <c r="C23" s="15"/>
      <c r="D23" s="93">
        <v>162</v>
      </c>
      <c r="E23" s="81"/>
      <c r="F23" s="112" t="s">
        <v>922</v>
      </c>
      <c r="G23" s="15"/>
      <c r="H23" s="16" t="s">
        <v>310</v>
      </c>
      <c r="I23" s="66"/>
      <c r="J23" s="66"/>
      <c r="K23" s="114" t="s">
        <v>1026</v>
      </c>
      <c r="L23" s="94">
        <v>1</v>
      </c>
      <c r="M23" s="95">
        <v>5788.89453125</v>
      </c>
      <c r="N23" s="95">
        <v>3815.407958984375</v>
      </c>
      <c r="O23" s="77"/>
      <c r="P23" s="96"/>
      <c r="Q23" s="96"/>
      <c r="R23" s="97"/>
      <c r="S23" s="51">
        <v>1</v>
      </c>
      <c r="T23" s="51">
        <v>0</v>
      </c>
      <c r="U23" s="52">
        <v>0</v>
      </c>
      <c r="V23" s="52">
        <v>0.333333</v>
      </c>
      <c r="W23" s="52">
        <v>0</v>
      </c>
      <c r="X23" s="52">
        <v>0.770265</v>
      </c>
      <c r="Y23" s="52">
        <v>0</v>
      </c>
      <c r="Z23" s="52">
        <v>0</v>
      </c>
      <c r="AA23" s="82">
        <v>23</v>
      </c>
      <c r="AB23" s="82"/>
      <c r="AC23" s="98"/>
      <c r="AD23" s="85" t="s">
        <v>617</v>
      </c>
      <c r="AE23" s="85">
        <v>514</v>
      </c>
      <c r="AF23" s="85">
        <v>1085</v>
      </c>
      <c r="AG23" s="85">
        <v>1193</v>
      </c>
      <c r="AH23" s="85">
        <v>277</v>
      </c>
      <c r="AI23" s="85"/>
      <c r="AJ23" s="85" t="s">
        <v>689</v>
      </c>
      <c r="AK23" s="85" t="s">
        <v>752</v>
      </c>
      <c r="AL23" s="90" t="s">
        <v>806</v>
      </c>
      <c r="AM23" s="85"/>
      <c r="AN23" s="87">
        <v>41011.802094907405</v>
      </c>
      <c r="AO23" s="90" t="s">
        <v>855</v>
      </c>
      <c r="AP23" s="85" t="b">
        <v>1</v>
      </c>
      <c r="AQ23" s="85" t="b">
        <v>0</v>
      </c>
      <c r="AR23" s="85" t="b">
        <v>1</v>
      </c>
      <c r="AS23" s="85" t="s">
        <v>559</v>
      </c>
      <c r="AT23" s="85">
        <v>17</v>
      </c>
      <c r="AU23" s="90" t="s">
        <v>902</v>
      </c>
      <c r="AV23" s="85" t="b">
        <v>0</v>
      </c>
      <c r="AW23" s="85" t="s">
        <v>931</v>
      </c>
      <c r="AX23" s="90" t="s">
        <v>952</v>
      </c>
      <c r="AY23" s="85" t="s">
        <v>65</v>
      </c>
      <c r="AZ23" s="85" t="str">
        <f>REPLACE(INDEX(GroupVertices[Group],MATCH(Vertices[[#This Row],[Vertex]],GroupVertices[Vertex],0)),1,1,"")</f>
        <v>8</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253</v>
      </c>
      <c r="B24" s="15"/>
      <c r="C24" s="15"/>
      <c r="D24" s="93">
        <v>162</v>
      </c>
      <c r="E24" s="81"/>
      <c r="F24" s="112" t="s">
        <v>383</v>
      </c>
      <c r="G24" s="15"/>
      <c r="H24" s="16" t="s">
        <v>253</v>
      </c>
      <c r="I24" s="66"/>
      <c r="J24" s="66"/>
      <c r="K24" s="114" t="s">
        <v>1027</v>
      </c>
      <c r="L24" s="94">
        <v>1</v>
      </c>
      <c r="M24" s="95">
        <v>5991.8818359375</v>
      </c>
      <c r="N24" s="95">
        <v>8104.45263671875</v>
      </c>
      <c r="O24" s="77"/>
      <c r="P24" s="96"/>
      <c r="Q24" s="96"/>
      <c r="R24" s="97"/>
      <c r="S24" s="51">
        <v>1</v>
      </c>
      <c r="T24" s="51">
        <v>1</v>
      </c>
      <c r="U24" s="52">
        <v>0</v>
      </c>
      <c r="V24" s="52">
        <v>0</v>
      </c>
      <c r="W24" s="52">
        <v>0</v>
      </c>
      <c r="X24" s="52">
        <v>0.999993</v>
      </c>
      <c r="Y24" s="52">
        <v>0</v>
      </c>
      <c r="Z24" s="52" t="s">
        <v>1559</v>
      </c>
      <c r="AA24" s="82">
        <v>24</v>
      </c>
      <c r="AB24" s="82"/>
      <c r="AC24" s="98"/>
      <c r="AD24" s="85" t="s">
        <v>618</v>
      </c>
      <c r="AE24" s="85">
        <v>52</v>
      </c>
      <c r="AF24" s="85">
        <v>129</v>
      </c>
      <c r="AG24" s="85">
        <v>4314</v>
      </c>
      <c r="AH24" s="85">
        <v>0</v>
      </c>
      <c r="AI24" s="85"/>
      <c r="AJ24" s="85" t="s">
        <v>690</v>
      </c>
      <c r="AK24" s="85" t="s">
        <v>753</v>
      </c>
      <c r="AL24" s="90" t="s">
        <v>807</v>
      </c>
      <c r="AM24" s="85"/>
      <c r="AN24" s="87">
        <v>42821.93497685185</v>
      </c>
      <c r="AO24" s="90" t="s">
        <v>856</v>
      </c>
      <c r="AP24" s="85" t="b">
        <v>1</v>
      </c>
      <c r="AQ24" s="85" t="b">
        <v>0</v>
      </c>
      <c r="AR24" s="85" t="b">
        <v>0</v>
      </c>
      <c r="AS24" s="85" t="s">
        <v>559</v>
      </c>
      <c r="AT24" s="85">
        <v>7</v>
      </c>
      <c r="AU24" s="85"/>
      <c r="AV24" s="85" t="b">
        <v>0</v>
      </c>
      <c r="AW24" s="85" t="s">
        <v>931</v>
      </c>
      <c r="AX24" s="90" t="s">
        <v>953</v>
      </c>
      <c r="AY24" s="85" t="s">
        <v>66</v>
      </c>
      <c r="AZ24" s="85" t="str">
        <f>REPLACE(INDEX(GroupVertices[Group],MATCH(Vertices[[#This Row],[Vertex]],GroupVertices[Vertex],0)),1,1,"")</f>
        <v>4</v>
      </c>
      <c r="BA24" s="51"/>
      <c r="BB24" s="51"/>
      <c r="BC24" s="51"/>
      <c r="BD24" s="51"/>
      <c r="BE24" s="51"/>
      <c r="BF24" s="51"/>
      <c r="BG24" s="131" t="s">
        <v>1387</v>
      </c>
      <c r="BH24" s="131" t="s">
        <v>1387</v>
      </c>
      <c r="BI24" s="131" t="s">
        <v>1406</v>
      </c>
      <c r="BJ24" s="131" t="s">
        <v>1406</v>
      </c>
      <c r="BK24" s="131">
        <v>0</v>
      </c>
      <c r="BL24" s="134">
        <v>0</v>
      </c>
      <c r="BM24" s="131">
        <v>0</v>
      </c>
      <c r="BN24" s="134">
        <v>0</v>
      </c>
      <c r="BO24" s="131">
        <v>0</v>
      </c>
      <c r="BP24" s="134">
        <v>0</v>
      </c>
      <c r="BQ24" s="131">
        <v>15</v>
      </c>
      <c r="BR24" s="134">
        <v>100</v>
      </c>
      <c r="BS24" s="131">
        <v>15</v>
      </c>
      <c r="BT24" s="2"/>
      <c r="BU24" s="3"/>
      <c r="BV24" s="3"/>
      <c r="BW24" s="3"/>
      <c r="BX24" s="3"/>
    </row>
    <row r="25" spans="1:76" ht="15">
      <c r="A25" s="14" t="s">
        <v>254</v>
      </c>
      <c r="B25" s="15"/>
      <c r="C25" s="15"/>
      <c r="D25" s="93">
        <v>162</v>
      </c>
      <c r="E25" s="81"/>
      <c r="F25" s="112" t="s">
        <v>923</v>
      </c>
      <c r="G25" s="15"/>
      <c r="H25" s="16" t="s">
        <v>254</v>
      </c>
      <c r="I25" s="66"/>
      <c r="J25" s="66"/>
      <c r="K25" s="114" t="s">
        <v>1028</v>
      </c>
      <c r="L25" s="94">
        <v>1</v>
      </c>
      <c r="M25" s="95">
        <v>9202.0869140625</v>
      </c>
      <c r="N25" s="95">
        <v>5887.56884765625</v>
      </c>
      <c r="O25" s="77"/>
      <c r="P25" s="96"/>
      <c r="Q25" s="96"/>
      <c r="R25" s="97"/>
      <c r="S25" s="51">
        <v>2</v>
      </c>
      <c r="T25" s="51">
        <v>1</v>
      </c>
      <c r="U25" s="52">
        <v>0</v>
      </c>
      <c r="V25" s="52">
        <v>1</v>
      </c>
      <c r="W25" s="52">
        <v>0</v>
      </c>
      <c r="X25" s="52">
        <v>1.298236</v>
      </c>
      <c r="Y25" s="52">
        <v>0</v>
      </c>
      <c r="Z25" s="52">
        <v>0</v>
      </c>
      <c r="AA25" s="82">
        <v>25</v>
      </c>
      <c r="AB25" s="82"/>
      <c r="AC25" s="98"/>
      <c r="AD25" s="85" t="s">
        <v>619</v>
      </c>
      <c r="AE25" s="85">
        <v>323</v>
      </c>
      <c r="AF25" s="85">
        <v>557</v>
      </c>
      <c r="AG25" s="85">
        <v>351</v>
      </c>
      <c r="AH25" s="85">
        <v>107</v>
      </c>
      <c r="AI25" s="85"/>
      <c r="AJ25" s="85" t="s">
        <v>691</v>
      </c>
      <c r="AK25" s="85" t="s">
        <v>754</v>
      </c>
      <c r="AL25" s="90" t="s">
        <v>808</v>
      </c>
      <c r="AM25" s="85"/>
      <c r="AN25" s="87">
        <v>42559.31186342592</v>
      </c>
      <c r="AO25" s="90" t="s">
        <v>857</v>
      </c>
      <c r="AP25" s="85" t="b">
        <v>0</v>
      </c>
      <c r="AQ25" s="85" t="b">
        <v>0</v>
      </c>
      <c r="AR25" s="85" t="b">
        <v>0</v>
      </c>
      <c r="AS25" s="85" t="s">
        <v>559</v>
      </c>
      <c r="AT25" s="85">
        <v>25</v>
      </c>
      <c r="AU25" s="90" t="s">
        <v>902</v>
      </c>
      <c r="AV25" s="85" t="b">
        <v>0</v>
      </c>
      <c r="AW25" s="85" t="s">
        <v>931</v>
      </c>
      <c r="AX25" s="90" t="s">
        <v>954</v>
      </c>
      <c r="AY25" s="85" t="s">
        <v>66</v>
      </c>
      <c r="AZ25" s="85" t="str">
        <f>REPLACE(INDEX(GroupVertices[Group],MATCH(Vertices[[#This Row],[Vertex]],GroupVertices[Vertex],0)),1,1,"")</f>
        <v>18</v>
      </c>
      <c r="BA25" s="51"/>
      <c r="BB25" s="51"/>
      <c r="BC25" s="51"/>
      <c r="BD25" s="51"/>
      <c r="BE25" s="51"/>
      <c r="BF25" s="51"/>
      <c r="BG25" s="131" t="s">
        <v>1258</v>
      </c>
      <c r="BH25" s="131" t="s">
        <v>1258</v>
      </c>
      <c r="BI25" s="131" t="s">
        <v>1318</v>
      </c>
      <c r="BJ25" s="131" t="s">
        <v>1318</v>
      </c>
      <c r="BK25" s="131">
        <v>0</v>
      </c>
      <c r="BL25" s="134">
        <v>0</v>
      </c>
      <c r="BM25" s="131">
        <v>0</v>
      </c>
      <c r="BN25" s="134">
        <v>0</v>
      </c>
      <c r="BO25" s="131">
        <v>0</v>
      </c>
      <c r="BP25" s="134">
        <v>0</v>
      </c>
      <c r="BQ25" s="131">
        <v>27</v>
      </c>
      <c r="BR25" s="134">
        <v>100</v>
      </c>
      <c r="BS25" s="131">
        <v>27</v>
      </c>
      <c r="BT25" s="2"/>
      <c r="BU25" s="3"/>
      <c r="BV25" s="3"/>
      <c r="BW25" s="3"/>
      <c r="BX25" s="3"/>
    </row>
    <row r="26" spans="1:76" ht="15">
      <c r="A26" s="14" t="s">
        <v>255</v>
      </c>
      <c r="B26" s="15"/>
      <c r="C26" s="15"/>
      <c r="D26" s="93">
        <v>162</v>
      </c>
      <c r="E26" s="81"/>
      <c r="F26" s="112" t="s">
        <v>384</v>
      </c>
      <c r="G26" s="15"/>
      <c r="H26" s="16" t="s">
        <v>255</v>
      </c>
      <c r="I26" s="66"/>
      <c r="J26" s="66"/>
      <c r="K26" s="114" t="s">
        <v>1029</v>
      </c>
      <c r="L26" s="94">
        <v>1</v>
      </c>
      <c r="M26" s="95">
        <v>9202.0869140625</v>
      </c>
      <c r="N26" s="95">
        <v>5242.896484375</v>
      </c>
      <c r="O26" s="77"/>
      <c r="P26" s="96"/>
      <c r="Q26" s="96"/>
      <c r="R26" s="97"/>
      <c r="S26" s="51">
        <v>0</v>
      </c>
      <c r="T26" s="51">
        <v>1</v>
      </c>
      <c r="U26" s="52">
        <v>0</v>
      </c>
      <c r="V26" s="52">
        <v>1</v>
      </c>
      <c r="W26" s="52">
        <v>0</v>
      </c>
      <c r="X26" s="52">
        <v>0.70175</v>
      </c>
      <c r="Y26" s="52">
        <v>0</v>
      </c>
      <c r="Z26" s="52">
        <v>0</v>
      </c>
      <c r="AA26" s="82">
        <v>26</v>
      </c>
      <c r="AB26" s="82"/>
      <c r="AC26" s="98"/>
      <c r="AD26" s="85" t="s">
        <v>620</v>
      </c>
      <c r="AE26" s="85">
        <v>2790</v>
      </c>
      <c r="AF26" s="85">
        <v>624</v>
      </c>
      <c r="AG26" s="85">
        <v>20661</v>
      </c>
      <c r="AH26" s="85">
        <v>11217</v>
      </c>
      <c r="AI26" s="85"/>
      <c r="AJ26" s="85" t="s">
        <v>692</v>
      </c>
      <c r="AK26" s="85" t="s">
        <v>755</v>
      </c>
      <c r="AL26" s="85"/>
      <c r="AM26" s="85"/>
      <c r="AN26" s="87">
        <v>42079.361226851855</v>
      </c>
      <c r="AO26" s="90" t="s">
        <v>858</v>
      </c>
      <c r="AP26" s="85" t="b">
        <v>0</v>
      </c>
      <c r="AQ26" s="85" t="b">
        <v>0</v>
      </c>
      <c r="AR26" s="85" t="b">
        <v>0</v>
      </c>
      <c r="AS26" s="85" t="s">
        <v>559</v>
      </c>
      <c r="AT26" s="85">
        <v>59</v>
      </c>
      <c r="AU26" s="90" t="s">
        <v>904</v>
      </c>
      <c r="AV26" s="85" t="b">
        <v>0</v>
      </c>
      <c r="AW26" s="85" t="s">
        <v>931</v>
      </c>
      <c r="AX26" s="90" t="s">
        <v>955</v>
      </c>
      <c r="AY26" s="85" t="s">
        <v>66</v>
      </c>
      <c r="AZ26" s="85" t="str">
        <f>REPLACE(INDEX(GroupVertices[Group],MATCH(Vertices[[#This Row],[Vertex]],GroupVertices[Vertex],0)),1,1,"")</f>
        <v>18</v>
      </c>
      <c r="BA26" s="51"/>
      <c r="BB26" s="51"/>
      <c r="BC26" s="51"/>
      <c r="BD26" s="51"/>
      <c r="BE26" s="51"/>
      <c r="BF26" s="51"/>
      <c r="BG26" s="131" t="s">
        <v>1258</v>
      </c>
      <c r="BH26" s="131" t="s">
        <v>1258</v>
      </c>
      <c r="BI26" s="131" t="s">
        <v>1318</v>
      </c>
      <c r="BJ26" s="131" t="s">
        <v>1318</v>
      </c>
      <c r="BK26" s="131">
        <v>0</v>
      </c>
      <c r="BL26" s="134">
        <v>0</v>
      </c>
      <c r="BM26" s="131">
        <v>0</v>
      </c>
      <c r="BN26" s="134">
        <v>0</v>
      </c>
      <c r="BO26" s="131">
        <v>0</v>
      </c>
      <c r="BP26" s="134">
        <v>0</v>
      </c>
      <c r="BQ26" s="131">
        <v>27</v>
      </c>
      <c r="BR26" s="134">
        <v>100</v>
      </c>
      <c r="BS26" s="131">
        <v>27</v>
      </c>
      <c r="BT26" s="2"/>
      <c r="BU26" s="3"/>
      <c r="BV26" s="3"/>
      <c r="BW26" s="3"/>
      <c r="BX26" s="3"/>
    </row>
    <row r="27" spans="1:76" ht="15">
      <c r="A27" s="14" t="s">
        <v>256</v>
      </c>
      <c r="B27" s="15"/>
      <c r="C27" s="15"/>
      <c r="D27" s="93">
        <v>162</v>
      </c>
      <c r="E27" s="81"/>
      <c r="F27" s="112" t="s">
        <v>385</v>
      </c>
      <c r="G27" s="15"/>
      <c r="H27" s="16" t="s">
        <v>256</v>
      </c>
      <c r="I27" s="66"/>
      <c r="J27" s="66"/>
      <c r="K27" s="114" t="s">
        <v>1030</v>
      </c>
      <c r="L27" s="94">
        <v>1</v>
      </c>
      <c r="M27" s="95">
        <v>6901.5654296875</v>
      </c>
      <c r="N27" s="95">
        <v>3815.407958984375</v>
      </c>
      <c r="O27" s="77"/>
      <c r="P27" s="96"/>
      <c r="Q27" s="96"/>
      <c r="R27" s="97"/>
      <c r="S27" s="51">
        <v>2</v>
      </c>
      <c r="T27" s="51">
        <v>1</v>
      </c>
      <c r="U27" s="52">
        <v>0</v>
      </c>
      <c r="V27" s="52">
        <v>1</v>
      </c>
      <c r="W27" s="52">
        <v>0</v>
      </c>
      <c r="X27" s="52">
        <v>1.298236</v>
      </c>
      <c r="Y27" s="52">
        <v>0</v>
      </c>
      <c r="Z27" s="52">
        <v>0</v>
      </c>
      <c r="AA27" s="82">
        <v>27</v>
      </c>
      <c r="AB27" s="82"/>
      <c r="AC27" s="98"/>
      <c r="AD27" s="85" t="s">
        <v>621</v>
      </c>
      <c r="AE27" s="85">
        <v>1059</v>
      </c>
      <c r="AF27" s="85">
        <v>1618</v>
      </c>
      <c r="AG27" s="85">
        <v>3531</v>
      </c>
      <c r="AH27" s="85">
        <v>300</v>
      </c>
      <c r="AI27" s="85"/>
      <c r="AJ27" s="85" t="s">
        <v>693</v>
      </c>
      <c r="AK27" s="85" t="s">
        <v>756</v>
      </c>
      <c r="AL27" s="90" t="s">
        <v>809</v>
      </c>
      <c r="AM27" s="85"/>
      <c r="AN27" s="87">
        <v>40200.40204861111</v>
      </c>
      <c r="AO27" s="90" t="s">
        <v>859</v>
      </c>
      <c r="AP27" s="85" t="b">
        <v>0</v>
      </c>
      <c r="AQ27" s="85" t="b">
        <v>0</v>
      </c>
      <c r="AR27" s="85" t="b">
        <v>1</v>
      </c>
      <c r="AS27" s="85" t="s">
        <v>559</v>
      </c>
      <c r="AT27" s="85">
        <v>92</v>
      </c>
      <c r="AU27" s="90" t="s">
        <v>905</v>
      </c>
      <c r="AV27" s="85" t="b">
        <v>0</v>
      </c>
      <c r="AW27" s="85" t="s">
        <v>931</v>
      </c>
      <c r="AX27" s="90" t="s">
        <v>956</v>
      </c>
      <c r="AY27" s="85" t="s">
        <v>66</v>
      </c>
      <c r="AZ27" s="85" t="str">
        <f>REPLACE(INDEX(GroupVertices[Group],MATCH(Vertices[[#This Row],[Vertex]],GroupVertices[Vertex],0)),1,1,"")</f>
        <v>17</v>
      </c>
      <c r="BA27" s="51" t="s">
        <v>345</v>
      </c>
      <c r="BB27" s="51" t="s">
        <v>345</v>
      </c>
      <c r="BC27" s="51" t="s">
        <v>355</v>
      </c>
      <c r="BD27" s="51" t="s">
        <v>355</v>
      </c>
      <c r="BE27" s="51" t="s">
        <v>363</v>
      </c>
      <c r="BF27" s="51" t="s">
        <v>363</v>
      </c>
      <c r="BG27" s="131" t="s">
        <v>1257</v>
      </c>
      <c r="BH27" s="131" t="s">
        <v>1257</v>
      </c>
      <c r="BI27" s="131" t="s">
        <v>1317</v>
      </c>
      <c r="BJ27" s="131" t="s">
        <v>1317</v>
      </c>
      <c r="BK27" s="131">
        <v>1</v>
      </c>
      <c r="BL27" s="134">
        <v>2.857142857142857</v>
      </c>
      <c r="BM27" s="131">
        <v>1</v>
      </c>
      <c r="BN27" s="134">
        <v>2.857142857142857</v>
      </c>
      <c r="BO27" s="131">
        <v>0</v>
      </c>
      <c r="BP27" s="134">
        <v>0</v>
      </c>
      <c r="BQ27" s="131">
        <v>33</v>
      </c>
      <c r="BR27" s="134">
        <v>94.28571428571429</v>
      </c>
      <c r="BS27" s="131">
        <v>35</v>
      </c>
      <c r="BT27" s="2"/>
      <c r="BU27" s="3"/>
      <c r="BV27" s="3"/>
      <c r="BW27" s="3"/>
      <c r="BX27" s="3"/>
    </row>
    <row r="28" spans="1:76" ht="15">
      <c r="A28" s="14" t="s">
        <v>257</v>
      </c>
      <c r="B28" s="15"/>
      <c r="C28" s="15"/>
      <c r="D28" s="93">
        <v>162</v>
      </c>
      <c r="E28" s="81"/>
      <c r="F28" s="112" t="s">
        <v>386</v>
      </c>
      <c r="G28" s="15"/>
      <c r="H28" s="16" t="s">
        <v>257</v>
      </c>
      <c r="I28" s="66"/>
      <c r="J28" s="66"/>
      <c r="K28" s="114" t="s">
        <v>1031</v>
      </c>
      <c r="L28" s="94">
        <v>1</v>
      </c>
      <c r="M28" s="95">
        <v>6901.5654296875</v>
      </c>
      <c r="N28" s="95">
        <v>3183.89208984375</v>
      </c>
      <c r="O28" s="77"/>
      <c r="P28" s="96"/>
      <c r="Q28" s="96"/>
      <c r="R28" s="97"/>
      <c r="S28" s="51">
        <v>0</v>
      </c>
      <c r="T28" s="51">
        <v>1</v>
      </c>
      <c r="U28" s="52">
        <v>0</v>
      </c>
      <c r="V28" s="52">
        <v>1</v>
      </c>
      <c r="W28" s="52">
        <v>0</v>
      </c>
      <c r="X28" s="52">
        <v>0.70175</v>
      </c>
      <c r="Y28" s="52">
        <v>0</v>
      </c>
      <c r="Z28" s="52">
        <v>0</v>
      </c>
      <c r="AA28" s="82">
        <v>28</v>
      </c>
      <c r="AB28" s="82"/>
      <c r="AC28" s="98"/>
      <c r="AD28" s="85" t="s">
        <v>622</v>
      </c>
      <c r="AE28" s="85">
        <v>33</v>
      </c>
      <c r="AF28" s="85">
        <v>130</v>
      </c>
      <c r="AG28" s="85">
        <v>489</v>
      </c>
      <c r="AH28" s="85">
        <v>169</v>
      </c>
      <c r="AI28" s="85"/>
      <c r="AJ28" s="85" t="s">
        <v>694</v>
      </c>
      <c r="AK28" s="85" t="s">
        <v>756</v>
      </c>
      <c r="AL28" s="90" t="s">
        <v>810</v>
      </c>
      <c r="AM28" s="85"/>
      <c r="AN28" s="87">
        <v>40010.25030092592</v>
      </c>
      <c r="AO28" s="90" t="s">
        <v>860</v>
      </c>
      <c r="AP28" s="85" t="b">
        <v>0</v>
      </c>
      <c r="AQ28" s="85" t="b">
        <v>0</v>
      </c>
      <c r="AR28" s="85" t="b">
        <v>0</v>
      </c>
      <c r="AS28" s="85" t="s">
        <v>559</v>
      </c>
      <c r="AT28" s="85">
        <v>3</v>
      </c>
      <c r="AU28" s="90" t="s">
        <v>904</v>
      </c>
      <c r="AV28" s="85" t="b">
        <v>0</v>
      </c>
      <c r="AW28" s="85" t="s">
        <v>931</v>
      </c>
      <c r="AX28" s="90" t="s">
        <v>957</v>
      </c>
      <c r="AY28" s="85" t="s">
        <v>66</v>
      </c>
      <c r="AZ28" s="85" t="str">
        <f>REPLACE(INDEX(GroupVertices[Group],MATCH(Vertices[[#This Row],[Vertex]],GroupVertices[Vertex],0)),1,1,"")</f>
        <v>17</v>
      </c>
      <c r="BA28" s="51"/>
      <c r="BB28" s="51"/>
      <c r="BC28" s="51"/>
      <c r="BD28" s="51"/>
      <c r="BE28" s="51" t="s">
        <v>364</v>
      </c>
      <c r="BF28" s="51" t="s">
        <v>364</v>
      </c>
      <c r="BG28" s="131" t="s">
        <v>1257</v>
      </c>
      <c r="BH28" s="131" t="s">
        <v>1257</v>
      </c>
      <c r="BI28" s="131" t="s">
        <v>1317</v>
      </c>
      <c r="BJ28" s="131" t="s">
        <v>1317</v>
      </c>
      <c r="BK28" s="131">
        <v>1</v>
      </c>
      <c r="BL28" s="134">
        <v>2.857142857142857</v>
      </c>
      <c r="BM28" s="131">
        <v>1</v>
      </c>
      <c r="BN28" s="134">
        <v>2.857142857142857</v>
      </c>
      <c r="BO28" s="131">
        <v>0</v>
      </c>
      <c r="BP28" s="134">
        <v>0</v>
      </c>
      <c r="BQ28" s="131">
        <v>33</v>
      </c>
      <c r="BR28" s="134">
        <v>94.28571428571429</v>
      </c>
      <c r="BS28" s="131">
        <v>35</v>
      </c>
      <c r="BT28" s="2"/>
      <c r="BU28" s="3"/>
      <c r="BV28" s="3"/>
      <c r="BW28" s="3"/>
      <c r="BX28" s="3"/>
    </row>
    <row r="29" spans="1:76" ht="15">
      <c r="A29" s="14" t="s">
        <v>258</v>
      </c>
      <c r="B29" s="15"/>
      <c r="C29" s="15"/>
      <c r="D29" s="93">
        <v>162</v>
      </c>
      <c r="E29" s="81"/>
      <c r="F29" s="112" t="s">
        <v>387</v>
      </c>
      <c r="G29" s="15"/>
      <c r="H29" s="16" t="s">
        <v>258</v>
      </c>
      <c r="I29" s="66"/>
      <c r="J29" s="66"/>
      <c r="K29" s="114" t="s">
        <v>1032</v>
      </c>
      <c r="L29" s="94">
        <v>1</v>
      </c>
      <c r="M29" s="95">
        <v>5225.04150390625</v>
      </c>
      <c r="N29" s="95">
        <v>7367.68408203125</v>
      </c>
      <c r="O29" s="77"/>
      <c r="P29" s="96"/>
      <c r="Q29" s="96"/>
      <c r="R29" s="97"/>
      <c r="S29" s="51">
        <v>1</v>
      </c>
      <c r="T29" s="51">
        <v>1</v>
      </c>
      <c r="U29" s="52">
        <v>0</v>
      </c>
      <c r="V29" s="52">
        <v>0</v>
      </c>
      <c r="W29" s="52">
        <v>0</v>
      </c>
      <c r="X29" s="52">
        <v>0.999993</v>
      </c>
      <c r="Y29" s="52">
        <v>0</v>
      </c>
      <c r="Z29" s="52" t="s">
        <v>1559</v>
      </c>
      <c r="AA29" s="82">
        <v>29</v>
      </c>
      <c r="AB29" s="82"/>
      <c r="AC29" s="98"/>
      <c r="AD29" s="85" t="s">
        <v>623</v>
      </c>
      <c r="AE29" s="85">
        <v>486</v>
      </c>
      <c r="AF29" s="85">
        <v>526</v>
      </c>
      <c r="AG29" s="85">
        <v>1861</v>
      </c>
      <c r="AH29" s="85">
        <v>617</v>
      </c>
      <c r="AI29" s="85"/>
      <c r="AJ29" s="85" t="s">
        <v>695</v>
      </c>
      <c r="AK29" s="85" t="s">
        <v>757</v>
      </c>
      <c r="AL29" s="90" t="s">
        <v>811</v>
      </c>
      <c r="AM29" s="85"/>
      <c r="AN29" s="87">
        <v>40997.84594907407</v>
      </c>
      <c r="AO29" s="90" t="s">
        <v>861</v>
      </c>
      <c r="AP29" s="85" t="b">
        <v>1</v>
      </c>
      <c r="AQ29" s="85" t="b">
        <v>0</v>
      </c>
      <c r="AR29" s="85" t="b">
        <v>1</v>
      </c>
      <c r="AS29" s="85" t="s">
        <v>559</v>
      </c>
      <c r="AT29" s="85">
        <v>12</v>
      </c>
      <c r="AU29" s="90" t="s">
        <v>902</v>
      </c>
      <c r="AV29" s="85" t="b">
        <v>0</v>
      </c>
      <c r="AW29" s="85" t="s">
        <v>931</v>
      </c>
      <c r="AX29" s="90" t="s">
        <v>958</v>
      </c>
      <c r="AY29" s="85" t="s">
        <v>66</v>
      </c>
      <c r="AZ29" s="85" t="str">
        <f>REPLACE(INDEX(GroupVertices[Group],MATCH(Vertices[[#This Row],[Vertex]],GroupVertices[Vertex],0)),1,1,"")</f>
        <v>4</v>
      </c>
      <c r="BA29" s="51" t="s">
        <v>346</v>
      </c>
      <c r="BB29" s="51" t="s">
        <v>346</v>
      </c>
      <c r="BC29" s="51" t="s">
        <v>356</v>
      </c>
      <c r="BD29" s="51" t="s">
        <v>356</v>
      </c>
      <c r="BE29" s="51"/>
      <c r="BF29" s="51"/>
      <c r="BG29" s="131" t="s">
        <v>1388</v>
      </c>
      <c r="BH29" s="131" t="s">
        <v>1388</v>
      </c>
      <c r="BI29" s="131" t="s">
        <v>1407</v>
      </c>
      <c r="BJ29" s="131" t="s">
        <v>1407</v>
      </c>
      <c r="BK29" s="131">
        <v>3</v>
      </c>
      <c r="BL29" s="134">
        <v>6.976744186046512</v>
      </c>
      <c r="BM29" s="131">
        <v>0</v>
      </c>
      <c r="BN29" s="134">
        <v>0</v>
      </c>
      <c r="BO29" s="131">
        <v>0</v>
      </c>
      <c r="BP29" s="134">
        <v>0</v>
      </c>
      <c r="BQ29" s="131">
        <v>40</v>
      </c>
      <c r="BR29" s="134">
        <v>93.02325581395348</v>
      </c>
      <c r="BS29" s="131">
        <v>43</v>
      </c>
      <c r="BT29" s="2"/>
      <c r="BU29" s="3"/>
      <c r="BV29" s="3"/>
      <c r="BW29" s="3"/>
      <c r="BX29" s="3"/>
    </row>
    <row r="30" spans="1:76" ht="15">
      <c r="A30" s="14" t="s">
        <v>259</v>
      </c>
      <c r="B30" s="15"/>
      <c r="C30" s="15"/>
      <c r="D30" s="93">
        <v>162</v>
      </c>
      <c r="E30" s="81"/>
      <c r="F30" s="112" t="s">
        <v>388</v>
      </c>
      <c r="G30" s="15"/>
      <c r="H30" s="16" t="s">
        <v>259</v>
      </c>
      <c r="I30" s="66"/>
      <c r="J30" s="66"/>
      <c r="K30" s="114" t="s">
        <v>1033</v>
      </c>
      <c r="L30" s="94">
        <v>1</v>
      </c>
      <c r="M30" s="95">
        <v>2225.91943359375</v>
      </c>
      <c r="N30" s="95">
        <v>5547.83349609375</v>
      </c>
      <c r="O30" s="77"/>
      <c r="P30" s="96"/>
      <c r="Q30" s="96"/>
      <c r="R30" s="97"/>
      <c r="S30" s="51">
        <v>0</v>
      </c>
      <c r="T30" s="51">
        <v>1</v>
      </c>
      <c r="U30" s="52">
        <v>0</v>
      </c>
      <c r="V30" s="52">
        <v>0.025641</v>
      </c>
      <c r="W30" s="52">
        <v>0.04</v>
      </c>
      <c r="X30" s="52">
        <v>0.552628</v>
      </c>
      <c r="Y30" s="52">
        <v>0</v>
      </c>
      <c r="Z30" s="52">
        <v>0</v>
      </c>
      <c r="AA30" s="82">
        <v>30</v>
      </c>
      <c r="AB30" s="82"/>
      <c r="AC30" s="98"/>
      <c r="AD30" s="85" t="s">
        <v>624</v>
      </c>
      <c r="AE30" s="85">
        <v>1747</v>
      </c>
      <c r="AF30" s="85">
        <v>1646</v>
      </c>
      <c r="AG30" s="85">
        <v>10038</v>
      </c>
      <c r="AH30" s="85">
        <v>9202</v>
      </c>
      <c r="AI30" s="85"/>
      <c r="AJ30" s="85" t="s">
        <v>696</v>
      </c>
      <c r="AK30" s="85" t="s">
        <v>758</v>
      </c>
      <c r="AL30" s="85"/>
      <c r="AM30" s="85"/>
      <c r="AN30" s="87">
        <v>40545.76981481481</v>
      </c>
      <c r="AO30" s="90" t="s">
        <v>862</v>
      </c>
      <c r="AP30" s="85" t="b">
        <v>1</v>
      </c>
      <c r="AQ30" s="85" t="b">
        <v>0</v>
      </c>
      <c r="AR30" s="85" t="b">
        <v>1</v>
      </c>
      <c r="AS30" s="85" t="s">
        <v>559</v>
      </c>
      <c r="AT30" s="85">
        <v>18</v>
      </c>
      <c r="AU30" s="90" t="s">
        <v>902</v>
      </c>
      <c r="AV30" s="85" t="b">
        <v>0</v>
      </c>
      <c r="AW30" s="85" t="s">
        <v>931</v>
      </c>
      <c r="AX30" s="90" t="s">
        <v>959</v>
      </c>
      <c r="AY30" s="85" t="s">
        <v>66</v>
      </c>
      <c r="AZ30" s="85" t="str">
        <f>REPLACE(INDEX(GroupVertices[Group],MATCH(Vertices[[#This Row],[Vertex]],GroupVertices[Vertex],0)),1,1,"")</f>
        <v>1</v>
      </c>
      <c r="BA30" s="51"/>
      <c r="BB30" s="51"/>
      <c r="BC30" s="51"/>
      <c r="BD30" s="51"/>
      <c r="BE30" s="51"/>
      <c r="BF30" s="51"/>
      <c r="BG30" s="131" t="s">
        <v>1247</v>
      </c>
      <c r="BH30" s="131" t="s">
        <v>1247</v>
      </c>
      <c r="BI30" s="131" t="s">
        <v>1310</v>
      </c>
      <c r="BJ30" s="131" t="s">
        <v>1310</v>
      </c>
      <c r="BK30" s="131">
        <v>1</v>
      </c>
      <c r="BL30" s="134">
        <v>2.2222222222222223</v>
      </c>
      <c r="BM30" s="131">
        <v>0</v>
      </c>
      <c r="BN30" s="134">
        <v>0</v>
      </c>
      <c r="BO30" s="131">
        <v>0</v>
      </c>
      <c r="BP30" s="134">
        <v>0</v>
      </c>
      <c r="BQ30" s="131">
        <v>44</v>
      </c>
      <c r="BR30" s="134">
        <v>97.77777777777777</v>
      </c>
      <c r="BS30" s="131">
        <v>45</v>
      </c>
      <c r="BT30" s="2"/>
      <c r="BU30" s="3"/>
      <c r="BV30" s="3"/>
      <c r="BW30" s="3"/>
      <c r="BX30" s="3"/>
    </row>
    <row r="31" spans="1:76" ht="15">
      <c r="A31" s="14" t="s">
        <v>298</v>
      </c>
      <c r="B31" s="15"/>
      <c r="C31" s="15"/>
      <c r="D31" s="93">
        <v>1000</v>
      </c>
      <c r="E31" s="81"/>
      <c r="F31" s="112" t="s">
        <v>425</v>
      </c>
      <c r="G31" s="15"/>
      <c r="H31" s="16" t="s">
        <v>298</v>
      </c>
      <c r="I31" s="66"/>
      <c r="J31" s="66"/>
      <c r="K31" s="114" t="s">
        <v>1034</v>
      </c>
      <c r="L31" s="94">
        <v>9999</v>
      </c>
      <c r="M31" s="95">
        <v>1561.1971435546875</v>
      </c>
      <c r="N31" s="95">
        <v>5044.57177734375</v>
      </c>
      <c r="O31" s="77"/>
      <c r="P31" s="96"/>
      <c r="Q31" s="96"/>
      <c r="R31" s="97"/>
      <c r="S31" s="51">
        <v>21</v>
      </c>
      <c r="T31" s="51">
        <v>1</v>
      </c>
      <c r="U31" s="52">
        <v>380</v>
      </c>
      <c r="V31" s="52">
        <v>0.05</v>
      </c>
      <c r="W31" s="52">
        <v>0.2</v>
      </c>
      <c r="X31" s="52">
        <v>9.947294</v>
      </c>
      <c r="Y31" s="52">
        <v>0</v>
      </c>
      <c r="Z31" s="52">
        <v>0</v>
      </c>
      <c r="AA31" s="82">
        <v>31</v>
      </c>
      <c r="AB31" s="82"/>
      <c r="AC31" s="98"/>
      <c r="AD31" s="85" t="s">
        <v>625</v>
      </c>
      <c r="AE31" s="85">
        <v>18</v>
      </c>
      <c r="AF31" s="85">
        <v>12953</v>
      </c>
      <c r="AG31" s="85">
        <v>3292</v>
      </c>
      <c r="AH31" s="85">
        <v>77</v>
      </c>
      <c r="AI31" s="85"/>
      <c r="AJ31" s="85" t="s">
        <v>697</v>
      </c>
      <c r="AK31" s="85" t="s">
        <v>759</v>
      </c>
      <c r="AL31" s="90" t="s">
        <v>812</v>
      </c>
      <c r="AM31" s="85"/>
      <c r="AN31" s="87">
        <v>42604.55792824074</v>
      </c>
      <c r="AO31" s="90" t="s">
        <v>863</v>
      </c>
      <c r="AP31" s="85" t="b">
        <v>0</v>
      </c>
      <c r="AQ31" s="85" t="b">
        <v>0</v>
      </c>
      <c r="AR31" s="85" t="b">
        <v>0</v>
      </c>
      <c r="AS31" s="85" t="s">
        <v>559</v>
      </c>
      <c r="AT31" s="85">
        <v>68</v>
      </c>
      <c r="AU31" s="90" t="s">
        <v>902</v>
      </c>
      <c r="AV31" s="85" t="b">
        <v>1</v>
      </c>
      <c r="AW31" s="85" t="s">
        <v>931</v>
      </c>
      <c r="AX31" s="90" t="s">
        <v>960</v>
      </c>
      <c r="AY31" s="85" t="s">
        <v>66</v>
      </c>
      <c r="AZ31" s="85" t="str">
        <f>REPLACE(INDEX(GroupVertices[Group],MATCH(Vertices[[#This Row],[Vertex]],GroupVertices[Vertex],0)),1,1,"")</f>
        <v>1</v>
      </c>
      <c r="BA31" s="51"/>
      <c r="BB31" s="51"/>
      <c r="BC31" s="51"/>
      <c r="BD31" s="51"/>
      <c r="BE31" s="51"/>
      <c r="BF31" s="51"/>
      <c r="BG31" s="131" t="s">
        <v>1247</v>
      </c>
      <c r="BH31" s="131" t="s">
        <v>1247</v>
      </c>
      <c r="BI31" s="131" t="s">
        <v>1310</v>
      </c>
      <c r="BJ31" s="131" t="s">
        <v>1310</v>
      </c>
      <c r="BK31" s="131">
        <v>2</v>
      </c>
      <c r="BL31" s="134">
        <v>2.2222222222222223</v>
      </c>
      <c r="BM31" s="131">
        <v>0</v>
      </c>
      <c r="BN31" s="134">
        <v>0</v>
      </c>
      <c r="BO31" s="131">
        <v>0</v>
      </c>
      <c r="BP31" s="134">
        <v>0</v>
      </c>
      <c r="BQ31" s="131">
        <v>88</v>
      </c>
      <c r="BR31" s="134">
        <v>97.77777777777777</v>
      </c>
      <c r="BS31" s="131">
        <v>90</v>
      </c>
      <c r="BT31" s="2"/>
      <c r="BU31" s="3"/>
      <c r="BV31" s="3"/>
      <c r="BW31" s="3"/>
      <c r="BX31" s="3"/>
    </row>
    <row r="32" spans="1:76" ht="15">
      <c r="A32" s="14" t="s">
        <v>260</v>
      </c>
      <c r="B32" s="15"/>
      <c r="C32" s="15"/>
      <c r="D32" s="93">
        <v>162</v>
      </c>
      <c r="E32" s="81"/>
      <c r="F32" s="112" t="s">
        <v>389</v>
      </c>
      <c r="G32" s="15"/>
      <c r="H32" s="16" t="s">
        <v>260</v>
      </c>
      <c r="I32" s="66"/>
      <c r="J32" s="66"/>
      <c r="K32" s="114" t="s">
        <v>1035</v>
      </c>
      <c r="L32" s="94">
        <v>1</v>
      </c>
      <c r="M32" s="95">
        <v>1706.1141357421875</v>
      </c>
      <c r="N32" s="95">
        <v>7375.34033203125</v>
      </c>
      <c r="O32" s="77"/>
      <c r="P32" s="96"/>
      <c r="Q32" s="96"/>
      <c r="R32" s="97"/>
      <c r="S32" s="51">
        <v>0</v>
      </c>
      <c r="T32" s="51">
        <v>1</v>
      </c>
      <c r="U32" s="52">
        <v>0</v>
      </c>
      <c r="V32" s="52">
        <v>0.025641</v>
      </c>
      <c r="W32" s="52">
        <v>0.04</v>
      </c>
      <c r="X32" s="52">
        <v>0.552628</v>
      </c>
      <c r="Y32" s="52">
        <v>0</v>
      </c>
      <c r="Z32" s="52">
        <v>0</v>
      </c>
      <c r="AA32" s="82">
        <v>32</v>
      </c>
      <c r="AB32" s="82"/>
      <c r="AC32" s="98"/>
      <c r="AD32" s="85" t="s">
        <v>626</v>
      </c>
      <c r="AE32" s="85">
        <v>1337</v>
      </c>
      <c r="AF32" s="85">
        <v>608</v>
      </c>
      <c r="AG32" s="85">
        <v>4637</v>
      </c>
      <c r="AH32" s="85">
        <v>2155</v>
      </c>
      <c r="AI32" s="85"/>
      <c r="AJ32" s="85" t="s">
        <v>698</v>
      </c>
      <c r="AK32" s="85" t="s">
        <v>760</v>
      </c>
      <c r="AL32" s="85"/>
      <c r="AM32" s="85"/>
      <c r="AN32" s="87">
        <v>41065.76378472222</v>
      </c>
      <c r="AO32" s="90" t="s">
        <v>864</v>
      </c>
      <c r="AP32" s="85" t="b">
        <v>0</v>
      </c>
      <c r="AQ32" s="85" t="b">
        <v>0</v>
      </c>
      <c r="AR32" s="85" t="b">
        <v>1</v>
      </c>
      <c r="AS32" s="85" t="s">
        <v>559</v>
      </c>
      <c r="AT32" s="85">
        <v>9</v>
      </c>
      <c r="AU32" s="90" t="s">
        <v>906</v>
      </c>
      <c r="AV32" s="85" t="b">
        <v>0</v>
      </c>
      <c r="AW32" s="85" t="s">
        <v>931</v>
      </c>
      <c r="AX32" s="90" t="s">
        <v>961</v>
      </c>
      <c r="AY32" s="85" t="s">
        <v>66</v>
      </c>
      <c r="AZ32" s="85" t="str">
        <f>REPLACE(INDEX(GroupVertices[Group],MATCH(Vertices[[#This Row],[Vertex]],GroupVertices[Vertex],0)),1,1,"")</f>
        <v>1</v>
      </c>
      <c r="BA32" s="51"/>
      <c r="BB32" s="51"/>
      <c r="BC32" s="51"/>
      <c r="BD32" s="51"/>
      <c r="BE32" s="51"/>
      <c r="BF32" s="51"/>
      <c r="BG32" s="131" t="s">
        <v>1247</v>
      </c>
      <c r="BH32" s="131" t="s">
        <v>1247</v>
      </c>
      <c r="BI32" s="131" t="s">
        <v>1310</v>
      </c>
      <c r="BJ32" s="131" t="s">
        <v>1310</v>
      </c>
      <c r="BK32" s="131">
        <v>1</v>
      </c>
      <c r="BL32" s="134">
        <v>2.2222222222222223</v>
      </c>
      <c r="BM32" s="131">
        <v>0</v>
      </c>
      <c r="BN32" s="134">
        <v>0</v>
      </c>
      <c r="BO32" s="131">
        <v>0</v>
      </c>
      <c r="BP32" s="134">
        <v>0</v>
      </c>
      <c r="BQ32" s="131">
        <v>44</v>
      </c>
      <c r="BR32" s="134">
        <v>97.77777777777777</v>
      </c>
      <c r="BS32" s="131">
        <v>45</v>
      </c>
      <c r="BT32" s="2"/>
      <c r="BU32" s="3"/>
      <c r="BV32" s="3"/>
      <c r="BW32" s="3"/>
      <c r="BX32" s="3"/>
    </row>
    <row r="33" spans="1:76" ht="15">
      <c r="A33" s="14" t="s">
        <v>261</v>
      </c>
      <c r="B33" s="15"/>
      <c r="C33" s="15"/>
      <c r="D33" s="93">
        <v>162</v>
      </c>
      <c r="E33" s="81"/>
      <c r="F33" s="112" t="s">
        <v>390</v>
      </c>
      <c r="G33" s="15"/>
      <c r="H33" s="16" t="s">
        <v>261</v>
      </c>
      <c r="I33" s="66"/>
      <c r="J33" s="66"/>
      <c r="K33" s="114" t="s">
        <v>1036</v>
      </c>
      <c r="L33" s="94">
        <v>1</v>
      </c>
      <c r="M33" s="95">
        <v>2211.443115234375</v>
      </c>
      <c r="N33" s="95">
        <v>1488.71630859375</v>
      </c>
      <c r="O33" s="77"/>
      <c r="P33" s="96"/>
      <c r="Q33" s="96"/>
      <c r="R33" s="97"/>
      <c r="S33" s="51">
        <v>0</v>
      </c>
      <c r="T33" s="51">
        <v>1</v>
      </c>
      <c r="U33" s="52">
        <v>0</v>
      </c>
      <c r="V33" s="52">
        <v>0.025641</v>
      </c>
      <c r="W33" s="52">
        <v>0.04</v>
      </c>
      <c r="X33" s="52">
        <v>0.552628</v>
      </c>
      <c r="Y33" s="52">
        <v>0</v>
      </c>
      <c r="Z33" s="52">
        <v>0</v>
      </c>
      <c r="AA33" s="82">
        <v>33</v>
      </c>
      <c r="AB33" s="82"/>
      <c r="AC33" s="98"/>
      <c r="AD33" s="85" t="s">
        <v>627</v>
      </c>
      <c r="AE33" s="85">
        <v>40752</v>
      </c>
      <c r="AF33" s="85">
        <v>45512</v>
      </c>
      <c r="AG33" s="85">
        <v>39961</v>
      </c>
      <c r="AH33" s="85">
        <v>4485</v>
      </c>
      <c r="AI33" s="85"/>
      <c r="AJ33" s="85" t="s">
        <v>699</v>
      </c>
      <c r="AK33" s="85" t="s">
        <v>761</v>
      </c>
      <c r="AL33" s="90" t="s">
        <v>813</v>
      </c>
      <c r="AM33" s="85"/>
      <c r="AN33" s="87">
        <v>40096.44359953704</v>
      </c>
      <c r="AO33" s="90" t="s">
        <v>865</v>
      </c>
      <c r="AP33" s="85" t="b">
        <v>0</v>
      </c>
      <c r="AQ33" s="85" t="b">
        <v>0</v>
      </c>
      <c r="AR33" s="85" t="b">
        <v>1</v>
      </c>
      <c r="AS33" s="85" t="s">
        <v>559</v>
      </c>
      <c r="AT33" s="85">
        <v>390</v>
      </c>
      <c r="AU33" s="90" t="s">
        <v>902</v>
      </c>
      <c r="AV33" s="85" t="b">
        <v>0</v>
      </c>
      <c r="AW33" s="85" t="s">
        <v>931</v>
      </c>
      <c r="AX33" s="90" t="s">
        <v>962</v>
      </c>
      <c r="AY33" s="85" t="s">
        <v>66</v>
      </c>
      <c r="AZ33" s="85" t="str">
        <f>REPLACE(INDEX(GroupVertices[Group],MATCH(Vertices[[#This Row],[Vertex]],GroupVertices[Vertex],0)),1,1,"")</f>
        <v>1</v>
      </c>
      <c r="BA33" s="51"/>
      <c r="BB33" s="51"/>
      <c r="BC33" s="51"/>
      <c r="BD33" s="51"/>
      <c r="BE33" s="51"/>
      <c r="BF33" s="51"/>
      <c r="BG33" s="131" t="s">
        <v>1247</v>
      </c>
      <c r="BH33" s="131" t="s">
        <v>1247</v>
      </c>
      <c r="BI33" s="131" t="s">
        <v>1310</v>
      </c>
      <c r="BJ33" s="131" t="s">
        <v>1310</v>
      </c>
      <c r="BK33" s="131">
        <v>1</v>
      </c>
      <c r="BL33" s="134">
        <v>2.2222222222222223</v>
      </c>
      <c r="BM33" s="131">
        <v>0</v>
      </c>
      <c r="BN33" s="134">
        <v>0</v>
      </c>
      <c r="BO33" s="131">
        <v>0</v>
      </c>
      <c r="BP33" s="134">
        <v>0</v>
      </c>
      <c r="BQ33" s="131">
        <v>44</v>
      </c>
      <c r="BR33" s="134">
        <v>97.77777777777777</v>
      </c>
      <c r="BS33" s="131">
        <v>45</v>
      </c>
      <c r="BT33" s="2"/>
      <c r="BU33" s="3"/>
      <c r="BV33" s="3"/>
      <c r="BW33" s="3"/>
      <c r="BX33" s="3"/>
    </row>
    <row r="34" spans="1:76" ht="15">
      <c r="A34" s="14" t="s">
        <v>262</v>
      </c>
      <c r="B34" s="15"/>
      <c r="C34" s="15"/>
      <c r="D34" s="93">
        <v>162</v>
      </c>
      <c r="E34" s="81"/>
      <c r="F34" s="112" t="s">
        <v>391</v>
      </c>
      <c r="G34" s="15"/>
      <c r="H34" s="16" t="s">
        <v>262</v>
      </c>
      <c r="I34" s="66"/>
      <c r="J34" s="66"/>
      <c r="K34" s="114" t="s">
        <v>1037</v>
      </c>
      <c r="L34" s="94">
        <v>1</v>
      </c>
      <c r="M34" s="95">
        <v>707.3933715820312</v>
      </c>
      <c r="N34" s="95">
        <v>2178.525146484375</v>
      </c>
      <c r="O34" s="77"/>
      <c r="P34" s="96"/>
      <c r="Q34" s="96"/>
      <c r="R34" s="97"/>
      <c r="S34" s="51">
        <v>0</v>
      </c>
      <c r="T34" s="51">
        <v>1</v>
      </c>
      <c r="U34" s="52">
        <v>0</v>
      </c>
      <c r="V34" s="52">
        <v>0.025641</v>
      </c>
      <c r="W34" s="52">
        <v>0.04</v>
      </c>
      <c r="X34" s="52">
        <v>0.552628</v>
      </c>
      <c r="Y34" s="52">
        <v>0</v>
      </c>
      <c r="Z34" s="52">
        <v>0</v>
      </c>
      <c r="AA34" s="82">
        <v>34</v>
      </c>
      <c r="AB34" s="82"/>
      <c r="AC34" s="98"/>
      <c r="AD34" s="85" t="s">
        <v>628</v>
      </c>
      <c r="AE34" s="85">
        <v>804</v>
      </c>
      <c r="AF34" s="85">
        <v>547</v>
      </c>
      <c r="AG34" s="85">
        <v>16420</v>
      </c>
      <c r="AH34" s="85">
        <v>625</v>
      </c>
      <c r="AI34" s="85"/>
      <c r="AJ34" s="85" t="s">
        <v>700</v>
      </c>
      <c r="AK34" s="85" t="s">
        <v>762</v>
      </c>
      <c r="AL34" s="85"/>
      <c r="AM34" s="85"/>
      <c r="AN34" s="87">
        <v>40974.61491898148</v>
      </c>
      <c r="AO34" s="90" t="s">
        <v>866</v>
      </c>
      <c r="AP34" s="85" t="b">
        <v>0</v>
      </c>
      <c r="AQ34" s="85" t="b">
        <v>0</v>
      </c>
      <c r="AR34" s="85" t="b">
        <v>1</v>
      </c>
      <c r="AS34" s="85" t="s">
        <v>559</v>
      </c>
      <c r="AT34" s="85">
        <v>10</v>
      </c>
      <c r="AU34" s="90" t="s">
        <v>904</v>
      </c>
      <c r="AV34" s="85" t="b">
        <v>0</v>
      </c>
      <c r="AW34" s="85" t="s">
        <v>931</v>
      </c>
      <c r="AX34" s="90" t="s">
        <v>963</v>
      </c>
      <c r="AY34" s="85" t="s">
        <v>66</v>
      </c>
      <c r="AZ34" s="85" t="str">
        <f>REPLACE(INDEX(GroupVertices[Group],MATCH(Vertices[[#This Row],[Vertex]],GroupVertices[Vertex],0)),1,1,"")</f>
        <v>1</v>
      </c>
      <c r="BA34" s="51"/>
      <c r="BB34" s="51"/>
      <c r="BC34" s="51"/>
      <c r="BD34" s="51"/>
      <c r="BE34" s="51"/>
      <c r="BF34" s="51"/>
      <c r="BG34" s="131" t="s">
        <v>1247</v>
      </c>
      <c r="BH34" s="131" t="s">
        <v>1247</v>
      </c>
      <c r="BI34" s="131" t="s">
        <v>1310</v>
      </c>
      <c r="BJ34" s="131" t="s">
        <v>1310</v>
      </c>
      <c r="BK34" s="131">
        <v>1</v>
      </c>
      <c r="BL34" s="134">
        <v>2.2222222222222223</v>
      </c>
      <c r="BM34" s="131">
        <v>0</v>
      </c>
      <c r="BN34" s="134">
        <v>0</v>
      </c>
      <c r="BO34" s="131">
        <v>0</v>
      </c>
      <c r="BP34" s="134">
        <v>0</v>
      </c>
      <c r="BQ34" s="131">
        <v>44</v>
      </c>
      <c r="BR34" s="134">
        <v>97.77777777777777</v>
      </c>
      <c r="BS34" s="131">
        <v>45</v>
      </c>
      <c r="BT34" s="2"/>
      <c r="BU34" s="3"/>
      <c r="BV34" s="3"/>
      <c r="BW34" s="3"/>
      <c r="BX34" s="3"/>
    </row>
    <row r="35" spans="1:76" ht="15">
      <c r="A35" s="14" t="s">
        <v>263</v>
      </c>
      <c r="B35" s="15"/>
      <c r="C35" s="15"/>
      <c r="D35" s="93">
        <v>162</v>
      </c>
      <c r="E35" s="81"/>
      <c r="F35" s="112" t="s">
        <v>392</v>
      </c>
      <c r="G35" s="15"/>
      <c r="H35" s="16" t="s">
        <v>263</v>
      </c>
      <c r="I35" s="66"/>
      <c r="J35" s="66"/>
      <c r="K35" s="114" t="s">
        <v>1038</v>
      </c>
      <c r="L35" s="94">
        <v>1</v>
      </c>
      <c r="M35" s="95">
        <v>2578.2939453125</v>
      </c>
      <c r="N35" s="95">
        <v>3101.3359375</v>
      </c>
      <c r="O35" s="77"/>
      <c r="P35" s="96"/>
      <c r="Q35" s="96"/>
      <c r="R35" s="97"/>
      <c r="S35" s="51">
        <v>0</v>
      </c>
      <c r="T35" s="51">
        <v>1</v>
      </c>
      <c r="U35" s="52">
        <v>0</v>
      </c>
      <c r="V35" s="52">
        <v>0.025641</v>
      </c>
      <c r="W35" s="52">
        <v>0.04</v>
      </c>
      <c r="X35" s="52">
        <v>0.552628</v>
      </c>
      <c r="Y35" s="52">
        <v>0</v>
      </c>
      <c r="Z35" s="52">
        <v>0</v>
      </c>
      <c r="AA35" s="82">
        <v>35</v>
      </c>
      <c r="AB35" s="82"/>
      <c r="AC35" s="98"/>
      <c r="AD35" s="85" t="s">
        <v>629</v>
      </c>
      <c r="AE35" s="85">
        <v>2501</v>
      </c>
      <c r="AF35" s="85">
        <v>787</v>
      </c>
      <c r="AG35" s="85">
        <v>5950</v>
      </c>
      <c r="AH35" s="85">
        <v>12475</v>
      </c>
      <c r="AI35" s="85"/>
      <c r="AJ35" s="85" t="s">
        <v>701</v>
      </c>
      <c r="AK35" s="85" t="s">
        <v>763</v>
      </c>
      <c r="AL35" s="85"/>
      <c r="AM35" s="85"/>
      <c r="AN35" s="87">
        <v>39841.58604166667</v>
      </c>
      <c r="AO35" s="90" t="s">
        <v>867</v>
      </c>
      <c r="AP35" s="85" t="b">
        <v>0</v>
      </c>
      <c r="AQ35" s="85" t="b">
        <v>0</v>
      </c>
      <c r="AR35" s="85" t="b">
        <v>0</v>
      </c>
      <c r="AS35" s="85" t="s">
        <v>559</v>
      </c>
      <c r="AT35" s="85">
        <v>12</v>
      </c>
      <c r="AU35" s="90" t="s">
        <v>902</v>
      </c>
      <c r="AV35" s="85" t="b">
        <v>0</v>
      </c>
      <c r="AW35" s="85" t="s">
        <v>931</v>
      </c>
      <c r="AX35" s="90" t="s">
        <v>964</v>
      </c>
      <c r="AY35" s="85" t="s">
        <v>66</v>
      </c>
      <c r="AZ35" s="85" t="str">
        <f>REPLACE(INDEX(GroupVertices[Group],MATCH(Vertices[[#This Row],[Vertex]],GroupVertices[Vertex],0)),1,1,"")</f>
        <v>1</v>
      </c>
      <c r="BA35" s="51"/>
      <c r="BB35" s="51"/>
      <c r="BC35" s="51"/>
      <c r="BD35" s="51"/>
      <c r="BE35" s="51"/>
      <c r="BF35" s="51"/>
      <c r="BG35" s="131" t="s">
        <v>1247</v>
      </c>
      <c r="BH35" s="131" t="s">
        <v>1247</v>
      </c>
      <c r="BI35" s="131" t="s">
        <v>1310</v>
      </c>
      <c r="BJ35" s="131" t="s">
        <v>1310</v>
      </c>
      <c r="BK35" s="131">
        <v>1</v>
      </c>
      <c r="BL35" s="134">
        <v>2.2222222222222223</v>
      </c>
      <c r="BM35" s="131">
        <v>0</v>
      </c>
      <c r="BN35" s="134">
        <v>0</v>
      </c>
      <c r="BO35" s="131">
        <v>0</v>
      </c>
      <c r="BP35" s="134">
        <v>0</v>
      </c>
      <c r="BQ35" s="131">
        <v>44</v>
      </c>
      <c r="BR35" s="134">
        <v>97.77777777777777</v>
      </c>
      <c r="BS35" s="131">
        <v>45</v>
      </c>
      <c r="BT35" s="2"/>
      <c r="BU35" s="3"/>
      <c r="BV35" s="3"/>
      <c r="BW35" s="3"/>
      <c r="BX35" s="3"/>
    </row>
    <row r="36" spans="1:76" ht="15">
      <c r="A36" s="14" t="s">
        <v>264</v>
      </c>
      <c r="B36" s="15"/>
      <c r="C36" s="15"/>
      <c r="D36" s="93">
        <v>162</v>
      </c>
      <c r="E36" s="81"/>
      <c r="F36" s="112" t="s">
        <v>393</v>
      </c>
      <c r="G36" s="15"/>
      <c r="H36" s="16" t="s">
        <v>264</v>
      </c>
      <c r="I36" s="66"/>
      <c r="J36" s="66"/>
      <c r="K36" s="114" t="s">
        <v>1039</v>
      </c>
      <c r="L36" s="94">
        <v>1</v>
      </c>
      <c r="M36" s="95">
        <v>1405.5709228515625</v>
      </c>
      <c r="N36" s="95">
        <v>9209.60546875</v>
      </c>
      <c r="O36" s="77"/>
      <c r="P36" s="96"/>
      <c r="Q36" s="96"/>
      <c r="R36" s="97"/>
      <c r="S36" s="51">
        <v>0</v>
      </c>
      <c r="T36" s="51">
        <v>1</v>
      </c>
      <c r="U36" s="52">
        <v>0</v>
      </c>
      <c r="V36" s="52">
        <v>0.025641</v>
      </c>
      <c r="W36" s="52">
        <v>0.04</v>
      </c>
      <c r="X36" s="52">
        <v>0.552628</v>
      </c>
      <c r="Y36" s="52">
        <v>0</v>
      </c>
      <c r="Z36" s="52">
        <v>0</v>
      </c>
      <c r="AA36" s="82">
        <v>36</v>
      </c>
      <c r="AB36" s="82"/>
      <c r="AC36" s="98"/>
      <c r="AD36" s="85" t="s">
        <v>630</v>
      </c>
      <c r="AE36" s="85">
        <v>77</v>
      </c>
      <c r="AF36" s="85">
        <v>43</v>
      </c>
      <c r="AG36" s="85">
        <v>94</v>
      </c>
      <c r="AH36" s="85">
        <v>60</v>
      </c>
      <c r="AI36" s="85"/>
      <c r="AJ36" s="85" t="s">
        <v>702</v>
      </c>
      <c r="AK36" s="85"/>
      <c r="AL36" s="85"/>
      <c r="AM36" s="85"/>
      <c r="AN36" s="87">
        <v>43327.86435185185</v>
      </c>
      <c r="AO36" s="90" t="s">
        <v>868</v>
      </c>
      <c r="AP36" s="85" t="b">
        <v>1</v>
      </c>
      <c r="AQ36" s="85" t="b">
        <v>0</v>
      </c>
      <c r="AR36" s="85" t="b">
        <v>0</v>
      </c>
      <c r="AS36" s="85" t="s">
        <v>559</v>
      </c>
      <c r="AT36" s="85">
        <v>0</v>
      </c>
      <c r="AU36" s="85"/>
      <c r="AV36" s="85" t="b">
        <v>0</v>
      </c>
      <c r="AW36" s="85" t="s">
        <v>931</v>
      </c>
      <c r="AX36" s="90" t="s">
        <v>965</v>
      </c>
      <c r="AY36" s="85" t="s">
        <v>66</v>
      </c>
      <c r="AZ36" s="85" t="str">
        <f>REPLACE(INDEX(GroupVertices[Group],MATCH(Vertices[[#This Row],[Vertex]],GroupVertices[Vertex],0)),1,1,"")</f>
        <v>1</v>
      </c>
      <c r="BA36" s="51"/>
      <c r="BB36" s="51"/>
      <c r="BC36" s="51"/>
      <c r="BD36" s="51"/>
      <c r="BE36" s="51"/>
      <c r="BF36" s="51"/>
      <c r="BG36" s="131" t="s">
        <v>1247</v>
      </c>
      <c r="BH36" s="131" t="s">
        <v>1247</v>
      </c>
      <c r="BI36" s="131" t="s">
        <v>1310</v>
      </c>
      <c r="BJ36" s="131" t="s">
        <v>1310</v>
      </c>
      <c r="BK36" s="131">
        <v>1</v>
      </c>
      <c r="BL36" s="134">
        <v>2.2222222222222223</v>
      </c>
      <c r="BM36" s="131">
        <v>0</v>
      </c>
      <c r="BN36" s="134">
        <v>0</v>
      </c>
      <c r="BO36" s="131">
        <v>0</v>
      </c>
      <c r="BP36" s="134">
        <v>0</v>
      </c>
      <c r="BQ36" s="131">
        <v>44</v>
      </c>
      <c r="BR36" s="134">
        <v>97.77777777777777</v>
      </c>
      <c r="BS36" s="131">
        <v>45</v>
      </c>
      <c r="BT36" s="2"/>
      <c r="BU36" s="3"/>
      <c r="BV36" s="3"/>
      <c r="BW36" s="3"/>
      <c r="BX36" s="3"/>
    </row>
    <row r="37" spans="1:76" ht="15">
      <c r="A37" s="14" t="s">
        <v>265</v>
      </c>
      <c r="B37" s="15"/>
      <c r="C37" s="15"/>
      <c r="D37" s="93">
        <v>162</v>
      </c>
      <c r="E37" s="81"/>
      <c r="F37" s="112" t="s">
        <v>394</v>
      </c>
      <c r="G37" s="15"/>
      <c r="H37" s="16" t="s">
        <v>265</v>
      </c>
      <c r="I37" s="66"/>
      <c r="J37" s="66"/>
      <c r="K37" s="114" t="s">
        <v>1040</v>
      </c>
      <c r="L37" s="94">
        <v>1</v>
      </c>
      <c r="M37" s="95">
        <v>614.068115234375</v>
      </c>
      <c r="N37" s="95">
        <v>7488.12060546875</v>
      </c>
      <c r="O37" s="77"/>
      <c r="P37" s="96"/>
      <c r="Q37" s="96"/>
      <c r="R37" s="97"/>
      <c r="S37" s="51">
        <v>0</v>
      </c>
      <c r="T37" s="51">
        <v>1</v>
      </c>
      <c r="U37" s="52">
        <v>0</v>
      </c>
      <c r="V37" s="52">
        <v>0.025641</v>
      </c>
      <c r="W37" s="52">
        <v>0.04</v>
      </c>
      <c r="X37" s="52">
        <v>0.552628</v>
      </c>
      <c r="Y37" s="52">
        <v>0</v>
      </c>
      <c r="Z37" s="52">
        <v>0</v>
      </c>
      <c r="AA37" s="82">
        <v>37</v>
      </c>
      <c r="AB37" s="82"/>
      <c r="AC37" s="98"/>
      <c r="AD37" s="85" t="s">
        <v>631</v>
      </c>
      <c r="AE37" s="85">
        <v>386</v>
      </c>
      <c r="AF37" s="85">
        <v>291</v>
      </c>
      <c r="AG37" s="85">
        <v>199</v>
      </c>
      <c r="AH37" s="85">
        <v>17</v>
      </c>
      <c r="AI37" s="85"/>
      <c r="AJ37" s="85" t="s">
        <v>703</v>
      </c>
      <c r="AK37" s="85" t="s">
        <v>761</v>
      </c>
      <c r="AL37" s="85"/>
      <c r="AM37" s="85"/>
      <c r="AN37" s="87">
        <v>43438.780590277776</v>
      </c>
      <c r="AO37" s="90" t="s">
        <v>869</v>
      </c>
      <c r="AP37" s="85" t="b">
        <v>1</v>
      </c>
      <c r="AQ37" s="85" t="b">
        <v>0</v>
      </c>
      <c r="AR37" s="85" t="b">
        <v>0</v>
      </c>
      <c r="AS37" s="85" t="s">
        <v>559</v>
      </c>
      <c r="AT37" s="85">
        <v>0</v>
      </c>
      <c r="AU37" s="85"/>
      <c r="AV37" s="85" t="b">
        <v>0</v>
      </c>
      <c r="AW37" s="85" t="s">
        <v>931</v>
      </c>
      <c r="AX37" s="90" t="s">
        <v>966</v>
      </c>
      <c r="AY37" s="85" t="s">
        <v>66</v>
      </c>
      <c r="AZ37" s="85" t="str">
        <f>REPLACE(INDEX(GroupVertices[Group],MATCH(Vertices[[#This Row],[Vertex]],GroupVertices[Vertex],0)),1,1,"")</f>
        <v>1</v>
      </c>
      <c r="BA37" s="51"/>
      <c r="BB37" s="51"/>
      <c r="BC37" s="51"/>
      <c r="BD37" s="51"/>
      <c r="BE37" s="51"/>
      <c r="BF37" s="51"/>
      <c r="BG37" s="131" t="s">
        <v>1247</v>
      </c>
      <c r="BH37" s="131" t="s">
        <v>1247</v>
      </c>
      <c r="BI37" s="131" t="s">
        <v>1310</v>
      </c>
      <c r="BJ37" s="131" t="s">
        <v>1310</v>
      </c>
      <c r="BK37" s="131">
        <v>1</v>
      </c>
      <c r="BL37" s="134">
        <v>2.2222222222222223</v>
      </c>
      <c r="BM37" s="131">
        <v>0</v>
      </c>
      <c r="BN37" s="134">
        <v>0</v>
      </c>
      <c r="BO37" s="131">
        <v>0</v>
      </c>
      <c r="BP37" s="134">
        <v>0</v>
      </c>
      <c r="BQ37" s="131">
        <v>44</v>
      </c>
      <c r="BR37" s="134">
        <v>97.77777777777777</v>
      </c>
      <c r="BS37" s="131">
        <v>45</v>
      </c>
      <c r="BT37" s="2"/>
      <c r="BU37" s="3"/>
      <c r="BV37" s="3"/>
      <c r="BW37" s="3"/>
      <c r="BX37" s="3"/>
    </row>
    <row r="38" spans="1:76" ht="15">
      <c r="A38" s="14" t="s">
        <v>266</v>
      </c>
      <c r="B38" s="15"/>
      <c r="C38" s="15"/>
      <c r="D38" s="93">
        <v>162</v>
      </c>
      <c r="E38" s="81"/>
      <c r="F38" s="112" t="s">
        <v>395</v>
      </c>
      <c r="G38" s="15"/>
      <c r="H38" s="16" t="s">
        <v>266</v>
      </c>
      <c r="I38" s="66"/>
      <c r="J38" s="66"/>
      <c r="K38" s="114" t="s">
        <v>1041</v>
      </c>
      <c r="L38" s="94">
        <v>1</v>
      </c>
      <c r="M38" s="95">
        <v>6901.5654296875</v>
      </c>
      <c r="N38" s="95">
        <v>5242.896484375</v>
      </c>
      <c r="O38" s="77"/>
      <c r="P38" s="96"/>
      <c r="Q38" s="96"/>
      <c r="R38" s="97"/>
      <c r="S38" s="51">
        <v>0</v>
      </c>
      <c r="T38" s="51">
        <v>1</v>
      </c>
      <c r="U38" s="52">
        <v>0</v>
      </c>
      <c r="V38" s="52">
        <v>1</v>
      </c>
      <c r="W38" s="52">
        <v>0</v>
      </c>
      <c r="X38" s="52">
        <v>0.999993</v>
      </c>
      <c r="Y38" s="52">
        <v>0</v>
      </c>
      <c r="Z38" s="52">
        <v>0</v>
      </c>
      <c r="AA38" s="82">
        <v>38</v>
      </c>
      <c r="AB38" s="82"/>
      <c r="AC38" s="98"/>
      <c r="AD38" s="85" t="s">
        <v>632</v>
      </c>
      <c r="AE38" s="85">
        <v>66</v>
      </c>
      <c r="AF38" s="85">
        <v>105</v>
      </c>
      <c r="AG38" s="85">
        <v>12227</v>
      </c>
      <c r="AH38" s="85">
        <v>3042</v>
      </c>
      <c r="AI38" s="85"/>
      <c r="AJ38" s="85" t="s">
        <v>704</v>
      </c>
      <c r="AK38" s="85" t="s">
        <v>764</v>
      </c>
      <c r="AL38" s="85"/>
      <c r="AM38" s="85"/>
      <c r="AN38" s="87">
        <v>41209.26123842593</v>
      </c>
      <c r="AO38" s="90" t="s">
        <v>870</v>
      </c>
      <c r="AP38" s="85" t="b">
        <v>1</v>
      </c>
      <c r="AQ38" s="85" t="b">
        <v>0</v>
      </c>
      <c r="AR38" s="85" t="b">
        <v>0</v>
      </c>
      <c r="AS38" s="85" t="s">
        <v>559</v>
      </c>
      <c r="AT38" s="85">
        <v>4</v>
      </c>
      <c r="AU38" s="90" t="s">
        <v>902</v>
      </c>
      <c r="AV38" s="85" t="b">
        <v>0</v>
      </c>
      <c r="AW38" s="85" t="s">
        <v>931</v>
      </c>
      <c r="AX38" s="90" t="s">
        <v>967</v>
      </c>
      <c r="AY38" s="85" t="s">
        <v>66</v>
      </c>
      <c r="AZ38" s="85" t="str">
        <f>REPLACE(INDEX(GroupVertices[Group],MATCH(Vertices[[#This Row],[Vertex]],GroupVertices[Vertex],0)),1,1,"")</f>
        <v>16</v>
      </c>
      <c r="BA38" s="51"/>
      <c r="BB38" s="51"/>
      <c r="BC38" s="51"/>
      <c r="BD38" s="51"/>
      <c r="BE38" s="51"/>
      <c r="BF38" s="51"/>
      <c r="BG38" s="131" t="s">
        <v>1389</v>
      </c>
      <c r="BH38" s="131" t="s">
        <v>1389</v>
      </c>
      <c r="BI38" s="131" t="s">
        <v>1408</v>
      </c>
      <c r="BJ38" s="131" t="s">
        <v>1408</v>
      </c>
      <c r="BK38" s="131">
        <v>0</v>
      </c>
      <c r="BL38" s="134">
        <v>0</v>
      </c>
      <c r="BM38" s="131">
        <v>1</v>
      </c>
      <c r="BN38" s="134">
        <v>2.272727272727273</v>
      </c>
      <c r="BO38" s="131">
        <v>0</v>
      </c>
      <c r="BP38" s="134">
        <v>0</v>
      </c>
      <c r="BQ38" s="131">
        <v>43</v>
      </c>
      <c r="BR38" s="134">
        <v>97.72727272727273</v>
      </c>
      <c r="BS38" s="131">
        <v>44</v>
      </c>
      <c r="BT38" s="2"/>
      <c r="BU38" s="3"/>
      <c r="BV38" s="3"/>
      <c r="BW38" s="3"/>
      <c r="BX38" s="3"/>
    </row>
    <row r="39" spans="1:76" ht="15">
      <c r="A39" s="14" t="s">
        <v>311</v>
      </c>
      <c r="B39" s="15"/>
      <c r="C39" s="15"/>
      <c r="D39" s="93">
        <v>162</v>
      </c>
      <c r="E39" s="81"/>
      <c r="F39" s="112" t="s">
        <v>924</v>
      </c>
      <c r="G39" s="15"/>
      <c r="H39" s="16" t="s">
        <v>311</v>
      </c>
      <c r="I39" s="66"/>
      <c r="J39" s="66"/>
      <c r="K39" s="114" t="s">
        <v>1042</v>
      </c>
      <c r="L39" s="94">
        <v>1</v>
      </c>
      <c r="M39" s="95">
        <v>6901.5654296875</v>
      </c>
      <c r="N39" s="95">
        <v>5887.56884765625</v>
      </c>
      <c r="O39" s="77"/>
      <c r="P39" s="96"/>
      <c r="Q39" s="96"/>
      <c r="R39" s="97"/>
      <c r="S39" s="51">
        <v>1</v>
      </c>
      <c r="T39" s="51">
        <v>0</v>
      </c>
      <c r="U39" s="52">
        <v>0</v>
      </c>
      <c r="V39" s="52">
        <v>1</v>
      </c>
      <c r="W39" s="52">
        <v>0</v>
      </c>
      <c r="X39" s="52">
        <v>0.999993</v>
      </c>
      <c r="Y39" s="52">
        <v>0</v>
      </c>
      <c r="Z39" s="52">
        <v>0</v>
      </c>
      <c r="AA39" s="82">
        <v>39</v>
      </c>
      <c r="AB39" s="82"/>
      <c r="AC39" s="98"/>
      <c r="AD39" s="85" t="s">
        <v>633</v>
      </c>
      <c r="AE39" s="85">
        <v>30</v>
      </c>
      <c r="AF39" s="85">
        <v>36</v>
      </c>
      <c r="AG39" s="85">
        <v>13177</v>
      </c>
      <c r="AH39" s="85">
        <v>39</v>
      </c>
      <c r="AI39" s="85"/>
      <c r="AJ39" s="85" t="s">
        <v>705</v>
      </c>
      <c r="AK39" s="85" t="s">
        <v>765</v>
      </c>
      <c r="AL39" s="85"/>
      <c r="AM39" s="85"/>
      <c r="AN39" s="87">
        <v>41191.70212962963</v>
      </c>
      <c r="AO39" s="85"/>
      <c r="AP39" s="85" t="b">
        <v>1</v>
      </c>
      <c r="AQ39" s="85" t="b">
        <v>0</v>
      </c>
      <c r="AR39" s="85" t="b">
        <v>0</v>
      </c>
      <c r="AS39" s="85" t="s">
        <v>559</v>
      </c>
      <c r="AT39" s="85">
        <v>4</v>
      </c>
      <c r="AU39" s="90" t="s">
        <v>902</v>
      </c>
      <c r="AV39" s="85" t="b">
        <v>0</v>
      </c>
      <c r="AW39" s="85" t="s">
        <v>931</v>
      </c>
      <c r="AX39" s="90" t="s">
        <v>968</v>
      </c>
      <c r="AY39" s="85" t="s">
        <v>65</v>
      </c>
      <c r="AZ39" s="85" t="str">
        <f>REPLACE(INDEX(GroupVertices[Group],MATCH(Vertices[[#This Row],[Vertex]],GroupVertices[Vertex],0)),1,1,"")</f>
        <v>16</v>
      </c>
      <c r="BA39" s="51"/>
      <c r="BB39" s="51"/>
      <c r="BC39" s="51"/>
      <c r="BD39" s="51"/>
      <c r="BE39" s="51"/>
      <c r="BF39" s="51"/>
      <c r="BG39" s="51"/>
      <c r="BH39" s="51"/>
      <c r="BI39" s="51"/>
      <c r="BJ39" s="51"/>
      <c r="BK39" s="51"/>
      <c r="BL39" s="52"/>
      <c r="BM39" s="51"/>
      <c r="BN39" s="52"/>
      <c r="BO39" s="51"/>
      <c r="BP39" s="52"/>
      <c r="BQ39" s="51"/>
      <c r="BR39" s="52"/>
      <c r="BS39" s="51"/>
      <c r="BT39" s="2"/>
      <c r="BU39" s="3"/>
      <c r="BV39" s="3"/>
      <c r="BW39" s="3"/>
      <c r="BX39" s="3"/>
    </row>
    <row r="40" spans="1:76" ht="15">
      <c r="A40" s="14" t="s">
        <v>267</v>
      </c>
      <c r="B40" s="15"/>
      <c r="C40" s="15"/>
      <c r="D40" s="93">
        <v>162</v>
      </c>
      <c r="E40" s="81"/>
      <c r="F40" s="112" t="s">
        <v>396</v>
      </c>
      <c r="G40" s="15"/>
      <c r="H40" s="16" t="s">
        <v>267</v>
      </c>
      <c r="I40" s="66"/>
      <c r="J40" s="66"/>
      <c r="K40" s="114" t="s">
        <v>1043</v>
      </c>
      <c r="L40" s="94">
        <v>1</v>
      </c>
      <c r="M40" s="95">
        <v>5225.04150390625</v>
      </c>
      <c r="N40" s="95">
        <v>8104.45263671875</v>
      </c>
      <c r="O40" s="77"/>
      <c r="P40" s="96"/>
      <c r="Q40" s="96"/>
      <c r="R40" s="97"/>
      <c r="S40" s="51">
        <v>1</v>
      </c>
      <c r="T40" s="51">
        <v>1</v>
      </c>
      <c r="U40" s="52">
        <v>0</v>
      </c>
      <c r="V40" s="52">
        <v>0</v>
      </c>
      <c r="W40" s="52">
        <v>0</v>
      </c>
      <c r="X40" s="52">
        <v>0.999993</v>
      </c>
      <c r="Y40" s="52">
        <v>0</v>
      </c>
      <c r="Z40" s="52" t="s">
        <v>1559</v>
      </c>
      <c r="AA40" s="82">
        <v>40</v>
      </c>
      <c r="AB40" s="82"/>
      <c r="AC40" s="98"/>
      <c r="AD40" s="85" t="s">
        <v>634</v>
      </c>
      <c r="AE40" s="85">
        <v>19</v>
      </c>
      <c r="AF40" s="85">
        <v>12</v>
      </c>
      <c r="AG40" s="85">
        <v>144</v>
      </c>
      <c r="AH40" s="85">
        <v>1</v>
      </c>
      <c r="AI40" s="85"/>
      <c r="AJ40" s="85" t="s">
        <v>706</v>
      </c>
      <c r="AK40" s="85" t="s">
        <v>766</v>
      </c>
      <c r="AL40" s="90" t="s">
        <v>814</v>
      </c>
      <c r="AM40" s="85"/>
      <c r="AN40" s="87">
        <v>43210.39577546297</v>
      </c>
      <c r="AO40" s="90" t="s">
        <v>871</v>
      </c>
      <c r="AP40" s="85" t="b">
        <v>1</v>
      </c>
      <c r="AQ40" s="85" t="b">
        <v>0</v>
      </c>
      <c r="AR40" s="85" t="b">
        <v>0</v>
      </c>
      <c r="AS40" s="85" t="s">
        <v>559</v>
      </c>
      <c r="AT40" s="85">
        <v>0</v>
      </c>
      <c r="AU40" s="85"/>
      <c r="AV40" s="85" t="b">
        <v>0</v>
      </c>
      <c r="AW40" s="85" t="s">
        <v>931</v>
      </c>
      <c r="AX40" s="90" t="s">
        <v>969</v>
      </c>
      <c r="AY40" s="85" t="s">
        <v>66</v>
      </c>
      <c r="AZ40" s="85" t="str">
        <f>REPLACE(INDEX(GroupVertices[Group],MATCH(Vertices[[#This Row],[Vertex]],GroupVertices[Vertex],0)),1,1,"")</f>
        <v>4</v>
      </c>
      <c r="BA40" s="51" t="s">
        <v>347</v>
      </c>
      <c r="BB40" s="51" t="s">
        <v>347</v>
      </c>
      <c r="BC40" s="51" t="s">
        <v>357</v>
      </c>
      <c r="BD40" s="51" t="s">
        <v>357</v>
      </c>
      <c r="BE40" s="51" t="s">
        <v>365</v>
      </c>
      <c r="BF40" s="51" t="s">
        <v>365</v>
      </c>
      <c r="BG40" s="131" t="s">
        <v>1390</v>
      </c>
      <c r="BH40" s="131" t="s">
        <v>1390</v>
      </c>
      <c r="BI40" s="131" t="s">
        <v>1409</v>
      </c>
      <c r="BJ40" s="131" t="s">
        <v>1409</v>
      </c>
      <c r="BK40" s="131">
        <v>2</v>
      </c>
      <c r="BL40" s="134">
        <v>5.714285714285714</v>
      </c>
      <c r="BM40" s="131">
        <v>0</v>
      </c>
      <c r="BN40" s="134">
        <v>0</v>
      </c>
      <c r="BO40" s="131">
        <v>0</v>
      </c>
      <c r="BP40" s="134">
        <v>0</v>
      </c>
      <c r="BQ40" s="131">
        <v>33</v>
      </c>
      <c r="BR40" s="134">
        <v>94.28571428571429</v>
      </c>
      <c r="BS40" s="131">
        <v>35</v>
      </c>
      <c r="BT40" s="2"/>
      <c r="BU40" s="3"/>
      <c r="BV40" s="3"/>
      <c r="BW40" s="3"/>
      <c r="BX40" s="3"/>
    </row>
    <row r="41" spans="1:76" ht="15">
      <c r="A41" s="14" t="s">
        <v>268</v>
      </c>
      <c r="B41" s="15"/>
      <c r="C41" s="15"/>
      <c r="D41" s="93">
        <v>162</v>
      </c>
      <c r="E41" s="81"/>
      <c r="F41" s="112" t="s">
        <v>397</v>
      </c>
      <c r="G41" s="15"/>
      <c r="H41" s="16" t="s">
        <v>268</v>
      </c>
      <c r="I41" s="66"/>
      <c r="J41" s="66"/>
      <c r="K41" s="114" t="s">
        <v>1044</v>
      </c>
      <c r="L41" s="94">
        <v>1</v>
      </c>
      <c r="M41" s="95">
        <v>2065.053466796875</v>
      </c>
      <c r="N41" s="95">
        <v>3153.02734375</v>
      </c>
      <c r="O41" s="77"/>
      <c r="P41" s="96"/>
      <c r="Q41" s="96"/>
      <c r="R41" s="97"/>
      <c r="S41" s="51">
        <v>0</v>
      </c>
      <c r="T41" s="51">
        <v>1</v>
      </c>
      <c r="U41" s="52">
        <v>0</v>
      </c>
      <c r="V41" s="52">
        <v>0.025641</v>
      </c>
      <c r="W41" s="52">
        <v>0.04</v>
      </c>
      <c r="X41" s="52">
        <v>0.552628</v>
      </c>
      <c r="Y41" s="52">
        <v>0</v>
      </c>
      <c r="Z41" s="52">
        <v>0</v>
      </c>
      <c r="AA41" s="82">
        <v>41</v>
      </c>
      <c r="AB41" s="82"/>
      <c r="AC41" s="98"/>
      <c r="AD41" s="85" t="s">
        <v>635</v>
      </c>
      <c r="AE41" s="85">
        <v>791</v>
      </c>
      <c r="AF41" s="85">
        <v>725</v>
      </c>
      <c r="AG41" s="85">
        <v>344927</v>
      </c>
      <c r="AH41" s="85">
        <v>334169</v>
      </c>
      <c r="AI41" s="85"/>
      <c r="AJ41" s="85"/>
      <c r="AK41" s="85"/>
      <c r="AL41" s="85"/>
      <c r="AM41" s="85"/>
      <c r="AN41" s="87">
        <v>42958.41643518519</v>
      </c>
      <c r="AO41" s="85"/>
      <c r="AP41" s="85" t="b">
        <v>1</v>
      </c>
      <c r="AQ41" s="85" t="b">
        <v>1</v>
      </c>
      <c r="AR41" s="85" t="b">
        <v>0</v>
      </c>
      <c r="AS41" s="85" t="s">
        <v>559</v>
      </c>
      <c r="AT41" s="85">
        <v>1</v>
      </c>
      <c r="AU41" s="85"/>
      <c r="AV41" s="85" t="b">
        <v>0</v>
      </c>
      <c r="AW41" s="85" t="s">
        <v>931</v>
      </c>
      <c r="AX41" s="90" t="s">
        <v>970</v>
      </c>
      <c r="AY41" s="85" t="s">
        <v>66</v>
      </c>
      <c r="AZ41" s="85" t="str">
        <f>REPLACE(INDEX(GroupVertices[Group],MATCH(Vertices[[#This Row],[Vertex]],GroupVertices[Vertex],0)),1,1,"")</f>
        <v>1</v>
      </c>
      <c r="BA41" s="51"/>
      <c r="BB41" s="51"/>
      <c r="BC41" s="51"/>
      <c r="BD41" s="51"/>
      <c r="BE41" s="51"/>
      <c r="BF41" s="51"/>
      <c r="BG41" s="131" t="s">
        <v>1247</v>
      </c>
      <c r="BH41" s="131" t="s">
        <v>1247</v>
      </c>
      <c r="BI41" s="131" t="s">
        <v>1310</v>
      </c>
      <c r="BJ41" s="131" t="s">
        <v>1310</v>
      </c>
      <c r="BK41" s="131">
        <v>1</v>
      </c>
      <c r="BL41" s="134">
        <v>2.2222222222222223</v>
      </c>
      <c r="BM41" s="131">
        <v>0</v>
      </c>
      <c r="BN41" s="134">
        <v>0</v>
      </c>
      <c r="BO41" s="131">
        <v>0</v>
      </c>
      <c r="BP41" s="134">
        <v>0</v>
      </c>
      <c r="BQ41" s="131">
        <v>44</v>
      </c>
      <c r="BR41" s="134">
        <v>97.77777777777777</v>
      </c>
      <c r="BS41" s="131">
        <v>45</v>
      </c>
      <c r="BT41" s="2"/>
      <c r="BU41" s="3"/>
      <c r="BV41" s="3"/>
      <c r="BW41" s="3"/>
      <c r="BX41" s="3"/>
    </row>
    <row r="42" spans="1:76" ht="15">
      <c r="A42" s="14" t="s">
        <v>269</v>
      </c>
      <c r="B42" s="15"/>
      <c r="C42" s="15"/>
      <c r="D42" s="93">
        <v>162</v>
      </c>
      <c r="E42" s="81"/>
      <c r="F42" s="112" t="s">
        <v>398</v>
      </c>
      <c r="G42" s="15"/>
      <c r="H42" s="16" t="s">
        <v>269</v>
      </c>
      <c r="I42" s="66"/>
      <c r="J42" s="66"/>
      <c r="K42" s="114" t="s">
        <v>1045</v>
      </c>
      <c r="L42" s="94">
        <v>1</v>
      </c>
      <c r="M42" s="95">
        <v>2706.496337890625</v>
      </c>
      <c r="N42" s="95">
        <v>4881.63671875</v>
      </c>
      <c r="O42" s="77"/>
      <c r="P42" s="96"/>
      <c r="Q42" s="96"/>
      <c r="R42" s="97"/>
      <c r="S42" s="51">
        <v>0</v>
      </c>
      <c r="T42" s="51">
        <v>1</v>
      </c>
      <c r="U42" s="52">
        <v>0</v>
      </c>
      <c r="V42" s="52">
        <v>0.025641</v>
      </c>
      <c r="W42" s="52">
        <v>0.04</v>
      </c>
      <c r="X42" s="52">
        <v>0.552628</v>
      </c>
      <c r="Y42" s="52">
        <v>0</v>
      </c>
      <c r="Z42" s="52">
        <v>0</v>
      </c>
      <c r="AA42" s="82">
        <v>42</v>
      </c>
      <c r="AB42" s="82"/>
      <c r="AC42" s="98"/>
      <c r="AD42" s="85" t="s">
        <v>636</v>
      </c>
      <c r="AE42" s="85">
        <v>261</v>
      </c>
      <c r="AF42" s="85">
        <v>1729017</v>
      </c>
      <c r="AG42" s="85">
        <v>86000</v>
      </c>
      <c r="AH42" s="85">
        <v>2871</v>
      </c>
      <c r="AI42" s="85"/>
      <c r="AJ42" s="85" t="s">
        <v>707</v>
      </c>
      <c r="AK42" s="85" t="s">
        <v>759</v>
      </c>
      <c r="AL42" s="90" t="s">
        <v>815</v>
      </c>
      <c r="AM42" s="85"/>
      <c r="AN42" s="87">
        <v>39678.56704861111</v>
      </c>
      <c r="AO42" s="90" t="s">
        <v>872</v>
      </c>
      <c r="AP42" s="85" t="b">
        <v>0</v>
      </c>
      <c r="AQ42" s="85" t="b">
        <v>0</v>
      </c>
      <c r="AR42" s="85" t="b">
        <v>1</v>
      </c>
      <c r="AS42" s="85" t="s">
        <v>559</v>
      </c>
      <c r="AT42" s="85">
        <v>6713</v>
      </c>
      <c r="AU42" s="90" t="s">
        <v>902</v>
      </c>
      <c r="AV42" s="85" t="b">
        <v>1</v>
      </c>
      <c r="AW42" s="85" t="s">
        <v>931</v>
      </c>
      <c r="AX42" s="90" t="s">
        <v>971</v>
      </c>
      <c r="AY42" s="85" t="s">
        <v>66</v>
      </c>
      <c r="AZ42" s="85" t="str">
        <f>REPLACE(INDEX(GroupVertices[Group],MATCH(Vertices[[#This Row],[Vertex]],GroupVertices[Vertex],0)),1,1,"")</f>
        <v>1</v>
      </c>
      <c r="BA42" s="51"/>
      <c r="BB42" s="51"/>
      <c r="BC42" s="51"/>
      <c r="BD42" s="51"/>
      <c r="BE42" s="51"/>
      <c r="BF42" s="51"/>
      <c r="BG42" s="131" t="s">
        <v>1247</v>
      </c>
      <c r="BH42" s="131" t="s">
        <v>1247</v>
      </c>
      <c r="BI42" s="131" t="s">
        <v>1310</v>
      </c>
      <c r="BJ42" s="131" t="s">
        <v>1310</v>
      </c>
      <c r="BK42" s="131">
        <v>1</v>
      </c>
      <c r="BL42" s="134">
        <v>2.2222222222222223</v>
      </c>
      <c r="BM42" s="131">
        <v>0</v>
      </c>
      <c r="BN42" s="134">
        <v>0</v>
      </c>
      <c r="BO42" s="131">
        <v>0</v>
      </c>
      <c r="BP42" s="134">
        <v>0</v>
      </c>
      <c r="BQ42" s="131">
        <v>44</v>
      </c>
      <c r="BR42" s="134">
        <v>97.77777777777777</v>
      </c>
      <c r="BS42" s="131">
        <v>45</v>
      </c>
      <c r="BT42" s="2"/>
      <c r="BU42" s="3"/>
      <c r="BV42" s="3"/>
      <c r="BW42" s="3"/>
      <c r="BX42" s="3"/>
    </row>
    <row r="43" spans="1:76" ht="15">
      <c r="A43" s="14" t="s">
        <v>270</v>
      </c>
      <c r="B43" s="15"/>
      <c r="C43" s="15"/>
      <c r="D43" s="93">
        <v>162</v>
      </c>
      <c r="E43" s="81"/>
      <c r="F43" s="112" t="s">
        <v>399</v>
      </c>
      <c r="G43" s="15"/>
      <c r="H43" s="16" t="s">
        <v>270</v>
      </c>
      <c r="I43" s="66"/>
      <c r="J43" s="66"/>
      <c r="K43" s="114" t="s">
        <v>1046</v>
      </c>
      <c r="L43" s="94">
        <v>1</v>
      </c>
      <c r="M43" s="95">
        <v>452.67303466796875</v>
      </c>
      <c r="N43" s="95">
        <v>3988.9140625</v>
      </c>
      <c r="O43" s="77"/>
      <c r="P43" s="96"/>
      <c r="Q43" s="96"/>
      <c r="R43" s="97"/>
      <c r="S43" s="51">
        <v>0</v>
      </c>
      <c r="T43" s="51">
        <v>1</v>
      </c>
      <c r="U43" s="52">
        <v>0</v>
      </c>
      <c r="V43" s="52">
        <v>0.025641</v>
      </c>
      <c r="W43" s="52">
        <v>0.04</v>
      </c>
      <c r="X43" s="52">
        <v>0.552628</v>
      </c>
      <c r="Y43" s="52">
        <v>0</v>
      </c>
      <c r="Z43" s="52">
        <v>0</v>
      </c>
      <c r="AA43" s="82">
        <v>43</v>
      </c>
      <c r="AB43" s="82"/>
      <c r="AC43" s="98"/>
      <c r="AD43" s="85" t="s">
        <v>637</v>
      </c>
      <c r="AE43" s="85">
        <v>281</v>
      </c>
      <c r="AF43" s="85">
        <v>159</v>
      </c>
      <c r="AG43" s="85">
        <v>14187</v>
      </c>
      <c r="AH43" s="85">
        <v>2155</v>
      </c>
      <c r="AI43" s="85"/>
      <c r="AJ43" s="85" t="s">
        <v>708</v>
      </c>
      <c r="AK43" s="85" t="s">
        <v>761</v>
      </c>
      <c r="AL43" s="85"/>
      <c r="AM43" s="85"/>
      <c r="AN43" s="87">
        <v>42321.107719907406</v>
      </c>
      <c r="AO43" s="85"/>
      <c r="AP43" s="85" t="b">
        <v>1</v>
      </c>
      <c r="AQ43" s="85" t="b">
        <v>0</v>
      </c>
      <c r="AR43" s="85" t="b">
        <v>1</v>
      </c>
      <c r="AS43" s="85" t="s">
        <v>559</v>
      </c>
      <c r="AT43" s="85">
        <v>5</v>
      </c>
      <c r="AU43" s="90" t="s">
        <v>902</v>
      </c>
      <c r="AV43" s="85" t="b">
        <v>0</v>
      </c>
      <c r="AW43" s="85" t="s">
        <v>931</v>
      </c>
      <c r="AX43" s="90" t="s">
        <v>972</v>
      </c>
      <c r="AY43" s="85" t="s">
        <v>66</v>
      </c>
      <c r="AZ43" s="85" t="str">
        <f>REPLACE(INDEX(GroupVertices[Group],MATCH(Vertices[[#This Row],[Vertex]],GroupVertices[Vertex],0)),1,1,"")</f>
        <v>1</v>
      </c>
      <c r="BA43" s="51"/>
      <c r="BB43" s="51"/>
      <c r="BC43" s="51"/>
      <c r="BD43" s="51"/>
      <c r="BE43" s="51"/>
      <c r="BF43" s="51"/>
      <c r="BG43" s="131" t="s">
        <v>1247</v>
      </c>
      <c r="BH43" s="131" t="s">
        <v>1247</v>
      </c>
      <c r="BI43" s="131" t="s">
        <v>1310</v>
      </c>
      <c r="BJ43" s="131" t="s">
        <v>1310</v>
      </c>
      <c r="BK43" s="131">
        <v>1</v>
      </c>
      <c r="BL43" s="134">
        <v>2.2222222222222223</v>
      </c>
      <c r="BM43" s="131">
        <v>0</v>
      </c>
      <c r="BN43" s="134">
        <v>0</v>
      </c>
      <c r="BO43" s="131">
        <v>0</v>
      </c>
      <c r="BP43" s="134">
        <v>0</v>
      </c>
      <c r="BQ43" s="131">
        <v>44</v>
      </c>
      <c r="BR43" s="134">
        <v>97.77777777777777</v>
      </c>
      <c r="BS43" s="131">
        <v>45</v>
      </c>
      <c r="BT43" s="2"/>
      <c r="BU43" s="3"/>
      <c r="BV43" s="3"/>
      <c r="BW43" s="3"/>
      <c r="BX43" s="3"/>
    </row>
    <row r="44" spans="1:76" ht="15">
      <c r="A44" s="14" t="s">
        <v>271</v>
      </c>
      <c r="B44" s="15"/>
      <c r="C44" s="15"/>
      <c r="D44" s="93">
        <v>162</v>
      </c>
      <c r="E44" s="81"/>
      <c r="F44" s="112" t="s">
        <v>400</v>
      </c>
      <c r="G44" s="15"/>
      <c r="H44" s="16" t="s">
        <v>271</v>
      </c>
      <c r="I44" s="66"/>
      <c r="J44" s="66"/>
      <c r="K44" s="114" t="s">
        <v>1047</v>
      </c>
      <c r="L44" s="94">
        <v>1</v>
      </c>
      <c r="M44" s="95">
        <v>1901.0087890625</v>
      </c>
      <c r="N44" s="95">
        <v>9138.892578125</v>
      </c>
      <c r="O44" s="77"/>
      <c r="P44" s="96"/>
      <c r="Q44" s="96"/>
      <c r="R44" s="97"/>
      <c r="S44" s="51">
        <v>0</v>
      </c>
      <c r="T44" s="51">
        <v>1</v>
      </c>
      <c r="U44" s="52">
        <v>0</v>
      </c>
      <c r="V44" s="52">
        <v>0.025641</v>
      </c>
      <c r="W44" s="52">
        <v>0.04</v>
      </c>
      <c r="X44" s="52">
        <v>0.552628</v>
      </c>
      <c r="Y44" s="52">
        <v>0</v>
      </c>
      <c r="Z44" s="52">
        <v>0</v>
      </c>
      <c r="AA44" s="82">
        <v>44</v>
      </c>
      <c r="AB44" s="82"/>
      <c r="AC44" s="98"/>
      <c r="AD44" s="85" t="s">
        <v>638</v>
      </c>
      <c r="AE44" s="85">
        <v>382</v>
      </c>
      <c r="AF44" s="85">
        <v>70</v>
      </c>
      <c r="AG44" s="85">
        <v>84</v>
      </c>
      <c r="AH44" s="85">
        <v>44</v>
      </c>
      <c r="AI44" s="85"/>
      <c r="AJ44" s="85" t="s">
        <v>709</v>
      </c>
      <c r="AK44" s="85" t="s">
        <v>767</v>
      </c>
      <c r="AL44" s="85"/>
      <c r="AM44" s="85"/>
      <c r="AN44" s="87">
        <v>43467.58412037037</v>
      </c>
      <c r="AO44" s="90" t="s">
        <v>873</v>
      </c>
      <c r="AP44" s="85" t="b">
        <v>1</v>
      </c>
      <c r="AQ44" s="85" t="b">
        <v>0</v>
      </c>
      <c r="AR44" s="85" t="b">
        <v>0</v>
      </c>
      <c r="AS44" s="85" t="s">
        <v>559</v>
      </c>
      <c r="AT44" s="85">
        <v>0</v>
      </c>
      <c r="AU44" s="85"/>
      <c r="AV44" s="85" t="b">
        <v>0</v>
      </c>
      <c r="AW44" s="85" t="s">
        <v>931</v>
      </c>
      <c r="AX44" s="90" t="s">
        <v>973</v>
      </c>
      <c r="AY44" s="85" t="s">
        <v>66</v>
      </c>
      <c r="AZ44" s="85" t="str">
        <f>REPLACE(INDEX(GroupVertices[Group],MATCH(Vertices[[#This Row],[Vertex]],GroupVertices[Vertex],0)),1,1,"")</f>
        <v>1</v>
      </c>
      <c r="BA44" s="51"/>
      <c r="BB44" s="51"/>
      <c r="BC44" s="51"/>
      <c r="BD44" s="51"/>
      <c r="BE44" s="51"/>
      <c r="BF44" s="51"/>
      <c r="BG44" s="131" t="s">
        <v>1247</v>
      </c>
      <c r="BH44" s="131" t="s">
        <v>1247</v>
      </c>
      <c r="BI44" s="131" t="s">
        <v>1310</v>
      </c>
      <c r="BJ44" s="131" t="s">
        <v>1310</v>
      </c>
      <c r="BK44" s="131">
        <v>1</v>
      </c>
      <c r="BL44" s="134">
        <v>2.2222222222222223</v>
      </c>
      <c r="BM44" s="131">
        <v>0</v>
      </c>
      <c r="BN44" s="134">
        <v>0</v>
      </c>
      <c r="BO44" s="131">
        <v>0</v>
      </c>
      <c r="BP44" s="134">
        <v>0</v>
      </c>
      <c r="BQ44" s="131">
        <v>44</v>
      </c>
      <c r="BR44" s="134">
        <v>97.77777777777777</v>
      </c>
      <c r="BS44" s="131">
        <v>45</v>
      </c>
      <c r="BT44" s="2"/>
      <c r="BU44" s="3"/>
      <c r="BV44" s="3"/>
      <c r="BW44" s="3"/>
      <c r="BX44" s="3"/>
    </row>
    <row r="45" spans="1:76" ht="15">
      <c r="A45" s="14" t="s">
        <v>272</v>
      </c>
      <c r="B45" s="15"/>
      <c r="C45" s="15"/>
      <c r="D45" s="93">
        <v>162</v>
      </c>
      <c r="E45" s="81"/>
      <c r="F45" s="112" t="s">
        <v>401</v>
      </c>
      <c r="G45" s="15"/>
      <c r="H45" s="16" t="s">
        <v>272</v>
      </c>
      <c r="I45" s="66"/>
      <c r="J45" s="66"/>
      <c r="K45" s="114" t="s">
        <v>1048</v>
      </c>
      <c r="L45" s="94">
        <v>1</v>
      </c>
      <c r="M45" s="95">
        <v>2599.67529296875</v>
      </c>
      <c r="N45" s="95">
        <v>6831.927734375</v>
      </c>
      <c r="O45" s="77"/>
      <c r="P45" s="96"/>
      <c r="Q45" s="96"/>
      <c r="R45" s="97"/>
      <c r="S45" s="51">
        <v>0</v>
      </c>
      <c r="T45" s="51">
        <v>1</v>
      </c>
      <c r="U45" s="52">
        <v>0</v>
      </c>
      <c r="V45" s="52">
        <v>0.025641</v>
      </c>
      <c r="W45" s="52">
        <v>0.04</v>
      </c>
      <c r="X45" s="52">
        <v>0.552628</v>
      </c>
      <c r="Y45" s="52">
        <v>0</v>
      </c>
      <c r="Z45" s="52">
        <v>0</v>
      </c>
      <c r="AA45" s="82">
        <v>45</v>
      </c>
      <c r="AB45" s="82"/>
      <c r="AC45" s="98"/>
      <c r="AD45" s="85" t="s">
        <v>639</v>
      </c>
      <c r="AE45" s="85">
        <v>141</v>
      </c>
      <c r="AF45" s="85">
        <v>26</v>
      </c>
      <c r="AG45" s="85">
        <v>1586</v>
      </c>
      <c r="AH45" s="85">
        <v>60</v>
      </c>
      <c r="AI45" s="85"/>
      <c r="AJ45" s="85"/>
      <c r="AK45" s="85"/>
      <c r="AL45" s="85"/>
      <c r="AM45" s="85"/>
      <c r="AN45" s="87">
        <v>43466.2990162037</v>
      </c>
      <c r="AO45" s="85"/>
      <c r="AP45" s="85" t="b">
        <v>1</v>
      </c>
      <c r="AQ45" s="85" t="b">
        <v>0</v>
      </c>
      <c r="AR45" s="85" t="b">
        <v>0</v>
      </c>
      <c r="AS45" s="85" t="s">
        <v>559</v>
      </c>
      <c r="AT45" s="85">
        <v>0</v>
      </c>
      <c r="AU45" s="85"/>
      <c r="AV45" s="85" t="b">
        <v>0</v>
      </c>
      <c r="AW45" s="85" t="s">
        <v>931</v>
      </c>
      <c r="AX45" s="90" t="s">
        <v>974</v>
      </c>
      <c r="AY45" s="85" t="s">
        <v>66</v>
      </c>
      <c r="AZ45" s="85" t="str">
        <f>REPLACE(INDEX(GroupVertices[Group],MATCH(Vertices[[#This Row],[Vertex]],GroupVertices[Vertex],0)),1,1,"")</f>
        <v>1</v>
      </c>
      <c r="BA45" s="51"/>
      <c r="BB45" s="51"/>
      <c r="BC45" s="51"/>
      <c r="BD45" s="51"/>
      <c r="BE45" s="51"/>
      <c r="BF45" s="51"/>
      <c r="BG45" s="131" t="s">
        <v>1247</v>
      </c>
      <c r="BH45" s="131" t="s">
        <v>1247</v>
      </c>
      <c r="BI45" s="131" t="s">
        <v>1310</v>
      </c>
      <c r="BJ45" s="131" t="s">
        <v>1310</v>
      </c>
      <c r="BK45" s="131">
        <v>1</v>
      </c>
      <c r="BL45" s="134">
        <v>2.2222222222222223</v>
      </c>
      <c r="BM45" s="131">
        <v>0</v>
      </c>
      <c r="BN45" s="134">
        <v>0</v>
      </c>
      <c r="BO45" s="131">
        <v>0</v>
      </c>
      <c r="BP45" s="134">
        <v>0</v>
      </c>
      <c r="BQ45" s="131">
        <v>44</v>
      </c>
      <c r="BR45" s="134">
        <v>97.77777777777777</v>
      </c>
      <c r="BS45" s="131">
        <v>45</v>
      </c>
      <c r="BT45" s="2"/>
      <c r="BU45" s="3"/>
      <c r="BV45" s="3"/>
      <c r="BW45" s="3"/>
      <c r="BX45" s="3"/>
    </row>
    <row r="46" spans="1:76" ht="15">
      <c r="A46" s="14" t="s">
        <v>273</v>
      </c>
      <c r="B46" s="15"/>
      <c r="C46" s="15"/>
      <c r="D46" s="93">
        <v>162</v>
      </c>
      <c r="E46" s="81"/>
      <c r="F46" s="112" t="s">
        <v>402</v>
      </c>
      <c r="G46" s="15"/>
      <c r="H46" s="16" t="s">
        <v>273</v>
      </c>
      <c r="I46" s="66"/>
      <c r="J46" s="66"/>
      <c r="K46" s="114" t="s">
        <v>1049</v>
      </c>
      <c r="L46" s="94">
        <v>1</v>
      </c>
      <c r="M46" s="95">
        <v>451.08270263671875</v>
      </c>
      <c r="N46" s="95">
        <v>5746.330078125</v>
      </c>
      <c r="O46" s="77"/>
      <c r="P46" s="96"/>
      <c r="Q46" s="96"/>
      <c r="R46" s="97"/>
      <c r="S46" s="51">
        <v>0</v>
      </c>
      <c r="T46" s="51">
        <v>1</v>
      </c>
      <c r="U46" s="52">
        <v>0</v>
      </c>
      <c r="V46" s="52">
        <v>0.025641</v>
      </c>
      <c r="W46" s="52">
        <v>0.04</v>
      </c>
      <c r="X46" s="52">
        <v>0.552628</v>
      </c>
      <c r="Y46" s="52">
        <v>0</v>
      </c>
      <c r="Z46" s="52">
        <v>0</v>
      </c>
      <c r="AA46" s="82">
        <v>46</v>
      </c>
      <c r="AB46" s="82"/>
      <c r="AC46" s="98"/>
      <c r="AD46" s="85" t="s">
        <v>640</v>
      </c>
      <c r="AE46" s="85">
        <v>254</v>
      </c>
      <c r="AF46" s="85">
        <v>276</v>
      </c>
      <c r="AG46" s="85">
        <v>58175</v>
      </c>
      <c r="AH46" s="85">
        <v>135</v>
      </c>
      <c r="AI46" s="85"/>
      <c r="AJ46" s="85" t="s">
        <v>710</v>
      </c>
      <c r="AK46" s="85"/>
      <c r="AL46" s="85"/>
      <c r="AM46" s="85"/>
      <c r="AN46" s="87">
        <v>40692.332337962966</v>
      </c>
      <c r="AO46" s="90" t="s">
        <v>874</v>
      </c>
      <c r="AP46" s="85" t="b">
        <v>1</v>
      </c>
      <c r="AQ46" s="85" t="b">
        <v>0</v>
      </c>
      <c r="AR46" s="85" t="b">
        <v>0</v>
      </c>
      <c r="AS46" s="85" t="s">
        <v>559</v>
      </c>
      <c r="AT46" s="85">
        <v>11</v>
      </c>
      <c r="AU46" s="90" t="s">
        <v>902</v>
      </c>
      <c r="AV46" s="85" t="b">
        <v>0</v>
      </c>
      <c r="AW46" s="85" t="s">
        <v>931</v>
      </c>
      <c r="AX46" s="90" t="s">
        <v>975</v>
      </c>
      <c r="AY46" s="85" t="s">
        <v>66</v>
      </c>
      <c r="AZ46" s="85" t="str">
        <f>REPLACE(INDEX(GroupVertices[Group],MATCH(Vertices[[#This Row],[Vertex]],GroupVertices[Vertex],0)),1,1,"")</f>
        <v>1</v>
      </c>
      <c r="BA46" s="51"/>
      <c r="BB46" s="51"/>
      <c r="BC46" s="51"/>
      <c r="BD46" s="51"/>
      <c r="BE46" s="51"/>
      <c r="BF46" s="51"/>
      <c r="BG46" s="131" t="s">
        <v>1247</v>
      </c>
      <c r="BH46" s="131" t="s">
        <v>1247</v>
      </c>
      <c r="BI46" s="131" t="s">
        <v>1310</v>
      </c>
      <c r="BJ46" s="131" t="s">
        <v>1310</v>
      </c>
      <c r="BK46" s="131">
        <v>1</v>
      </c>
      <c r="BL46" s="134">
        <v>2.2222222222222223</v>
      </c>
      <c r="BM46" s="131">
        <v>0</v>
      </c>
      <c r="BN46" s="134">
        <v>0</v>
      </c>
      <c r="BO46" s="131">
        <v>0</v>
      </c>
      <c r="BP46" s="134">
        <v>0</v>
      </c>
      <c r="BQ46" s="131">
        <v>44</v>
      </c>
      <c r="BR46" s="134">
        <v>97.77777777777777</v>
      </c>
      <c r="BS46" s="131">
        <v>45</v>
      </c>
      <c r="BT46" s="2"/>
      <c r="BU46" s="3"/>
      <c r="BV46" s="3"/>
      <c r="BW46" s="3"/>
      <c r="BX46" s="3"/>
    </row>
    <row r="47" spans="1:76" ht="15">
      <c r="A47" s="14" t="s">
        <v>274</v>
      </c>
      <c r="B47" s="15"/>
      <c r="C47" s="15"/>
      <c r="D47" s="93">
        <v>162</v>
      </c>
      <c r="E47" s="81"/>
      <c r="F47" s="112" t="s">
        <v>403</v>
      </c>
      <c r="G47" s="15"/>
      <c r="H47" s="16" t="s">
        <v>274</v>
      </c>
      <c r="I47" s="66"/>
      <c r="J47" s="66"/>
      <c r="K47" s="114" t="s">
        <v>1050</v>
      </c>
      <c r="L47" s="94">
        <v>1</v>
      </c>
      <c r="M47" s="95">
        <v>1721.1260986328125</v>
      </c>
      <c r="N47" s="95">
        <v>789.3947143554688</v>
      </c>
      <c r="O47" s="77"/>
      <c r="P47" s="96"/>
      <c r="Q47" s="96"/>
      <c r="R47" s="97"/>
      <c r="S47" s="51">
        <v>0</v>
      </c>
      <c r="T47" s="51">
        <v>1</v>
      </c>
      <c r="U47" s="52">
        <v>0</v>
      </c>
      <c r="V47" s="52">
        <v>0.025641</v>
      </c>
      <c r="W47" s="52">
        <v>0.04</v>
      </c>
      <c r="X47" s="52">
        <v>0.552628</v>
      </c>
      <c r="Y47" s="52">
        <v>0</v>
      </c>
      <c r="Z47" s="52">
        <v>0</v>
      </c>
      <c r="AA47" s="82">
        <v>47</v>
      </c>
      <c r="AB47" s="82"/>
      <c r="AC47" s="98"/>
      <c r="AD47" s="85" t="s">
        <v>641</v>
      </c>
      <c r="AE47" s="85">
        <v>617</v>
      </c>
      <c r="AF47" s="85">
        <v>192</v>
      </c>
      <c r="AG47" s="85">
        <v>2554</v>
      </c>
      <c r="AH47" s="85">
        <v>621</v>
      </c>
      <c r="AI47" s="85"/>
      <c r="AJ47" s="85" t="s">
        <v>711</v>
      </c>
      <c r="AK47" s="85" t="s">
        <v>768</v>
      </c>
      <c r="AL47" s="85"/>
      <c r="AM47" s="85"/>
      <c r="AN47" s="87">
        <v>42747.82865740741</v>
      </c>
      <c r="AO47" s="85"/>
      <c r="AP47" s="85" t="b">
        <v>1</v>
      </c>
      <c r="AQ47" s="85" t="b">
        <v>0</v>
      </c>
      <c r="AR47" s="85" t="b">
        <v>0</v>
      </c>
      <c r="AS47" s="85" t="s">
        <v>559</v>
      </c>
      <c r="AT47" s="85">
        <v>0</v>
      </c>
      <c r="AU47" s="85"/>
      <c r="AV47" s="85" t="b">
        <v>0</v>
      </c>
      <c r="AW47" s="85" t="s">
        <v>931</v>
      </c>
      <c r="AX47" s="90" t="s">
        <v>976</v>
      </c>
      <c r="AY47" s="85" t="s">
        <v>66</v>
      </c>
      <c r="AZ47" s="85" t="str">
        <f>REPLACE(INDEX(GroupVertices[Group],MATCH(Vertices[[#This Row],[Vertex]],GroupVertices[Vertex],0)),1,1,"")</f>
        <v>1</v>
      </c>
      <c r="BA47" s="51"/>
      <c r="BB47" s="51"/>
      <c r="BC47" s="51"/>
      <c r="BD47" s="51"/>
      <c r="BE47" s="51"/>
      <c r="BF47" s="51"/>
      <c r="BG47" s="131" t="s">
        <v>1247</v>
      </c>
      <c r="BH47" s="131" t="s">
        <v>1247</v>
      </c>
      <c r="BI47" s="131" t="s">
        <v>1310</v>
      </c>
      <c r="BJ47" s="131" t="s">
        <v>1310</v>
      </c>
      <c r="BK47" s="131">
        <v>1</v>
      </c>
      <c r="BL47" s="134">
        <v>2.2222222222222223</v>
      </c>
      <c r="BM47" s="131">
        <v>0</v>
      </c>
      <c r="BN47" s="134">
        <v>0</v>
      </c>
      <c r="BO47" s="131">
        <v>0</v>
      </c>
      <c r="BP47" s="134">
        <v>0</v>
      </c>
      <c r="BQ47" s="131">
        <v>44</v>
      </c>
      <c r="BR47" s="134">
        <v>97.77777777777777</v>
      </c>
      <c r="BS47" s="131">
        <v>45</v>
      </c>
      <c r="BT47" s="2"/>
      <c r="BU47" s="3"/>
      <c r="BV47" s="3"/>
      <c r="BW47" s="3"/>
      <c r="BX47" s="3"/>
    </row>
    <row r="48" spans="1:76" ht="15">
      <c r="A48" s="14" t="s">
        <v>275</v>
      </c>
      <c r="B48" s="15"/>
      <c r="C48" s="15"/>
      <c r="D48" s="93">
        <v>162</v>
      </c>
      <c r="E48" s="81"/>
      <c r="F48" s="112" t="s">
        <v>404</v>
      </c>
      <c r="G48" s="15"/>
      <c r="H48" s="16" t="s">
        <v>275</v>
      </c>
      <c r="I48" s="66"/>
      <c r="J48" s="66"/>
      <c r="K48" s="114" t="s">
        <v>1051</v>
      </c>
      <c r="L48" s="94">
        <v>1</v>
      </c>
      <c r="M48" s="95">
        <v>1020.1607055664062</v>
      </c>
      <c r="N48" s="95">
        <v>6368.93701171875</v>
      </c>
      <c r="O48" s="77"/>
      <c r="P48" s="96"/>
      <c r="Q48" s="96"/>
      <c r="R48" s="97"/>
      <c r="S48" s="51">
        <v>0</v>
      </c>
      <c r="T48" s="51">
        <v>1</v>
      </c>
      <c r="U48" s="52">
        <v>0</v>
      </c>
      <c r="V48" s="52">
        <v>0.025641</v>
      </c>
      <c r="W48" s="52">
        <v>0.04</v>
      </c>
      <c r="X48" s="52">
        <v>0.552628</v>
      </c>
      <c r="Y48" s="52">
        <v>0</v>
      </c>
      <c r="Z48" s="52">
        <v>0</v>
      </c>
      <c r="AA48" s="82">
        <v>48</v>
      </c>
      <c r="AB48" s="82"/>
      <c r="AC48" s="98"/>
      <c r="AD48" s="85" t="s">
        <v>642</v>
      </c>
      <c r="AE48" s="85">
        <v>1978</v>
      </c>
      <c r="AF48" s="85">
        <v>1871</v>
      </c>
      <c r="AG48" s="85">
        <v>8678</v>
      </c>
      <c r="AH48" s="85">
        <v>6146</v>
      </c>
      <c r="AI48" s="85"/>
      <c r="AJ48" s="85" t="s">
        <v>712</v>
      </c>
      <c r="AK48" s="85" t="s">
        <v>769</v>
      </c>
      <c r="AL48" s="90" t="s">
        <v>816</v>
      </c>
      <c r="AM48" s="85"/>
      <c r="AN48" s="87">
        <v>41227.01204861111</v>
      </c>
      <c r="AO48" s="90" t="s">
        <v>875</v>
      </c>
      <c r="AP48" s="85" t="b">
        <v>0</v>
      </c>
      <c r="AQ48" s="85" t="b">
        <v>0</v>
      </c>
      <c r="AR48" s="85" t="b">
        <v>1</v>
      </c>
      <c r="AS48" s="85" t="s">
        <v>900</v>
      </c>
      <c r="AT48" s="85">
        <v>20</v>
      </c>
      <c r="AU48" s="90" t="s">
        <v>902</v>
      </c>
      <c r="AV48" s="85" t="b">
        <v>0</v>
      </c>
      <c r="AW48" s="85" t="s">
        <v>931</v>
      </c>
      <c r="AX48" s="90" t="s">
        <v>977</v>
      </c>
      <c r="AY48" s="85" t="s">
        <v>66</v>
      </c>
      <c r="AZ48" s="85" t="str">
        <f>REPLACE(INDEX(GroupVertices[Group],MATCH(Vertices[[#This Row],[Vertex]],GroupVertices[Vertex],0)),1,1,"")</f>
        <v>1</v>
      </c>
      <c r="BA48" s="51"/>
      <c r="BB48" s="51"/>
      <c r="BC48" s="51"/>
      <c r="BD48" s="51"/>
      <c r="BE48" s="51"/>
      <c r="BF48" s="51"/>
      <c r="BG48" s="131" t="s">
        <v>1247</v>
      </c>
      <c r="BH48" s="131" t="s">
        <v>1247</v>
      </c>
      <c r="BI48" s="131" t="s">
        <v>1310</v>
      </c>
      <c r="BJ48" s="131" t="s">
        <v>1310</v>
      </c>
      <c r="BK48" s="131">
        <v>1</v>
      </c>
      <c r="BL48" s="134">
        <v>2.2222222222222223</v>
      </c>
      <c r="BM48" s="131">
        <v>0</v>
      </c>
      <c r="BN48" s="134">
        <v>0</v>
      </c>
      <c r="BO48" s="131">
        <v>0</v>
      </c>
      <c r="BP48" s="134">
        <v>0</v>
      </c>
      <c r="BQ48" s="131">
        <v>44</v>
      </c>
      <c r="BR48" s="134">
        <v>97.77777777777777</v>
      </c>
      <c r="BS48" s="131">
        <v>45</v>
      </c>
      <c r="BT48" s="2"/>
      <c r="BU48" s="3"/>
      <c r="BV48" s="3"/>
      <c r="BW48" s="3"/>
      <c r="BX48" s="3"/>
    </row>
    <row r="49" spans="1:76" ht="15">
      <c r="A49" s="14" t="s">
        <v>276</v>
      </c>
      <c r="B49" s="15"/>
      <c r="C49" s="15"/>
      <c r="D49" s="93">
        <v>162</v>
      </c>
      <c r="E49" s="81"/>
      <c r="F49" s="112" t="s">
        <v>405</v>
      </c>
      <c r="G49" s="15"/>
      <c r="H49" s="16" t="s">
        <v>276</v>
      </c>
      <c r="I49" s="66"/>
      <c r="J49" s="66"/>
      <c r="K49" s="114" t="s">
        <v>1052</v>
      </c>
      <c r="L49" s="94">
        <v>1</v>
      </c>
      <c r="M49" s="95">
        <v>1127.4647216796875</v>
      </c>
      <c r="N49" s="95">
        <v>1050.9395751953125</v>
      </c>
      <c r="O49" s="77"/>
      <c r="P49" s="96"/>
      <c r="Q49" s="96"/>
      <c r="R49" s="97"/>
      <c r="S49" s="51">
        <v>0</v>
      </c>
      <c r="T49" s="51">
        <v>1</v>
      </c>
      <c r="U49" s="52">
        <v>0</v>
      </c>
      <c r="V49" s="52">
        <v>0.025641</v>
      </c>
      <c r="W49" s="52">
        <v>0.04</v>
      </c>
      <c r="X49" s="52">
        <v>0.552628</v>
      </c>
      <c r="Y49" s="52">
        <v>0</v>
      </c>
      <c r="Z49" s="52">
        <v>0</v>
      </c>
      <c r="AA49" s="82">
        <v>49</v>
      </c>
      <c r="AB49" s="82"/>
      <c r="AC49" s="98"/>
      <c r="AD49" s="85" t="s">
        <v>643</v>
      </c>
      <c r="AE49" s="85">
        <v>4023</v>
      </c>
      <c r="AF49" s="85">
        <v>9452</v>
      </c>
      <c r="AG49" s="85">
        <v>43185</v>
      </c>
      <c r="AH49" s="85">
        <v>24128</v>
      </c>
      <c r="AI49" s="85"/>
      <c r="AJ49" s="85" t="s">
        <v>713</v>
      </c>
      <c r="AK49" s="85" t="s">
        <v>770</v>
      </c>
      <c r="AL49" s="90" t="s">
        <v>817</v>
      </c>
      <c r="AM49" s="85"/>
      <c r="AN49" s="87">
        <v>40356.42835648148</v>
      </c>
      <c r="AO49" s="90" t="s">
        <v>876</v>
      </c>
      <c r="AP49" s="85" t="b">
        <v>0</v>
      </c>
      <c r="AQ49" s="85" t="b">
        <v>0</v>
      </c>
      <c r="AR49" s="85" t="b">
        <v>1</v>
      </c>
      <c r="AS49" s="85" t="s">
        <v>559</v>
      </c>
      <c r="AT49" s="85">
        <v>73</v>
      </c>
      <c r="AU49" s="90" t="s">
        <v>902</v>
      </c>
      <c r="AV49" s="85" t="b">
        <v>0</v>
      </c>
      <c r="AW49" s="85" t="s">
        <v>931</v>
      </c>
      <c r="AX49" s="90" t="s">
        <v>978</v>
      </c>
      <c r="AY49" s="85" t="s">
        <v>66</v>
      </c>
      <c r="AZ49" s="85" t="str">
        <f>REPLACE(INDEX(GroupVertices[Group],MATCH(Vertices[[#This Row],[Vertex]],GroupVertices[Vertex],0)),1,1,"")</f>
        <v>1</v>
      </c>
      <c r="BA49" s="51"/>
      <c r="BB49" s="51"/>
      <c r="BC49" s="51"/>
      <c r="BD49" s="51"/>
      <c r="BE49" s="51"/>
      <c r="BF49" s="51"/>
      <c r="BG49" s="131" t="s">
        <v>1247</v>
      </c>
      <c r="BH49" s="131" t="s">
        <v>1247</v>
      </c>
      <c r="BI49" s="131" t="s">
        <v>1310</v>
      </c>
      <c r="BJ49" s="131" t="s">
        <v>1310</v>
      </c>
      <c r="BK49" s="131">
        <v>1</v>
      </c>
      <c r="BL49" s="134">
        <v>2.2222222222222223</v>
      </c>
      <c r="BM49" s="131">
        <v>0</v>
      </c>
      <c r="BN49" s="134">
        <v>0</v>
      </c>
      <c r="BO49" s="131">
        <v>0</v>
      </c>
      <c r="BP49" s="134">
        <v>0</v>
      </c>
      <c r="BQ49" s="131">
        <v>44</v>
      </c>
      <c r="BR49" s="134">
        <v>97.77777777777777</v>
      </c>
      <c r="BS49" s="131">
        <v>45</v>
      </c>
      <c r="BT49" s="2"/>
      <c r="BU49" s="3"/>
      <c r="BV49" s="3"/>
      <c r="BW49" s="3"/>
      <c r="BX49" s="3"/>
    </row>
    <row r="50" spans="1:76" ht="15">
      <c r="A50" s="14" t="s">
        <v>277</v>
      </c>
      <c r="B50" s="15"/>
      <c r="C50" s="15"/>
      <c r="D50" s="93">
        <v>162</v>
      </c>
      <c r="E50" s="81"/>
      <c r="F50" s="112" t="s">
        <v>406</v>
      </c>
      <c r="G50" s="15"/>
      <c r="H50" s="16" t="s">
        <v>277</v>
      </c>
      <c r="I50" s="66"/>
      <c r="J50" s="66"/>
      <c r="K50" s="114" t="s">
        <v>1053</v>
      </c>
      <c r="L50" s="94">
        <v>1</v>
      </c>
      <c r="M50" s="95">
        <v>991.8097534179688</v>
      </c>
      <c r="N50" s="95">
        <v>8623.0126953125</v>
      </c>
      <c r="O50" s="77"/>
      <c r="P50" s="96"/>
      <c r="Q50" s="96"/>
      <c r="R50" s="97"/>
      <c r="S50" s="51">
        <v>0</v>
      </c>
      <c r="T50" s="51">
        <v>1</v>
      </c>
      <c r="U50" s="52">
        <v>0</v>
      </c>
      <c r="V50" s="52">
        <v>0.025641</v>
      </c>
      <c r="W50" s="52">
        <v>0.04</v>
      </c>
      <c r="X50" s="52">
        <v>0.552628</v>
      </c>
      <c r="Y50" s="52">
        <v>0</v>
      </c>
      <c r="Z50" s="52">
        <v>0</v>
      </c>
      <c r="AA50" s="82">
        <v>50</v>
      </c>
      <c r="AB50" s="82"/>
      <c r="AC50" s="98"/>
      <c r="AD50" s="85" t="s">
        <v>644</v>
      </c>
      <c r="AE50" s="85">
        <v>4858</v>
      </c>
      <c r="AF50" s="85">
        <v>2668</v>
      </c>
      <c r="AG50" s="85">
        <v>60803</v>
      </c>
      <c r="AH50" s="85">
        <v>4935</v>
      </c>
      <c r="AI50" s="85"/>
      <c r="AJ50" s="85" t="s">
        <v>714</v>
      </c>
      <c r="AK50" s="85" t="s">
        <v>771</v>
      </c>
      <c r="AL50" s="85"/>
      <c r="AM50" s="85"/>
      <c r="AN50" s="87">
        <v>40023.62513888889</v>
      </c>
      <c r="AO50" s="90" t="s">
        <v>877</v>
      </c>
      <c r="AP50" s="85" t="b">
        <v>0</v>
      </c>
      <c r="AQ50" s="85" t="b">
        <v>0</v>
      </c>
      <c r="AR50" s="85" t="b">
        <v>1</v>
      </c>
      <c r="AS50" s="85" t="s">
        <v>559</v>
      </c>
      <c r="AT50" s="85">
        <v>79</v>
      </c>
      <c r="AU50" s="90" t="s">
        <v>907</v>
      </c>
      <c r="AV50" s="85" t="b">
        <v>0</v>
      </c>
      <c r="AW50" s="85" t="s">
        <v>931</v>
      </c>
      <c r="AX50" s="90" t="s">
        <v>979</v>
      </c>
      <c r="AY50" s="85" t="s">
        <v>66</v>
      </c>
      <c r="AZ50" s="85" t="str">
        <f>REPLACE(INDEX(GroupVertices[Group],MATCH(Vertices[[#This Row],[Vertex]],GroupVertices[Vertex],0)),1,1,"")</f>
        <v>1</v>
      </c>
      <c r="BA50" s="51"/>
      <c r="BB50" s="51"/>
      <c r="BC50" s="51"/>
      <c r="BD50" s="51"/>
      <c r="BE50" s="51"/>
      <c r="BF50" s="51"/>
      <c r="BG50" s="131" t="s">
        <v>1247</v>
      </c>
      <c r="BH50" s="131" t="s">
        <v>1247</v>
      </c>
      <c r="BI50" s="131" t="s">
        <v>1310</v>
      </c>
      <c r="BJ50" s="131" t="s">
        <v>1310</v>
      </c>
      <c r="BK50" s="131">
        <v>1</v>
      </c>
      <c r="BL50" s="134">
        <v>2.2222222222222223</v>
      </c>
      <c r="BM50" s="131">
        <v>0</v>
      </c>
      <c r="BN50" s="134">
        <v>0</v>
      </c>
      <c r="BO50" s="131">
        <v>0</v>
      </c>
      <c r="BP50" s="134">
        <v>0</v>
      </c>
      <c r="BQ50" s="131">
        <v>44</v>
      </c>
      <c r="BR50" s="134">
        <v>97.77777777777777</v>
      </c>
      <c r="BS50" s="131">
        <v>45</v>
      </c>
      <c r="BT50" s="2"/>
      <c r="BU50" s="3"/>
      <c r="BV50" s="3"/>
      <c r="BW50" s="3"/>
      <c r="BX50" s="3"/>
    </row>
    <row r="51" spans="1:76" ht="15">
      <c r="A51" s="14" t="s">
        <v>278</v>
      </c>
      <c r="B51" s="15"/>
      <c r="C51" s="15"/>
      <c r="D51" s="93">
        <v>162</v>
      </c>
      <c r="E51" s="81"/>
      <c r="F51" s="112" t="s">
        <v>407</v>
      </c>
      <c r="G51" s="15"/>
      <c r="H51" s="16" t="s">
        <v>278</v>
      </c>
      <c r="I51" s="66"/>
      <c r="J51" s="66"/>
      <c r="K51" s="114" t="s">
        <v>1054</v>
      </c>
      <c r="L51" s="94">
        <v>1</v>
      </c>
      <c r="M51" s="95">
        <v>5225.04150390625</v>
      </c>
      <c r="N51" s="95">
        <v>8841.220703125</v>
      </c>
      <c r="O51" s="77"/>
      <c r="P51" s="96"/>
      <c r="Q51" s="96"/>
      <c r="R51" s="97"/>
      <c r="S51" s="51">
        <v>1</v>
      </c>
      <c r="T51" s="51">
        <v>1</v>
      </c>
      <c r="U51" s="52">
        <v>0</v>
      </c>
      <c r="V51" s="52">
        <v>0</v>
      </c>
      <c r="W51" s="52">
        <v>0</v>
      </c>
      <c r="X51" s="52">
        <v>0.999993</v>
      </c>
      <c r="Y51" s="52">
        <v>0</v>
      </c>
      <c r="Z51" s="52" t="s">
        <v>1559</v>
      </c>
      <c r="AA51" s="82">
        <v>51</v>
      </c>
      <c r="AB51" s="82"/>
      <c r="AC51" s="98"/>
      <c r="AD51" s="85" t="s">
        <v>645</v>
      </c>
      <c r="AE51" s="85">
        <v>456</v>
      </c>
      <c r="AF51" s="85">
        <v>3822</v>
      </c>
      <c r="AG51" s="85">
        <v>6482</v>
      </c>
      <c r="AH51" s="85">
        <v>1318</v>
      </c>
      <c r="AI51" s="85"/>
      <c r="AJ51" s="85" t="s">
        <v>715</v>
      </c>
      <c r="AK51" s="85" t="s">
        <v>772</v>
      </c>
      <c r="AL51" s="90" t="s">
        <v>818</v>
      </c>
      <c r="AM51" s="85"/>
      <c r="AN51" s="87">
        <v>41058.38537037037</v>
      </c>
      <c r="AO51" s="90" t="s">
        <v>878</v>
      </c>
      <c r="AP51" s="85" t="b">
        <v>0</v>
      </c>
      <c r="AQ51" s="85" t="b">
        <v>0</v>
      </c>
      <c r="AR51" s="85" t="b">
        <v>1</v>
      </c>
      <c r="AS51" s="85" t="s">
        <v>560</v>
      </c>
      <c r="AT51" s="85">
        <v>140</v>
      </c>
      <c r="AU51" s="90" t="s">
        <v>902</v>
      </c>
      <c r="AV51" s="85" t="b">
        <v>0</v>
      </c>
      <c r="AW51" s="85" t="s">
        <v>931</v>
      </c>
      <c r="AX51" s="90" t="s">
        <v>980</v>
      </c>
      <c r="AY51" s="85" t="s">
        <v>66</v>
      </c>
      <c r="AZ51" s="85" t="str">
        <f>REPLACE(INDEX(GroupVertices[Group],MATCH(Vertices[[#This Row],[Vertex]],GroupVertices[Vertex],0)),1,1,"")</f>
        <v>4</v>
      </c>
      <c r="BA51" s="51" t="s">
        <v>348</v>
      </c>
      <c r="BB51" s="51" t="s">
        <v>348</v>
      </c>
      <c r="BC51" s="51" t="s">
        <v>358</v>
      </c>
      <c r="BD51" s="51" t="s">
        <v>358</v>
      </c>
      <c r="BE51" s="51" t="s">
        <v>366</v>
      </c>
      <c r="BF51" s="51" t="s">
        <v>366</v>
      </c>
      <c r="BG51" s="131" t="s">
        <v>1391</v>
      </c>
      <c r="BH51" s="131" t="s">
        <v>1391</v>
      </c>
      <c r="BI51" s="131" t="s">
        <v>1410</v>
      </c>
      <c r="BJ51" s="131" t="s">
        <v>1410</v>
      </c>
      <c r="BK51" s="131">
        <v>0</v>
      </c>
      <c r="BL51" s="134">
        <v>0</v>
      </c>
      <c r="BM51" s="131">
        <v>0</v>
      </c>
      <c r="BN51" s="134">
        <v>0</v>
      </c>
      <c r="BO51" s="131">
        <v>0</v>
      </c>
      <c r="BP51" s="134">
        <v>0</v>
      </c>
      <c r="BQ51" s="131">
        <v>30</v>
      </c>
      <c r="BR51" s="134">
        <v>100</v>
      </c>
      <c r="BS51" s="131">
        <v>30</v>
      </c>
      <c r="BT51" s="2"/>
      <c r="BU51" s="3"/>
      <c r="BV51" s="3"/>
      <c r="BW51" s="3"/>
      <c r="BX51" s="3"/>
    </row>
    <row r="52" spans="1:76" ht="15">
      <c r="A52" s="14" t="s">
        <v>279</v>
      </c>
      <c r="B52" s="15"/>
      <c r="C52" s="15"/>
      <c r="D52" s="93">
        <v>162</v>
      </c>
      <c r="E52" s="81"/>
      <c r="F52" s="112" t="s">
        <v>408</v>
      </c>
      <c r="G52" s="15"/>
      <c r="H52" s="16" t="s">
        <v>279</v>
      </c>
      <c r="I52" s="66"/>
      <c r="J52" s="66"/>
      <c r="K52" s="114" t="s">
        <v>1055</v>
      </c>
      <c r="L52" s="94">
        <v>1</v>
      </c>
      <c r="M52" s="95">
        <v>1464.46142578125</v>
      </c>
      <c r="N52" s="95">
        <v>2284.0556640625</v>
      </c>
      <c r="O52" s="77"/>
      <c r="P52" s="96"/>
      <c r="Q52" s="96"/>
      <c r="R52" s="97"/>
      <c r="S52" s="51">
        <v>0</v>
      </c>
      <c r="T52" s="51">
        <v>1</v>
      </c>
      <c r="U52" s="52">
        <v>0</v>
      </c>
      <c r="V52" s="52">
        <v>0.025641</v>
      </c>
      <c r="W52" s="52">
        <v>0.04</v>
      </c>
      <c r="X52" s="52">
        <v>0.552628</v>
      </c>
      <c r="Y52" s="52">
        <v>0</v>
      </c>
      <c r="Z52" s="52">
        <v>0</v>
      </c>
      <c r="AA52" s="82">
        <v>52</v>
      </c>
      <c r="AB52" s="82"/>
      <c r="AC52" s="98"/>
      <c r="AD52" s="85" t="s">
        <v>646</v>
      </c>
      <c r="AE52" s="85">
        <v>679</v>
      </c>
      <c r="AF52" s="85">
        <v>198</v>
      </c>
      <c r="AG52" s="85">
        <v>2231</v>
      </c>
      <c r="AH52" s="85">
        <v>6729</v>
      </c>
      <c r="AI52" s="85"/>
      <c r="AJ52" s="85"/>
      <c r="AK52" s="85" t="s">
        <v>773</v>
      </c>
      <c r="AL52" s="85"/>
      <c r="AM52" s="85"/>
      <c r="AN52" s="87">
        <v>40910.83430555555</v>
      </c>
      <c r="AO52" s="90" t="s">
        <v>879</v>
      </c>
      <c r="AP52" s="85" t="b">
        <v>1</v>
      </c>
      <c r="AQ52" s="85" t="b">
        <v>0</v>
      </c>
      <c r="AR52" s="85" t="b">
        <v>1</v>
      </c>
      <c r="AS52" s="85" t="s">
        <v>559</v>
      </c>
      <c r="AT52" s="85">
        <v>5</v>
      </c>
      <c r="AU52" s="90" t="s">
        <v>902</v>
      </c>
      <c r="AV52" s="85" t="b">
        <v>0</v>
      </c>
      <c r="AW52" s="85" t="s">
        <v>931</v>
      </c>
      <c r="AX52" s="90" t="s">
        <v>981</v>
      </c>
      <c r="AY52" s="85" t="s">
        <v>66</v>
      </c>
      <c r="AZ52" s="85" t="str">
        <f>REPLACE(INDEX(GroupVertices[Group],MATCH(Vertices[[#This Row],[Vertex]],GroupVertices[Vertex],0)),1,1,"")</f>
        <v>1</v>
      </c>
      <c r="BA52" s="51"/>
      <c r="BB52" s="51"/>
      <c r="BC52" s="51"/>
      <c r="BD52" s="51"/>
      <c r="BE52" s="51"/>
      <c r="BF52" s="51"/>
      <c r="BG52" s="131" t="s">
        <v>1247</v>
      </c>
      <c r="BH52" s="131" t="s">
        <v>1247</v>
      </c>
      <c r="BI52" s="131" t="s">
        <v>1310</v>
      </c>
      <c r="BJ52" s="131" t="s">
        <v>1310</v>
      </c>
      <c r="BK52" s="131">
        <v>1</v>
      </c>
      <c r="BL52" s="134">
        <v>2.2222222222222223</v>
      </c>
      <c r="BM52" s="131">
        <v>0</v>
      </c>
      <c r="BN52" s="134">
        <v>0</v>
      </c>
      <c r="BO52" s="131">
        <v>0</v>
      </c>
      <c r="BP52" s="134">
        <v>0</v>
      </c>
      <c r="BQ52" s="131">
        <v>44</v>
      </c>
      <c r="BR52" s="134">
        <v>97.77777777777777</v>
      </c>
      <c r="BS52" s="131">
        <v>45</v>
      </c>
      <c r="BT52" s="2"/>
      <c r="BU52" s="3"/>
      <c r="BV52" s="3"/>
      <c r="BW52" s="3"/>
      <c r="BX52" s="3"/>
    </row>
    <row r="53" spans="1:76" ht="15">
      <c r="A53" s="14" t="s">
        <v>280</v>
      </c>
      <c r="B53" s="15"/>
      <c r="C53" s="15"/>
      <c r="D53" s="93">
        <v>162</v>
      </c>
      <c r="E53" s="81"/>
      <c r="F53" s="112" t="s">
        <v>397</v>
      </c>
      <c r="G53" s="15"/>
      <c r="H53" s="16" t="s">
        <v>280</v>
      </c>
      <c r="I53" s="66"/>
      <c r="J53" s="66"/>
      <c r="K53" s="114" t="s">
        <v>1056</v>
      </c>
      <c r="L53" s="94">
        <v>1</v>
      </c>
      <c r="M53" s="95">
        <v>8051.826171875</v>
      </c>
      <c r="N53" s="95">
        <v>5887.56884765625</v>
      </c>
      <c r="O53" s="77"/>
      <c r="P53" s="96"/>
      <c r="Q53" s="96"/>
      <c r="R53" s="97"/>
      <c r="S53" s="51">
        <v>2</v>
      </c>
      <c r="T53" s="51">
        <v>1</v>
      </c>
      <c r="U53" s="52">
        <v>0</v>
      </c>
      <c r="V53" s="52">
        <v>1</v>
      </c>
      <c r="W53" s="52">
        <v>0</v>
      </c>
      <c r="X53" s="52">
        <v>1.298236</v>
      </c>
      <c r="Y53" s="52">
        <v>0</v>
      </c>
      <c r="Z53" s="52">
        <v>0</v>
      </c>
      <c r="AA53" s="82">
        <v>53</v>
      </c>
      <c r="AB53" s="82"/>
      <c r="AC53" s="98"/>
      <c r="AD53" s="85" t="s">
        <v>647</v>
      </c>
      <c r="AE53" s="85">
        <v>0</v>
      </c>
      <c r="AF53" s="85">
        <v>15</v>
      </c>
      <c r="AG53" s="85">
        <v>4670</v>
      </c>
      <c r="AH53" s="85">
        <v>0</v>
      </c>
      <c r="AI53" s="85"/>
      <c r="AJ53" s="85" t="s">
        <v>716</v>
      </c>
      <c r="AK53" s="85" t="s">
        <v>774</v>
      </c>
      <c r="AL53" s="90" t="s">
        <v>819</v>
      </c>
      <c r="AM53" s="85"/>
      <c r="AN53" s="87">
        <v>42844.36449074074</v>
      </c>
      <c r="AO53" s="85"/>
      <c r="AP53" s="85" t="b">
        <v>0</v>
      </c>
      <c r="AQ53" s="85" t="b">
        <v>1</v>
      </c>
      <c r="AR53" s="85" t="b">
        <v>0</v>
      </c>
      <c r="AS53" s="85" t="s">
        <v>559</v>
      </c>
      <c r="AT53" s="85">
        <v>1</v>
      </c>
      <c r="AU53" s="90" t="s">
        <v>902</v>
      </c>
      <c r="AV53" s="85" t="b">
        <v>0</v>
      </c>
      <c r="AW53" s="85" t="s">
        <v>931</v>
      </c>
      <c r="AX53" s="90" t="s">
        <v>982</v>
      </c>
      <c r="AY53" s="85" t="s">
        <v>66</v>
      </c>
      <c r="AZ53" s="85" t="str">
        <f>REPLACE(INDEX(GroupVertices[Group],MATCH(Vertices[[#This Row],[Vertex]],GroupVertices[Vertex],0)),1,1,"")</f>
        <v>15</v>
      </c>
      <c r="BA53" s="51"/>
      <c r="BB53" s="51"/>
      <c r="BC53" s="51"/>
      <c r="BD53" s="51"/>
      <c r="BE53" s="51"/>
      <c r="BF53" s="51"/>
      <c r="BG53" s="131" t="s">
        <v>1256</v>
      </c>
      <c r="BH53" s="131" t="s">
        <v>1256</v>
      </c>
      <c r="BI53" s="131" t="s">
        <v>1316</v>
      </c>
      <c r="BJ53" s="131" t="s">
        <v>1316</v>
      </c>
      <c r="BK53" s="131">
        <v>0</v>
      </c>
      <c r="BL53" s="134">
        <v>0</v>
      </c>
      <c r="BM53" s="131">
        <v>1</v>
      </c>
      <c r="BN53" s="134">
        <v>5</v>
      </c>
      <c r="BO53" s="131">
        <v>0</v>
      </c>
      <c r="BP53" s="134">
        <v>0</v>
      </c>
      <c r="BQ53" s="131">
        <v>19</v>
      </c>
      <c r="BR53" s="134">
        <v>95</v>
      </c>
      <c r="BS53" s="131">
        <v>20</v>
      </c>
      <c r="BT53" s="2"/>
      <c r="BU53" s="3"/>
      <c r="BV53" s="3"/>
      <c r="BW53" s="3"/>
      <c r="BX53" s="3"/>
    </row>
    <row r="54" spans="1:76" ht="15">
      <c r="A54" s="14" t="s">
        <v>281</v>
      </c>
      <c r="B54" s="15"/>
      <c r="C54" s="15"/>
      <c r="D54" s="93">
        <v>162</v>
      </c>
      <c r="E54" s="81"/>
      <c r="F54" s="112" t="s">
        <v>409</v>
      </c>
      <c r="G54" s="15"/>
      <c r="H54" s="16" t="s">
        <v>281</v>
      </c>
      <c r="I54" s="66"/>
      <c r="J54" s="66"/>
      <c r="K54" s="114" t="s">
        <v>1057</v>
      </c>
      <c r="L54" s="94">
        <v>1</v>
      </c>
      <c r="M54" s="95">
        <v>8051.826171875</v>
      </c>
      <c r="N54" s="95">
        <v>5242.896484375</v>
      </c>
      <c r="O54" s="77"/>
      <c r="P54" s="96"/>
      <c r="Q54" s="96"/>
      <c r="R54" s="97"/>
      <c r="S54" s="51">
        <v>0</v>
      </c>
      <c r="T54" s="51">
        <v>1</v>
      </c>
      <c r="U54" s="52">
        <v>0</v>
      </c>
      <c r="V54" s="52">
        <v>1</v>
      </c>
      <c r="W54" s="52">
        <v>0</v>
      </c>
      <c r="X54" s="52">
        <v>0.70175</v>
      </c>
      <c r="Y54" s="52">
        <v>0</v>
      </c>
      <c r="Z54" s="52">
        <v>0</v>
      </c>
      <c r="AA54" s="82">
        <v>54</v>
      </c>
      <c r="AB54" s="82"/>
      <c r="AC54" s="98"/>
      <c r="AD54" s="85" t="s">
        <v>571</v>
      </c>
      <c r="AE54" s="85">
        <v>2</v>
      </c>
      <c r="AF54" s="85">
        <v>320</v>
      </c>
      <c r="AG54" s="85">
        <v>15971</v>
      </c>
      <c r="AH54" s="85">
        <v>0</v>
      </c>
      <c r="AI54" s="85"/>
      <c r="AJ54" s="85" t="s">
        <v>717</v>
      </c>
      <c r="AK54" s="85" t="s">
        <v>743</v>
      </c>
      <c r="AL54" s="90" t="s">
        <v>820</v>
      </c>
      <c r="AM54" s="85"/>
      <c r="AN54" s="87">
        <v>43155.872037037036</v>
      </c>
      <c r="AO54" s="90" t="s">
        <v>880</v>
      </c>
      <c r="AP54" s="85" t="b">
        <v>1</v>
      </c>
      <c r="AQ54" s="85" t="b">
        <v>0</v>
      </c>
      <c r="AR54" s="85" t="b">
        <v>0</v>
      </c>
      <c r="AS54" s="85" t="s">
        <v>559</v>
      </c>
      <c r="AT54" s="85">
        <v>6</v>
      </c>
      <c r="AU54" s="85"/>
      <c r="AV54" s="85" t="b">
        <v>0</v>
      </c>
      <c r="AW54" s="85" t="s">
        <v>931</v>
      </c>
      <c r="AX54" s="90" t="s">
        <v>983</v>
      </c>
      <c r="AY54" s="85" t="s">
        <v>66</v>
      </c>
      <c r="AZ54" s="85" t="str">
        <f>REPLACE(INDEX(GroupVertices[Group],MATCH(Vertices[[#This Row],[Vertex]],GroupVertices[Vertex],0)),1,1,"")</f>
        <v>15</v>
      </c>
      <c r="BA54" s="51"/>
      <c r="BB54" s="51"/>
      <c r="BC54" s="51"/>
      <c r="BD54" s="51"/>
      <c r="BE54" s="51"/>
      <c r="BF54" s="51"/>
      <c r="BG54" s="131" t="s">
        <v>1256</v>
      </c>
      <c r="BH54" s="131" t="s">
        <v>1256</v>
      </c>
      <c r="BI54" s="131" t="s">
        <v>1316</v>
      </c>
      <c r="BJ54" s="131" t="s">
        <v>1316</v>
      </c>
      <c r="BK54" s="131">
        <v>0</v>
      </c>
      <c r="BL54" s="134">
        <v>0</v>
      </c>
      <c r="BM54" s="131">
        <v>1</v>
      </c>
      <c r="BN54" s="134">
        <v>5</v>
      </c>
      <c r="BO54" s="131">
        <v>0</v>
      </c>
      <c r="BP54" s="134">
        <v>0</v>
      </c>
      <c r="BQ54" s="131">
        <v>19</v>
      </c>
      <c r="BR54" s="134">
        <v>95</v>
      </c>
      <c r="BS54" s="131">
        <v>20</v>
      </c>
      <c r="BT54" s="2"/>
      <c r="BU54" s="3"/>
      <c r="BV54" s="3"/>
      <c r="BW54" s="3"/>
      <c r="BX54" s="3"/>
    </row>
    <row r="55" spans="1:76" ht="15">
      <c r="A55" s="14" t="s">
        <v>282</v>
      </c>
      <c r="B55" s="15"/>
      <c r="C55" s="15"/>
      <c r="D55" s="93">
        <v>162</v>
      </c>
      <c r="E55" s="81"/>
      <c r="F55" s="112" t="s">
        <v>410</v>
      </c>
      <c r="G55" s="15"/>
      <c r="H55" s="16" t="s">
        <v>282</v>
      </c>
      <c r="I55" s="66"/>
      <c r="J55" s="66"/>
      <c r="K55" s="114" t="s">
        <v>1058</v>
      </c>
      <c r="L55" s="94">
        <v>1</v>
      </c>
      <c r="M55" s="95">
        <v>6901.5654296875</v>
      </c>
      <c r="N55" s="95">
        <v>1111.73095703125</v>
      </c>
      <c r="O55" s="77"/>
      <c r="P55" s="96"/>
      <c r="Q55" s="96"/>
      <c r="R55" s="97"/>
      <c r="S55" s="51">
        <v>0</v>
      </c>
      <c r="T55" s="51">
        <v>1</v>
      </c>
      <c r="U55" s="52">
        <v>0</v>
      </c>
      <c r="V55" s="52">
        <v>1</v>
      </c>
      <c r="W55" s="52">
        <v>0</v>
      </c>
      <c r="X55" s="52">
        <v>0.999993</v>
      </c>
      <c r="Y55" s="52">
        <v>0</v>
      </c>
      <c r="Z55" s="52">
        <v>0</v>
      </c>
      <c r="AA55" s="82">
        <v>55</v>
      </c>
      <c r="AB55" s="82"/>
      <c r="AC55" s="98"/>
      <c r="AD55" s="85" t="s">
        <v>648</v>
      </c>
      <c r="AE55" s="85">
        <v>774</v>
      </c>
      <c r="AF55" s="85">
        <v>516</v>
      </c>
      <c r="AG55" s="85">
        <v>2667</v>
      </c>
      <c r="AH55" s="85">
        <v>970</v>
      </c>
      <c r="AI55" s="85"/>
      <c r="AJ55" s="85" t="s">
        <v>718</v>
      </c>
      <c r="AK55" s="85" t="s">
        <v>775</v>
      </c>
      <c r="AL55" s="90" t="s">
        <v>821</v>
      </c>
      <c r="AM55" s="85"/>
      <c r="AN55" s="87">
        <v>41424.630625</v>
      </c>
      <c r="AO55" s="90" t="s">
        <v>881</v>
      </c>
      <c r="AP55" s="85" t="b">
        <v>1</v>
      </c>
      <c r="AQ55" s="85" t="b">
        <v>0</v>
      </c>
      <c r="AR55" s="85" t="b">
        <v>1</v>
      </c>
      <c r="AS55" s="85" t="s">
        <v>559</v>
      </c>
      <c r="AT55" s="85">
        <v>32</v>
      </c>
      <c r="AU55" s="90" t="s">
        <v>902</v>
      </c>
      <c r="AV55" s="85" t="b">
        <v>0</v>
      </c>
      <c r="AW55" s="85" t="s">
        <v>931</v>
      </c>
      <c r="AX55" s="90" t="s">
        <v>984</v>
      </c>
      <c r="AY55" s="85" t="s">
        <v>66</v>
      </c>
      <c r="AZ55" s="85" t="str">
        <f>REPLACE(INDEX(GroupVertices[Group],MATCH(Vertices[[#This Row],[Vertex]],GroupVertices[Vertex],0)),1,1,"")</f>
        <v>14</v>
      </c>
      <c r="BA55" s="51"/>
      <c r="BB55" s="51"/>
      <c r="BC55" s="51"/>
      <c r="BD55" s="51"/>
      <c r="BE55" s="51" t="s">
        <v>367</v>
      </c>
      <c r="BF55" s="51" t="s">
        <v>367</v>
      </c>
      <c r="BG55" s="131" t="s">
        <v>1392</v>
      </c>
      <c r="BH55" s="131" t="s">
        <v>1392</v>
      </c>
      <c r="BI55" s="131" t="s">
        <v>1411</v>
      </c>
      <c r="BJ55" s="131" t="s">
        <v>1411</v>
      </c>
      <c r="BK55" s="131">
        <v>1</v>
      </c>
      <c r="BL55" s="134">
        <v>4.761904761904762</v>
      </c>
      <c r="BM55" s="131">
        <v>0</v>
      </c>
      <c r="BN55" s="134">
        <v>0</v>
      </c>
      <c r="BO55" s="131">
        <v>0</v>
      </c>
      <c r="BP55" s="134">
        <v>0</v>
      </c>
      <c r="BQ55" s="131">
        <v>20</v>
      </c>
      <c r="BR55" s="134">
        <v>95.23809523809524</v>
      </c>
      <c r="BS55" s="131">
        <v>21</v>
      </c>
      <c r="BT55" s="2"/>
      <c r="BU55" s="3"/>
      <c r="BV55" s="3"/>
      <c r="BW55" s="3"/>
      <c r="BX55" s="3"/>
    </row>
    <row r="56" spans="1:76" ht="15">
      <c r="A56" s="14" t="s">
        <v>312</v>
      </c>
      <c r="B56" s="15"/>
      <c r="C56" s="15"/>
      <c r="D56" s="93">
        <v>162</v>
      </c>
      <c r="E56" s="81"/>
      <c r="F56" s="112" t="s">
        <v>925</v>
      </c>
      <c r="G56" s="15"/>
      <c r="H56" s="16" t="s">
        <v>312</v>
      </c>
      <c r="I56" s="66"/>
      <c r="J56" s="66"/>
      <c r="K56" s="114" t="s">
        <v>1059</v>
      </c>
      <c r="L56" s="94">
        <v>1</v>
      </c>
      <c r="M56" s="95">
        <v>6901.5654296875</v>
      </c>
      <c r="N56" s="95">
        <v>1756.4033203125</v>
      </c>
      <c r="O56" s="77"/>
      <c r="P56" s="96"/>
      <c r="Q56" s="96"/>
      <c r="R56" s="97"/>
      <c r="S56" s="51">
        <v>1</v>
      </c>
      <c r="T56" s="51">
        <v>0</v>
      </c>
      <c r="U56" s="52">
        <v>0</v>
      </c>
      <c r="V56" s="52">
        <v>1</v>
      </c>
      <c r="W56" s="52">
        <v>0</v>
      </c>
      <c r="X56" s="52">
        <v>0.999993</v>
      </c>
      <c r="Y56" s="52">
        <v>0</v>
      </c>
      <c r="Z56" s="52">
        <v>0</v>
      </c>
      <c r="AA56" s="82">
        <v>56</v>
      </c>
      <c r="AB56" s="82"/>
      <c r="AC56" s="98"/>
      <c r="AD56" s="85" t="s">
        <v>649</v>
      </c>
      <c r="AE56" s="85">
        <v>739</v>
      </c>
      <c r="AF56" s="85">
        <v>1705</v>
      </c>
      <c r="AG56" s="85">
        <v>16594</v>
      </c>
      <c r="AH56" s="85">
        <v>10839</v>
      </c>
      <c r="AI56" s="85"/>
      <c r="AJ56" s="85" t="s">
        <v>719</v>
      </c>
      <c r="AK56" s="85" t="s">
        <v>776</v>
      </c>
      <c r="AL56" s="90" t="s">
        <v>822</v>
      </c>
      <c r="AM56" s="85"/>
      <c r="AN56" s="87">
        <v>39640.79219907407</v>
      </c>
      <c r="AO56" s="90" t="s">
        <v>882</v>
      </c>
      <c r="AP56" s="85" t="b">
        <v>0</v>
      </c>
      <c r="AQ56" s="85" t="b">
        <v>0</v>
      </c>
      <c r="AR56" s="85" t="b">
        <v>0</v>
      </c>
      <c r="AS56" s="85" t="s">
        <v>559</v>
      </c>
      <c r="AT56" s="85">
        <v>133</v>
      </c>
      <c r="AU56" s="90" t="s">
        <v>902</v>
      </c>
      <c r="AV56" s="85" t="b">
        <v>0</v>
      </c>
      <c r="AW56" s="85" t="s">
        <v>931</v>
      </c>
      <c r="AX56" s="90" t="s">
        <v>985</v>
      </c>
      <c r="AY56" s="85" t="s">
        <v>65</v>
      </c>
      <c r="AZ56" s="85" t="str">
        <f>REPLACE(INDEX(GroupVertices[Group],MATCH(Vertices[[#This Row],[Vertex]],GroupVertices[Vertex],0)),1,1,"")</f>
        <v>14</v>
      </c>
      <c r="BA56" s="51"/>
      <c r="BB56" s="51"/>
      <c r="BC56" s="51"/>
      <c r="BD56" s="51"/>
      <c r="BE56" s="51"/>
      <c r="BF56" s="51"/>
      <c r="BG56" s="51"/>
      <c r="BH56" s="51"/>
      <c r="BI56" s="51"/>
      <c r="BJ56" s="51"/>
      <c r="BK56" s="51"/>
      <c r="BL56" s="52"/>
      <c r="BM56" s="51"/>
      <c r="BN56" s="52"/>
      <c r="BO56" s="51"/>
      <c r="BP56" s="52"/>
      <c r="BQ56" s="51"/>
      <c r="BR56" s="52"/>
      <c r="BS56" s="51"/>
      <c r="BT56" s="2"/>
      <c r="BU56" s="3"/>
      <c r="BV56" s="3"/>
      <c r="BW56" s="3"/>
      <c r="BX56" s="3"/>
    </row>
    <row r="57" spans="1:76" ht="15">
      <c r="A57" s="14" t="s">
        <v>283</v>
      </c>
      <c r="B57" s="15"/>
      <c r="C57" s="15"/>
      <c r="D57" s="93">
        <v>162</v>
      </c>
      <c r="E57" s="81"/>
      <c r="F57" s="112" t="s">
        <v>411</v>
      </c>
      <c r="G57" s="15"/>
      <c r="H57" s="16" t="s">
        <v>283</v>
      </c>
      <c r="I57" s="66"/>
      <c r="J57" s="66"/>
      <c r="K57" s="114" t="s">
        <v>1060</v>
      </c>
      <c r="L57" s="94">
        <v>1</v>
      </c>
      <c r="M57" s="95">
        <v>3798.3642578125</v>
      </c>
      <c r="N57" s="95">
        <v>4262.7314453125</v>
      </c>
      <c r="O57" s="77"/>
      <c r="P57" s="96"/>
      <c r="Q57" s="96"/>
      <c r="R57" s="97"/>
      <c r="S57" s="51">
        <v>0</v>
      </c>
      <c r="T57" s="51">
        <v>2</v>
      </c>
      <c r="U57" s="52">
        <v>0</v>
      </c>
      <c r="V57" s="52">
        <v>0.125</v>
      </c>
      <c r="W57" s="52">
        <v>0</v>
      </c>
      <c r="X57" s="52">
        <v>0.696424</v>
      </c>
      <c r="Y57" s="52">
        <v>1</v>
      </c>
      <c r="Z57" s="52">
        <v>0</v>
      </c>
      <c r="AA57" s="82">
        <v>57</v>
      </c>
      <c r="AB57" s="82"/>
      <c r="AC57" s="98"/>
      <c r="AD57" s="85" t="s">
        <v>650</v>
      </c>
      <c r="AE57" s="85">
        <v>653</v>
      </c>
      <c r="AF57" s="85">
        <v>1078</v>
      </c>
      <c r="AG57" s="85">
        <v>3403</v>
      </c>
      <c r="AH57" s="85">
        <v>1660</v>
      </c>
      <c r="AI57" s="85"/>
      <c r="AJ57" s="85" t="s">
        <v>720</v>
      </c>
      <c r="AK57" s="85" t="s">
        <v>777</v>
      </c>
      <c r="AL57" s="90" t="s">
        <v>823</v>
      </c>
      <c r="AM57" s="85"/>
      <c r="AN57" s="87">
        <v>39877.96670138889</v>
      </c>
      <c r="AO57" s="90" t="s">
        <v>883</v>
      </c>
      <c r="AP57" s="85" t="b">
        <v>0</v>
      </c>
      <c r="AQ57" s="85" t="b">
        <v>0</v>
      </c>
      <c r="AR57" s="85" t="b">
        <v>1</v>
      </c>
      <c r="AS57" s="85" t="s">
        <v>559</v>
      </c>
      <c r="AT57" s="85">
        <v>79</v>
      </c>
      <c r="AU57" s="90" t="s">
        <v>902</v>
      </c>
      <c r="AV57" s="85" t="b">
        <v>0</v>
      </c>
      <c r="AW57" s="85" t="s">
        <v>931</v>
      </c>
      <c r="AX57" s="90" t="s">
        <v>986</v>
      </c>
      <c r="AY57" s="85" t="s">
        <v>66</v>
      </c>
      <c r="AZ57" s="85" t="str">
        <f>REPLACE(INDEX(GroupVertices[Group],MATCH(Vertices[[#This Row],[Vertex]],GroupVertices[Vertex],0)),1,1,"")</f>
        <v>3</v>
      </c>
      <c r="BA57" s="51"/>
      <c r="BB57" s="51"/>
      <c r="BC57" s="51"/>
      <c r="BD57" s="51"/>
      <c r="BE57" s="51" t="s">
        <v>368</v>
      </c>
      <c r="BF57" s="51" t="s">
        <v>368</v>
      </c>
      <c r="BG57" s="131" t="s">
        <v>1248</v>
      </c>
      <c r="BH57" s="131" t="s">
        <v>1248</v>
      </c>
      <c r="BI57" s="131" t="s">
        <v>1311</v>
      </c>
      <c r="BJ57" s="131" t="s">
        <v>1311</v>
      </c>
      <c r="BK57" s="131">
        <v>2</v>
      </c>
      <c r="BL57" s="134">
        <v>4.545454545454546</v>
      </c>
      <c r="BM57" s="131">
        <v>0</v>
      </c>
      <c r="BN57" s="134">
        <v>0</v>
      </c>
      <c r="BO57" s="131">
        <v>0</v>
      </c>
      <c r="BP57" s="134">
        <v>0</v>
      </c>
      <c r="BQ57" s="131">
        <v>42</v>
      </c>
      <c r="BR57" s="134">
        <v>95.45454545454545</v>
      </c>
      <c r="BS57" s="131">
        <v>44</v>
      </c>
      <c r="BT57" s="2"/>
      <c r="BU57" s="3"/>
      <c r="BV57" s="3"/>
      <c r="BW57" s="3"/>
      <c r="BX57" s="3"/>
    </row>
    <row r="58" spans="1:76" ht="15">
      <c r="A58" s="14" t="s">
        <v>288</v>
      </c>
      <c r="B58" s="15"/>
      <c r="C58" s="15"/>
      <c r="D58" s="93">
        <v>329.6</v>
      </c>
      <c r="E58" s="81"/>
      <c r="F58" s="112" t="s">
        <v>416</v>
      </c>
      <c r="G58" s="15"/>
      <c r="H58" s="16" t="s">
        <v>288</v>
      </c>
      <c r="I58" s="66"/>
      <c r="J58" s="66"/>
      <c r="K58" s="114" t="s">
        <v>1061</v>
      </c>
      <c r="L58" s="94">
        <v>158.86315789473684</v>
      </c>
      <c r="M58" s="95">
        <v>3873.842041015625</v>
      </c>
      <c r="N58" s="95">
        <v>2243.171142578125</v>
      </c>
      <c r="O58" s="77"/>
      <c r="P58" s="96"/>
      <c r="Q58" s="96"/>
      <c r="R58" s="97"/>
      <c r="S58" s="51">
        <v>5</v>
      </c>
      <c r="T58" s="51">
        <v>1</v>
      </c>
      <c r="U58" s="52">
        <v>6</v>
      </c>
      <c r="V58" s="52">
        <v>0.2</v>
      </c>
      <c r="W58" s="52">
        <v>0</v>
      </c>
      <c r="X58" s="52">
        <v>1.607131</v>
      </c>
      <c r="Y58" s="52">
        <v>0.2</v>
      </c>
      <c r="Z58" s="52">
        <v>0.2</v>
      </c>
      <c r="AA58" s="82">
        <v>58</v>
      </c>
      <c r="AB58" s="82"/>
      <c r="AC58" s="98"/>
      <c r="AD58" s="85" t="s">
        <v>651</v>
      </c>
      <c r="AE58" s="85">
        <v>389</v>
      </c>
      <c r="AF58" s="85">
        <v>196</v>
      </c>
      <c r="AG58" s="85">
        <v>747</v>
      </c>
      <c r="AH58" s="85">
        <v>515</v>
      </c>
      <c r="AI58" s="85"/>
      <c r="AJ58" s="85" t="s">
        <v>721</v>
      </c>
      <c r="AK58" s="85" t="s">
        <v>778</v>
      </c>
      <c r="AL58" s="90" t="s">
        <v>824</v>
      </c>
      <c r="AM58" s="85"/>
      <c r="AN58" s="87">
        <v>42028.08430555555</v>
      </c>
      <c r="AO58" s="90" t="s">
        <v>884</v>
      </c>
      <c r="AP58" s="85" t="b">
        <v>0</v>
      </c>
      <c r="AQ58" s="85" t="b">
        <v>0</v>
      </c>
      <c r="AR58" s="85" t="b">
        <v>0</v>
      </c>
      <c r="AS58" s="85" t="s">
        <v>559</v>
      </c>
      <c r="AT58" s="85">
        <v>20</v>
      </c>
      <c r="AU58" s="90" t="s">
        <v>902</v>
      </c>
      <c r="AV58" s="85" t="b">
        <v>0</v>
      </c>
      <c r="AW58" s="85" t="s">
        <v>931</v>
      </c>
      <c r="AX58" s="90" t="s">
        <v>987</v>
      </c>
      <c r="AY58" s="85" t="s">
        <v>66</v>
      </c>
      <c r="AZ58" s="85" t="str">
        <f>REPLACE(INDEX(GroupVertices[Group],MATCH(Vertices[[#This Row],[Vertex]],GroupVertices[Vertex],0)),1,1,"")</f>
        <v>3</v>
      </c>
      <c r="BA58" s="51" t="s">
        <v>349</v>
      </c>
      <c r="BB58" s="51" t="s">
        <v>349</v>
      </c>
      <c r="BC58" s="51" t="s">
        <v>358</v>
      </c>
      <c r="BD58" s="51" t="s">
        <v>358</v>
      </c>
      <c r="BE58" s="51" t="s">
        <v>369</v>
      </c>
      <c r="BF58" s="51" t="s">
        <v>369</v>
      </c>
      <c r="BG58" s="131" t="s">
        <v>1248</v>
      </c>
      <c r="BH58" s="131" t="s">
        <v>1248</v>
      </c>
      <c r="BI58" s="131" t="s">
        <v>1311</v>
      </c>
      <c r="BJ58" s="131" t="s">
        <v>1311</v>
      </c>
      <c r="BK58" s="131">
        <v>2</v>
      </c>
      <c r="BL58" s="134">
        <v>4.545454545454546</v>
      </c>
      <c r="BM58" s="131">
        <v>0</v>
      </c>
      <c r="BN58" s="134">
        <v>0</v>
      </c>
      <c r="BO58" s="131">
        <v>0</v>
      </c>
      <c r="BP58" s="134">
        <v>0</v>
      </c>
      <c r="BQ58" s="131">
        <v>42</v>
      </c>
      <c r="BR58" s="134">
        <v>95.45454545454545</v>
      </c>
      <c r="BS58" s="131">
        <v>44</v>
      </c>
      <c r="BT58" s="2"/>
      <c r="BU58" s="3"/>
      <c r="BV58" s="3"/>
      <c r="BW58" s="3"/>
      <c r="BX58" s="3"/>
    </row>
    <row r="59" spans="1:76" ht="15">
      <c r="A59" s="14" t="s">
        <v>289</v>
      </c>
      <c r="B59" s="15"/>
      <c r="C59" s="15"/>
      <c r="D59" s="93">
        <v>329.6</v>
      </c>
      <c r="E59" s="81"/>
      <c r="F59" s="112" t="s">
        <v>417</v>
      </c>
      <c r="G59" s="15"/>
      <c r="H59" s="16" t="s">
        <v>289</v>
      </c>
      <c r="I59" s="66"/>
      <c r="J59" s="66"/>
      <c r="K59" s="114" t="s">
        <v>1062</v>
      </c>
      <c r="L59" s="94">
        <v>158.86315789473684</v>
      </c>
      <c r="M59" s="95">
        <v>3674.27734375</v>
      </c>
      <c r="N59" s="95">
        <v>2808.950439453125</v>
      </c>
      <c r="O59" s="77"/>
      <c r="P59" s="96"/>
      <c r="Q59" s="96"/>
      <c r="R59" s="97"/>
      <c r="S59" s="51">
        <v>5</v>
      </c>
      <c r="T59" s="51">
        <v>1</v>
      </c>
      <c r="U59" s="52">
        <v>6</v>
      </c>
      <c r="V59" s="52">
        <v>0.2</v>
      </c>
      <c r="W59" s="52">
        <v>0</v>
      </c>
      <c r="X59" s="52">
        <v>1.607131</v>
      </c>
      <c r="Y59" s="52">
        <v>0.2</v>
      </c>
      <c r="Z59" s="52">
        <v>0.2</v>
      </c>
      <c r="AA59" s="82">
        <v>59</v>
      </c>
      <c r="AB59" s="82"/>
      <c r="AC59" s="98"/>
      <c r="AD59" s="85" t="s">
        <v>652</v>
      </c>
      <c r="AE59" s="85">
        <v>3301</v>
      </c>
      <c r="AF59" s="85">
        <v>3172</v>
      </c>
      <c r="AG59" s="85">
        <v>24885</v>
      </c>
      <c r="AH59" s="85">
        <v>18317</v>
      </c>
      <c r="AI59" s="85"/>
      <c r="AJ59" s="85" t="s">
        <v>722</v>
      </c>
      <c r="AK59" s="85" t="s">
        <v>779</v>
      </c>
      <c r="AL59" s="90" t="s">
        <v>825</v>
      </c>
      <c r="AM59" s="85"/>
      <c r="AN59" s="87">
        <v>40356.95693287037</v>
      </c>
      <c r="AO59" s="90" t="s">
        <v>885</v>
      </c>
      <c r="AP59" s="85" t="b">
        <v>1</v>
      </c>
      <c r="AQ59" s="85" t="b">
        <v>0</v>
      </c>
      <c r="AR59" s="85" t="b">
        <v>1</v>
      </c>
      <c r="AS59" s="85" t="s">
        <v>559</v>
      </c>
      <c r="AT59" s="85">
        <v>135</v>
      </c>
      <c r="AU59" s="90" t="s">
        <v>902</v>
      </c>
      <c r="AV59" s="85" t="b">
        <v>0</v>
      </c>
      <c r="AW59" s="85" t="s">
        <v>931</v>
      </c>
      <c r="AX59" s="90" t="s">
        <v>988</v>
      </c>
      <c r="AY59" s="85" t="s">
        <v>66</v>
      </c>
      <c r="AZ59" s="85" t="str">
        <f>REPLACE(INDEX(GroupVertices[Group],MATCH(Vertices[[#This Row],[Vertex]],GroupVertices[Vertex],0)),1,1,"")</f>
        <v>3</v>
      </c>
      <c r="BA59" s="51"/>
      <c r="BB59" s="51"/>
      <c r="BC59" s="51"/>
      <c r="BD59" s="51"/>
      <c r="BE59" s="51" t="s">
        <v>368</v>
      </c>
      <c r="BF59" s="51" t="s">
        <v>368</v>
      </c>
      <c r="BG59" s="131" t="s">
        <v>1248</v>
      </c>
      <c r="BH59" s="131" t="s">
        <v>1248</v>
      </c>
      <c r="BI59" s="131" t="s">
        <v>1311</v>
      </c>
      <c r="BJ59" s="131" t="s">
        <v>1311</v>
      </c>
      <c r="BK59" s="131">
        <v>2</v>
      </c>
      <c r="BL59" s="134">
        <v>4.545454545454546</v>
      </c>
      <c r="BM59" s="131">
        <v>0</v>
      </c>
      <c r="BN59" s="134">
        <v>0</v>
      </c>
      <c r="BO59" s="131">
        <v>0</v>
      </c>
      <c r="BP59" s="134">
        <v>0</v>
      </c>
      <c r="BQ59" s="131">
        <v>42</v>
      </c>
      <c r="BR59" s="134">
        <v>95.45454545454545</v>
      </c>
      <c r="BS59" s="131">
        <v>44</v>
      </c>
      <c r="BT59" s="2"/>
      <c r="BU59" s="3"/>
      <c r="BV59" s="3"/>
      <c r="BW59" s="3"/>
      <c r="BX59" s="3"/>
    </row>
    <row r="60" spans="1:76" ht="15">
      <c r="A60" s="14" t="s">
        <v>284</v>
      </c>
      <c r="B60" s="15"/>
      <c r="C60" s="15"/>
      <c r="D60" s="93">
        <v>162</v>
      </c>
      <c r="E60" s="81"/>
      <c r="F60" s="112" t="s">
        <v>412</v>
      </c>
      <c r="G60" s="15"/>
      <c r="H60" s="16" t="s">
        <v>284</v>
      </c>
      <c r="I60" s="66"/>
      <c r="J60" s="66"/>
      <c r="K60" s="114" t="s">
        <v>1063</v>
      </c>
      <c r="L60" s="94">
        <v>1</v>
      </c>
      <c r="M60" s="95">
        <v>3749.744384765625</v>
      </c>
      <c r="N60" s="95">
        <v>789.3947143554688</v>
      </c>
      <c r="O60" s="77"/>
      <c r="P60" s="96"/>
      <c r="Q60" s="96"/>
      <c r="R60" s="97"/>
      <c r="S60" s="51">
        <v>0</v>
      </c>
      <c r="T60" s="51">
        <v>2</v>
      </c>
      <c r="U60" s="52">
        <v>0</v>
      </c>
      <c r="V60" s="52">
        <v>0.125</v>
      </c>
      <c r="W60" s="52">
        <v>0</v>
      </c>
      <c r="X60" s="52">
        <v>0.696424</v>
      </c>
      <c r="Y60" s="52">
        <v>1</v>
      </c>
      <c r="Z60" s="52">
        <v>0</v>
      </c>
      <c r="AA60" s="82">
        <v>60</v>
      </c>
      <c r="AB60" s="82"/>
      <c r="AC60" s="98"/>
      <c r="AD60" s="85" t="s">
        <v>653</v>
      </c>
      <c r="AE60" s="85">
        <v>706</v>
      </c>
      <c r="AF60" s="85">
        <v>1002</v>
      </c>
      <c r="AG60" s="85">
        <v>14149</v>
      </c>
      <c r="AH60" s="85">
        <v>11263</v>
      </c>
      <c r="AI60" s="85"/>
      <c r="AJ60" s="85" t="s">
        <v>723</v>
      </c>
      <c r="AK60" s="85" t="s">
        <v>780</v>
      </c>
      <c r="AL60" s="85"/>
      <c r="AM60" s="85"/>
      <c r="AN60" s="87">
        <v>40135.72782407407</v>
      </c>
      <c r="AO60" s="90" t="s">
        <v>886</v>
      </c>
      <c r="AP60" s="85" t="b">
        <v>0</v>
      </c>
      <c r="AQ60" s="85" t="b">
        <v>0</v>
      </c>
      <c r="AR60" s="85" t="b">
        <v>0</v>
      </c>
      <c r="AS60" s="85" t="s">
        <v>559</v>
      </c>
      <c r="AT60" s="85">
        <v>105</v>
      </c>
      <c r="AU60" s="90" t="s">
        <v>908</v>
      </c>
      <c r="AV60" s="85" t="b">
        <v>0</v>
      </c>
      <c r="AW60" s="85" t="s">
        <v>931</v>
      </c>
      <c r="AX60" s="90" t="s">
        <v>989</v>
      </c>
      <c r="AY60" s="85" t="s">
        <v>66</v>
      </c>
      <c r="AZ60" s="85" t="str">
        <f>REPLACE(INDEX(GroupVertices[Group],MATCH(Vertices[[#This Row],[Vertex]],GroupVertices[Vertex],0)),1,1,"")</f>
        <v>3</v>
      </c>
      <c r="BA60" s="51"/>
      <c r="BB60" s="51"/>
      <c r="BC60" s="51"/>
      <c r="BD60" s="51"/>
      <c r="BE60" s="51" t="s">
        <v>368</v>
      </c>
      <c r="BF60" s="51" t="s">
        <v>368</v>
      </c>
      <c r="BG60" s="131" t="s">
        <v>1248</v>
      </c>
      <c r="BH60" s="131" t="s">
        <v>1248</v>
      </c>
      <c r="BI60" s="131" t="s">
        <v>1311</v>
      </c>
      <c r="BJ60" s="131" t="s">
        <v>1311</v>
      </c>
      <c r="BK60" s="131">
        <v>2</v>
      </c>
      <c r="BL60" s="134">
        <v>4.545454545454546</v>
      </c>
      <c r="BM60" s="131">
        <v>0</v>
      </c>
      <c r="BN60" s="134">
        <v>0</v>
      </c>
      <c r="BO60" s="131">
        <v>0</v>
      </c>
      <c r="BP60" s="134">
        <v>0</v>
      </c>
      <c r="BQ60" s="131">
        <v>42</v>
      </c>
      <c r="BR60" s="134">
        <v>95.45454545454545</v>
      </c>
      <c r="BS60" s="131">
        <v>44</v>
      </c>
      <c r="BT60" s="2"/>
      <c r="BU60" s="3"/>
      <c r="BV60" s="3"/>
      <c r="BW60" s="3"/>
      <c r="BX60" s="3"/>
    </row>
    <row r="61" spans="1:76" ht="15">
      <c r="A61" s="14" t="s">
        <v>285</v>
      </c>
      <c r="B61" s="15"/>
      <c r="C61" s="15"/>
      <c r="D61" s="93">
        <v>162</v>
      </c>
      <c r="E61" s="81"/>
      <c r="F61" s="112" t="s">
        <v>413</v>
      </c>
      <c r="G61" s="15"/>
      <c r="H61" s="16" t="s">
        <v>285</v>
      </c>
      <c r="I61" s="66"/>
      <c r="J61" s="66"/>
      <c r="K61" s="114" t="s">
        <v>1064</v>
      </c>
      <c r="L61" s="94">
        <v>1</v>
      </c>
      <c r="M61" s="95">
        <v>4390.53857421875</v>
      </c>
      <c r="N61" s="95">
        <v>2584.1572265625</v>
      </c>
      <c r="O61" s="77"/>
      <c r="P61" s="96"/>
      <c r="Q61" s="96"/>
      <c r="R61" s="97"/>
      <c r="S61" s="51">
        <v>0</v>
      </c>
      <c r="T61" s="51">
        <v>2</v>
      </c>
      <c r="U61" s="52">
        <v>0</v>
      </c>
      <c r="V61" s="52">
        <v>0.125</v>
      </c>
      <c r="W61" s="52">
        <v>0</v>
      </c>
      <c r="X61" s="52">
        <v>0.696424</v>
      </c>
      <c r="Y61" s="52">
        <v>1</v>
      </c>
      <c r="Z61" s="52">
        <v>0</v>
      </c>
      <c r="AA61" s="82">
        <v>61</v>
      </c>
      <c r="AB61" s="82"/>
      <c r="AC61" s="98"/>
      <c r="AD61" s="85" t="s">
        <v>654</v>
      </c>
      <c r="AE61" s="85">
        <v>688</v>
      </c>
      <c r="AF61" s="85">
        <v>523</v>
      </c>
      <c r="AG61" s="85">
        <v>1354</v>
      </c>
      <c r="AH61" s="85">
        <v>1209</v>
      </c>
      <c r="AI61" s="85"/>
      <c r="AJ61" s="85" t="s">
        <v>724</v>
      </c>
      <c r="AK61" s="85" t="s">
        <v>781</v>
      </c>
      <c r="AL61" s="90" t="s">
        <v>826</v>
      </c>
      <c r="AM61" s="85"/>
      <c r="AN61" s="87">
        <v>42172.70344907408</v>
      </c>
      <c r="AO61" s="90" t="s">
        <v>887</v>
      </c>
      <c r="AP61" s="85" t="b">
        <v>0</v>
      </c>
      <c r="AQ61" s="85" t="b">
        <v>0</v>
      </c>
      <c r="AR61" s="85" t="b">
        <v>0</v>
      </c>
      <c r="AS61" s="85" t="s">
        <v>559</v>
      </c>
      <c r="AT61" s="85">
        <v>34</v>
      </c>
      <c r="AU61" s="90" t="s">
        <v>902</v>
      </c>
      <c r="AV61" s="85" t="b">
        <v>0</v>
      </c>
      <c r="AW61" s="85" t="s">
        <v>931</v>
      </c>
      <c r="AX61" s="90" t="s">
        <v>990</v>
      </c>
      <c r="AY61" s="85" t="s">
        <v>66</v>
      </c>
      <c r="AZ61" s="85" t="str">
        <f>REPLACE(INDEX(GroupVertices[Group],MATCH(Vertices[[#This Row],[Vertex]],GroupVertices[Vertex],0)),1,1,"")</f>
        <v>3</v>
      </c>
      <c r="BA61" s="51"/>
      <c r="BB61" s="51"/>
      <c r="BC61" s="51"/>
      <c r="BD61" s="51"/>
      <c r="BE61" s="51" t="s">
        <v>368</v>
      </c>
      <c r="BF61" s="51" t="s">
        <v>368</v>
      </c>
      <c r="BG61" s="131" t="s">
        <v>1248</v>
      </c>
      <c r="BH61" s="131" t="s">
        <v>1248</v>
      </c>
      <c r="BI61" s="131" t="s">
        <v>1311</v>
      </c>
      <c r="BJ61" s="131" t="s">
        <v>1311</v>
      </c>
      <c r="BK61" s="131">
        <v>2</v>
      </c>
      <c r="BL61" s="134">
        <v>4.545454545454546</v>
      </c>
      <c r="BM61" s="131">
        <v>0</v>
      </c>
      <c r="BN61" s="134">
        <v>0</v>
      </c>
      <c r="BO61" s="131">
        <v>0</v>
      </c>
      <c r="BP61" s="134">
        <v>0</v>
      </c>
      <c r="BQ61" s="131">
        <v>42</v>
      </c>
      <c r="BR61" s="134">
        <v>95.45454545454545</v>
      </c>
      <c r="BS61" s="131">
        <v>44</v>
      </c>
      <c r="BT61" s="2"/>
      <c r="BU61" s="3"/>
      <c r="BV61" s="3"/>
      <c r="BW61" s="3"/>
      <c r="BX61" s="3"/>
    </row>
    <row r="62" spans="1:76" ht="15">
      <c r="A62" s="14" t="s">
        <v>286</v>
      </c>
      <c r="B62" s="15"/>
      <c r="C62" s="15"/>
      <c r="D62" s="93">
        <v>162</v>
      </c>
      <c r="E62" s="81"/>
      <c r="F62" s="112" t="s">
        <v>414</v>
      </c>
      <c r="G62" s="15"/>
      <c r="H62" s="16" t="s">
        <v>286</v>
      </c>
      <c r="I62" s="66"/>
      <c r="J62" s="66"/>
      <c r="K62" s="114" t="s">
        <v>1065</v>
      </c>
      <c r="L62" s="94">
        <v>1</v>
      </c>
      <c r="M62" s="95">
        <v>3157.578857421875</v>
      </c>
      <c r="N62" s="95">
        <v>2467.95703125</v>
      </c>
      <c r="O62" s="77"/>
      <c r="P62" s="96"/>
      <c r="Q62" s="96"/>
      <c r="R62" s="97"/>
      <c r="S62" s="51">
        <v>0</v>
      </c>
      <c r="T62" s="51">
        <v>2</v>
      </c>
      <c r="U62" s="52">
        <v>0</v>
      </c>
      <c r="V62" s="52">
        <v>0.125</v>
      </c>
      <c r="W62" s="52">
        <v>0</v>
      </c>
      <c r="X62" s="52">
        <v>0.696424</v>
      </c>
      <c r="Y62" s="52">
        <v>1</v>
      </c>
      <c r="Z62" s="52">
        <v>0</v>
      </c>
      <c r="AA62" s="82">
        <v>62</v>
      </c>
      <c r="AB62" s="82"/>
      <c r="AC62" s="98"/>
      <c r="AD62" s="85" t="s">
        <v>655</v>
      </c>
      <c r="AE62" s="85">
        <v>1369</v>
      </c>
      <c r="AF62" s="85">
        <v>3546</v>
      </c>
      <c r="AG62" s="85">
        <v>10610</v>
      </c>
      <c r="AH62" s="85">
        <v>1063</v>
      </c>
      <c r="AI62" s="85"/>
      <c r="AJ62" s="85" t="s">
        <v>725</v>
      </c>
      <c r="AK62" s="85" t="s">
        <v>782</v>
      </c>
      <c r="AL62" s="90" t="s">
        <v>827</v>
      </c>
      <c r="AM62" s="85"/>
      <c r="AN62" s="87">
        <v>39654.61592592593</v>
      </c>
      <c r="AO62" s="90" t="s">
        <v>888</v>
      </c>
      <c r="AP62" s="85" t="b">
        <v>0</v>
      </c>
      <c r="AQ62" s="85" t="b">
        <v>0</v>
      </c>
      <c r="AR62" s="85" t="b">
        <v>1</v>
      </c>
      <c r="AS62" s="85" t="s">
        <v>559</v>
      </c>
      <c r="AT62" s="85">
        <v>228</v>
      </c>
      <c r="AU62" s="90" t="s">
        <v>909</v>
      </c>
      <c r="AV62" s="85" t="b">
        <v>0</v>
      </c>
      <c r="AW62" s="85" t="s">
        <v>931</v>
      </c>
      <c r="AX62" s="90" t="s">
        <v>991</v>
      </c>
      <c r="AY62" s="85" t="s">
        <v>66</v>
      </c>
      <c r="AZ62" s="85" t="str">
        <f>REPLACE(INDEX(GroupVertices[Group],MATCH(Vertices[[#This Row],[Vertex]],GroupVertices[Vertex],0)),1,1,"")</f>
        <v>3</v>
      </c>
      <c r="BA62" s="51"/>
      <c r="BB62" s="51"/>
      <c r="BC62" s="51"/>
      <c r="BD62" s="51"/>
      <c r="BE62" s="51" t="s">
        <v>368</v>
      </c>
      <c r="BF62" s="51" t="s">
        <v>368</v>
      </c>
      <c r="BG62" s="131" t="s">
        <v>1248</v>
      </c>
      <c r="BH62" s="131" t="s">
        <v>1248</v>
      </c>
      <c r="BI62" s="131" t="s">
        <v>1311</v>
      </c>
      <c r="BJ62" s="131" t="s">
        <v>1311</v>
      </c>
      <c r="BK62" s="131">
        <v>2</v>
      </c>
      <c r="BL62" s="134">
        <v>4.545454545454546</v>
      </c>
      <c r="BM62" s="131">
        <v>0</v>
      </c>
      <c r="BN62" s="134">
        <v>0</v>
      </c>
      <c r="BO62" s="131">
        <v>0</v>
      </c>
      <c r="BP62" s="134">
        <v>0</v>
      </c>
      <c r="BQ62" s="131">
        <v>42</v>
      </c>
      <c r="BR62" s="134">
        <v>95.45454545454545</v>
      </c>
      <c r="BS62" s="131">
        <v>44</v>
      </c>
      <c r="BT62" s="2"/>
      <c r="BU62" s="3"/>
      <c r="BV62" s="3"/>
      <c r="BW62" s="3"/>
      <c r="BX62" s="3"/>
    </row>
    <row r="63" spans="1:76" ht="15">
      <c r="A63" s="14" t="s">
        <v>287</v>
      </c>
      <c r="B63" s="15"/>
      <c r="C63" s="15"/>
      <c r="D63" s="93">
        <v>162</v>
      </c>
      <c r="E63" s="81"/>
      <c r="F63" s="112" t="s">
        <v>415</v>
      </c>
      <c r="G63" s="15"/>
      <c r="H63" s="16" t="s">
        <v>287</v>
      </c>
      <c r="I63" s="66"/>
      <c r="J63" s="66"/>
      <c r="K63" s="114" t="s">
        <v>1066</v>
      </c>
      <c r="L63" s="94">
        <v>1</v>
      </c>
      <c r="M63" s="95">
        <v>956.8781127929688</v>
      </c>
      <c r="N63" s="95">
        <v>3778.3359375</v>
      </c>
      <c r="O63" s="77"/>
      <c r="P63" s="96"/>
      <c r="Q63" s="96"/>
      <c r="R63" s="97"/>
      <c r="S63" s="51">
        <v>0</v>
      </c>
      <c r="T63" s="51">
        <v>1</v>
      </c>
      <c r="U63" s="52">
        <v>0</v>
      </c>
      <c r="V63" s="52">
        <v>0.025641</v>
      </c>
      <c r="W63" s="52">
        <v>0.04</v>
      </c>
      <c r="X63" s="52">
        <v>0.552628</v>
      </c>
      <c r="Y63" s="52">
        <v>0</v>
      </c>
      <c r="Z63" s="52">
        <v>0</v>
      </c>
      <c r="AA63" s="82">
        <v>63</v>
      </c>
      <c r="AB63" s="82"/>
      <c r="AC63" s="98"/>
      <c r="AD63" s="85" t="s">
        <v>656</v>
      </c>
      <c r="AE63" s="85">
        <v>578</v>
      </c>
      <c r="AF63" s="85">
        <v>451</v>
      </c>
      <c r="AG63" s="85">
        <v>17988</v>
      </c>
      <c r="AH63" s="85">
        <v>5406</v>
      </c>
      <c r="AI63" s="85"/>
      <c r="AJ63" s="85"/>
      <c r="AK63" s="85"/>
      <c r="AL63" s="85"/>
      <c r="AM63" s="85"/>
      <c r="AN63" s="87">
        <v>41124.7703125</v>
      </c>
      <c r="AO63" s="85"/>
      <c r="AP63" s="85" t="b">
        <v>1</v>
      </c>
      <c r="AQ63" s="85" t="b">
        <v>0</v>
      </c>
      <c r="AR63" s="85" t="b">
        <v>1</v>
      </c>
      <c r="AS63" s="85" t="s">
        <v>559</v>
      </c>
      <c r="AT63" s="85">
        <v>3</v>
      </c>
      <c r="AU63" s="90" t="s">
        <v>902</v>
      </c>
      <c r="AV63" s="85" t="b">
        <v>0</v>
      </c>
      <c r="AW63" s="85" t="s">
        <v>931</v>
      </c>
      <c r="AX63" s="90" t="s">
        <v>992</v>
      </c>
      <c r="AY63" s="85" t="s">
        <v>66</v>
      </c>
      <c r="AZ63" s="85" t="str">
        <f>REPLACE(INDEX(GroupVertices[Group],MATCH(Vertices[[#This Row],[Vertex]],GroupVertices[Vertex],0)),1,1,"")</f>
        <v>1</v>
      </c>
      <c r="BA63" s="51"/>
      <c r="BB63" s="51"/>
      <c r="BC63" s="51"/>
      <c r="BD63" s="51"/>
      <c r="BE63" s="51"/>
      <c r="BF63" s="51"/>
      <c r="BG63" s="131" t="s">
        <v>1247</v>
      </c>
      <c r="BH63" s="131" t="s">
        <v>1247</v>
      </c>
      <c r="BI63" s="131" t="s">
        <v>1310</v>
      </c>
      <c r="BJ63" s="131" t="s">
        <v>1310</v>
      </c>
      <c r="BK63" s="131">
        <v>1</v>
      </c>
      <c r="BL63" s="134">
        <v>2.2222222222222223</v>
      </c>
      <c r="BM63" s="131">
        <v>0</v>
      </c>
      <c r="BN63" s="134">
        <v>0</v>
      </c>
      <c r="BO63" s="131">
        <v>0</v>
      </c>
      <c r="BP63" s="134">
        <v>0</v>
      </c>
      <c r="BQ63" s="131">
        <v>44</v>
      </c>
      <c r="BR63" s="134">
        <v>97.77777777777777</v>
      </c>
      <c r="BS63" s="131">
        <v>45</v>
      </c>
      <c r="BT63" s="2"/>
      <c r="BU63" s="3"/>
      <c r="BV63" s="3"/>
      <c r="BW63" s="3"/>
      <c r="BX63" s="3"/>
    </row>
    <row r="64" spans="1:76" ht="15">
      <c r="A64" s="14" t="s">
        <v>290</v>
      </c>
      <c r="B64" s="15"/>
      <c r="C64" s="15"/>
      <c r="D64" s="93">
        <v>162</v>
      </c>
      <c r="E64" s="81"/>
      <c r="F64" s="112" t="s">
        <v>418</v>
      </c>
      <c r="G64" s="15"/>
      <c r="H64" s="16" t="s">
        <v>290</v>
      </c>
      <c r="I64" s="66"/>
      <c r="J64" s="66"/>
      <c r="K64" s="114" t="s">
        <v>1067</v>
      </c>
      <c r="L64" s="94">
        <v>1</v>
      </c>
      <c r="M64" s="95">
        <v>8051.826171875</v>
      </c>
      <c r="N64" s="95">
        <v>1111.73095703125</v>
      </c>
      <c r="O64" s="77"/>
      <c r="P64" s="96"/>
      <c r="Q64" s="96"/>
      <c r="R64" s="97"/>
      <c r="S64" s="51">
        <v>0</v>
      </c>
      <c r="T64" s="51">
        <v>1</v>
      </c>
      <c r="U64" s="52">
        <v>0</v>
      </c>
      <c r="V64" s="52">
        <v>1</v>
      </c>
      <c r="W64" s="52">
        <v>0</v>
      </c>
      <c r="X64" s="52">
        <v>0.999993</v>
      </c>
      <c r="Y64" s="52">
        <v>0</v>
      </c>
      <c r="Z64" s="52">
        <v>0</v>
      </c>
      <c r="AA64" s="82">
        <v>64</v>
      </c>
      <c r="AB64" s="82"/>
      <c r="AC64" s="98"/>
      <c r="AD64" s="85" t="s">
        <v>657</v>
      </c>
      <c r="AE64" s="85">
        <v>145</v>
      </c>
      <c r="AF64" s="85">
        <v>265841</v>
      </c>
      <c r="AG64" s="85">
        <v>2985349</v>
      </c>
      <c r="AH64" s="85">
        <v>8033</v>
      </c>
      <c r="AI64" s="85"/>
      <c r="AJ64" s="85" t="s">
        <v>726</v>
      </c>
      <c r="AK64" s="85"/>
      <c r="AL64" s="90" t="s">
        <v>828</v>
      </c>
      <c r="AM64" s="85"/>
      <c r="AN64" s="87">
        <v>39786.709652777776</v>
      </c>
      <c r="AO64" s="90" t="s">
        <v>889</v>
      </c>
      <c r="AP64" s="85" t="b">
        <v>0</v>
      </c>
      <c r="AQ64" s="85" t="b">
        <v>0</v>
      </c>
      <c r="AR64" s="85" t="b">
        <v>1</v>
      </c>
      <c r="AS64" s="85" t="s">
        <v>559</v>
      </c>
      <c r="AT64" s="85">
        <v>1459</v>
      </c>
      <c r="AU64" s="90" t="s">
        <v>902</v>
      </c>
      <c r="AV64" s="85" t="b">
        <v>1</v>
      </c>
      <c r="AW64" s="85" t="s">
        <v>931</v>
      </c>
      <c r="AX64" s="90" t="s">
        <v>993</v>
      </c>
      <c r="AY64" s="85" t="s">
        <v>66</v>
      </c>
      <c r="AZ64" s="85" t="str">
        <f>REPLACE(INDEX(GroupVertices[Group],MATCH(Vertices[[#This Row],[Vertex]],GroupVertices[Vertex],0)),1,1,"")</f>
        <v>13</v>
      </c>
      <c r="BA64" s="51" t="s">
        <v>350</v>
      </c>
      <c r="BB64" s="51" t="s">
        <v>350</v>
      </c>
      <c r="BC64" s="51" t="s">
        <v>359</v>
      </c>
      <c r="BD64" s="51" t="s">
        <v>359</v>
      </c>
      <c r="BE64" s="51"/>
      <c r="BF64" s="51"/>
      <c r="BG64" s="131" t="s">
        <v>1393</v>
      </c>
      <c r="BH64" s="131" t="s">
        <v>1393</v>
      </c>
      <c r="BI64" s="131" t="s">
        <v>1412</v>
      </c>
      <c r="BJ64" s="131" t="s">
        <v>1412</v>
      </c>
      <c r="BK64" s="131">
        <v>1</v>
      </c>
      <c r="BL64" s="134">
        <v>2.127659574468085</v>
      </c>
      <c r="BM64" s="131">
        <v>2</v>
      </c>
      <c r="BN64" s="134">
        <v>4.25531914893617</v>
      </c>
      <c r="BO64" s="131">
        <v>0</v>
      </c>
      <c r="BP64" s="134">
        <v>0</v>
      </c>
      <c r="BQ64" s="131">
        <v>44</v>
      </c>
      <c r="BR64" s="134">
        <v>93.61702127659575</v>
      </c>
      <c r="BS64" s="131">
        <v>47</v>
      </c>
      <c r="BT64" s="2"/>
      <c r="BU64" s="3"/>
      <c r="BV64" s="3"/>
      <c r="BW64" s="3"/>
      <c r="BX64" s="3"/>
    </row>
    <row r="65" spans="1:76" ht="15">
      <c r="A65" s="14" t="s">
        <v>313</v>
      </c>
      <c r="B65" s="15"/>
      <c r="C65" s="15"/>
      <c r="D65" s="93">
        <v>162</v>
      </c>
      <c r="E65" s="81"/>
      <c r="F65" s="112" t="s">
        <v>397</v>
      </c>
      <c r="G65" s="15"/>
      <c r="H65" s="16" t="s">
        <v>313</v>
      </c>
      <c r="I65" s="66"/>
      <c r="J65" s="66"/>
      <c r="K65" s="114" t="s">
        <v>1068</v>
      </c>
      <c r="L65" s="94">
        <v>1</v>
      </c>
      <c r="M65" s="95">
        <v>8051.826171875</v>
      </c>
      <c r="N65" s="95">
        <v>1756.4033203125</v>
      </c>
      <c r="O65" s="77"/>
      <c r="P65" s="96"/>
      <c r="Q65" s="96"/>
      <c r="R65" s="97"/>
      <c r="S65" s="51">
        <v>1</v>
      </c>
      <c r="T65" s="51">
        <v>0</v>
      </c>
      <c r="U65" s="52">
        <v>0</v>
      </c>
      <c r="V65" s="52">
        <v>1</v>
      </c>
      <c r="W65" s="52">
        <v>0</v>
      </c>
      <c r="X65" s="52">
        <v>0.999993</v>
      </c>
      <c r="Y65" s="52">
        <v>0</v>
      </c>
      <c r="Z65" s="52">
        <v>0</v>
      </c>
      <c r="AA65" s="82">
        <v>65</v>
      </c>
      <c r="AB65" s="82"/>
      <c r="AC65" s="98"/>
      <c r="AD65" s="85" t="s">
        <v>658</v>
      </c>
      <c r="AE65" s="85">
        <v>429</v>
      </c>
      <c r="AF65" s="85">
        <v>48</v>
      </c>
      <c r="AG65" s="85">
        <v>609</v>
      </c>
      <c r="AH65" s="85">
        <v>166</v>
      </c>
      <c r="AI65" s="85"/>
      <c r="AJ65" s="85" t="s">
        <v>727</v>
      </c>
      <c r="AK65" s="85"/>
      <c r="AL65" s="85"/>
      <c r="AM65" s="85"/>
      <c r="AN65" s="87">
        <v>41877.35155092592</v>
      </c>
      <c r="AO65" s="85"/>
      <c r="AP65" s="85" t="b">
        <v>1</v>
      </c>
      <c r="AQ65" s="85" t="b">
        <v>1</v>
      </c>
      <c r="AR65" s="85" t="b">
        <v>0</v>
      </c>
      <c r="AS65" s="85" t="s">
        <v>901</v>
      </c>
      <c r="AT65" s="85">
        <v>2</v>
      </c>
      <c r="AU65" s="90" t="s">
        <v>902</v>
      </c>
      <c r="AV65" s="85" t="b">
        <v>0</v>
      </c>
      <c r="AW65" s="85" t="s">
        <v>931</v>
      </c>
      <c r="AX65" s="90" t="s">
        <v>994</v>
      </c>
      <c r="AY65" s="85" t="s">
        <v>65</v>
      </c>
      <c r="AZ65" s="85" t="str">
        <f>REPLACE(INDEX(GroupVertices[Group],MATCH(Vertices[[#This Row],[Vertex]],GroupVertices[Vertex],0)),1,1,"")</f>
        <v>13</v>
      </c>
      <c r="BA65" s="51"/>
      <c r="BB65" s="51"/>
      <c r="BC65" s="51"/>
      <c r="BD65" s="51"/>
      <c r="BE65" s="51"/>
      <c r="BF65" s="51"/>
      <c r="BG65" s="51"/>
      <c r="BH65" s="51"/>
      <c r="BI65" s="51"/>
      <c r="BJ65" s="51"/>
      <c r="BK65" s="51"/>
      <c r="BL65" s="52"/>
      <c r="BM65" s="51"/>
      <c r="BN65" s="52"/>
      <c r="BO65" s="51"/>
      <c r="BP65" s="52"/>
      <c r="BQ65" s="51"/>
      <c r="BR65" s="52"/>
      <c r="BS65" s="51"/>
      <c r="BT65" s="2"/>
      <c r="BU65" s="3"/>
      <c r="BV65" s="3"/>
      <c r="BW65" s="3"/>
      <c r="BX65" s="3"/>
    </row>
    <row r="66" spans="1:76" ht="15">
      <c r="A66" s="14" t="s">
        <v>291</v>
      </c>
      <c r="B66" s="15"/>
      <c r="C66" s="15"/>
      <c r="D66" s="93">
        <v>162</v>
      </c>
      <c r="E66" s="81"/>
      <c r="F66" s="112" t="s">
        <v>419</v>
      </c>
      <c r="G66" s="15"/>
      <c r="H66" s="16" t="s">
        <v>291</v>
      </c>
      <c r="I66" s="66"/>
      <c r="J66" s="66"/>
      <c r="K66" s="114" t="s">
        <v>1069</v>
      </c>
      <c r="L66" s="94">
        <v>1</v>
      </c>
      <c r="M66" s="95">
        <v>9202.0869140625</v>
      </c>
      <c r="N66" s="95">
        <v>1756.4033203125</v>
      </c>
      <c r="O66" s="77"/>
      <c r="P66" s="96"/>
      <c r="Q66" s="96"/>
      <c r="R66" s="97"/>
      <c r="S66" s="51">
        <v>2</v>
      </c>
      <c r="T66" s="51">
        <v>1</v>
      </c>
      <c r="U66" s="52">
        <v>0</v>
      </c>
      <c r="V66" s="52">
        <v>1</v>
      </c>
      <c r="W66" s="52">
        <v>0</v>
      </c>
      <c r="X66" s="52">
        <v>1.298236</v>
      </c>
      <c r="Y66" s="52">
        <v>0</v>
      </c>
      <c r="Z66" s="52">
        <v>0</v>
      </c>
      <c r="AA66" s="82">
        <v>66</v>
      </c>
      <c r="AB66" s="82"/>
      <c r="AC66" s="98"/>
      <c r="AD66" s="85" t="s">
        <v>659</v>
      </c>
      <c r="AE66" s="85">
        <v>33</v>
      </c>
      <c r="AF66" s="85">
        <v>116</v>
      </c>
      <c r="AG66" s="85">
        <v>146</v>
      </c>
      <c r="AH66" s="85">
        <v>274</v>
      </c>
      <c r="AI66" s="85"/>
      <c r="AJ66" s="85" t="s">
        <v>728</v>
      </c>
      <c r="AK66" s="85"/>
      <c r="AL66" s="85"/>
      <c r="AM66" s="85"/>
      <c r="AN66" s="87">
        <v>42766.67327546296</v>
      </c>
      <c r="AO66" s="90" t="s">
        <v>890</v>
      </c>
      <c r="AP66" s="85" t="b">
        <v>1</v>
      </c>
      <c r="AQ66" s="85" t="b">
        <v>0</v>
      </c>
      <c r="AR66" s="85" t="b">
        <v>1</v>
      </c>
      <c r="AS66" s="85" t="s">
        <v>900</v>
      </c>
      <c r="AT66" s="85">
        <v>1</v>
      </c>
      <c r="AU66" s="85"/>
      <c r="AV66" s="85" t="b">
        <v>0</v>
      </c>
      <c r="AW66" s="85" t="s">
        <v>931</v>
      </c>
      <c r="AX66" s="90" t="s">
        <v>995</v>
      </c>
      <c r="AY66" s="85" t="s">
        <v>66</v>
      </c>
      <c r="AZ66" s="85" t="str">
        <f>REPLACE(INDEX(GroupVertices[Group],MATCH(Vertices[[#This Row],[Vertex]],GroupVertices[Vertex],0)),1,1,"")</f>
        <v>12</v>
      </c>
      <c r="BA66" s="51" t="s">
        <v>351</v>
      </c>
      <c r="BB66" s="51" t="s">
        <v>351</v>
      </c>
      <c r="BC66" s="51" t="s">
        <v>360</v>
      </c>
      <c r="BD66" s="51" t="s">
        <v>360</v>
      </c>
      <c r="BE66" s="51" t="s">
        <v>370</v>
      </c>
      <c r="BF66" s="51" t="s">
        <v>370</v>
      </c>
      <c r="BG66" s="131" t="s">
        <v>1255</v>
      </c>
      <c r="BH66" s="131" t="s">
        <v>1255</v>
      </c>
      <c r="BI66" s="131" t="s">
        <v>1315</v>
      </c>
      <c r="BJ66" s="131" t="s">
        <v>1315</v>
      </c>
      <c r="BK66" s="131">
        <v>1</v>
      </c>
      <c r="BL66" s="134">
        <v>2.857142857142857</v>
      </c>
      <c r="BM66" s="131">
        <v>0</v>
      </c>
      <c r="BN66" s="134">
        <v>0</v>
      </c>
      <c r="BO66" s="131">
        <v>0</v>
      </c>
      <c r="BP66" s="134">
        <v>0</v>
      </c>
      <c r="BQ66" s="131">
        <v>34</v>
      </c>
      <c r="BR66" s="134">
        <v>97.14285714285714</v>
      </c>
      <c r="BS66" s="131">
        <v>35</v>
      </c>
      <c r="BT66" s="2"/>
      <c r="BU66" s="3"/>
      <c r="BV66" s="3"/>
      <c r="BW66" s="3"/>
      <c r="BX66" s="3"/>
    </row>
    <row r="67" spans="1:76" ht="15">
      <c r="A67" s="14" t="s">
        <v>292</v>
      </c>
      <c r="B67" s="15"/>
      <c r="C67" s="15"/>
      <c r="D67" s="93">
        <v>162</v>
      </c>
      <c r="E67" s="81"/>
      <c r="F67" s="112" t="s">
        <v>420</v>
      </c>
      <c r="G67" s="15"/>
      <c r="H67" s="16" t="s">
        <v>292</v>
      </c>
      <c r="I67" s="66"/>
      <c r="J67" s="66"/>
      <c r="K67" s="114" t="s">
        <v>1070</v>
      </c>
      <c r="L67" s="94">
        <v>1</v>
      </c>
      <c r="M67" s="95">
        <v>9202.0869140625</v>
      </c>
      <c r="N67" s="95">
        <v>1111.73095703125</v>
      </c>
      <c r="O67" s="77"/>
      <c r="P67" s="96"/>
      <c r="Q67" s="96"/>
      <c r="R67" s="97"/>
      <c r="S67" s="51">
        <v>0</v>
      </c>
      <c r="T67" s="51">
        <v>1</v>
      </c>
      <c r="U67" s="52">
        <v>0</v>
      </c>
      <c r="V67" s="52">
        <v>1</v>
      </c>
      <c r="W67" s="52">
        <v>0</v>
      </c>
      <c r="X67" s="52">
        <v>0.70175</v>
      </c>
      <c r="Y67" s="52">
        <v>0</v>
      </c>
      <c r="Z67" s="52">
        <v>0</v>
      </c>
      <c r="AA67" s="82">
        <v>67</v>
      </c>
      <c r="AB67" s="82"/>
      <c r="AC67" s="98"/>
      <c r="AD67" s="85" t="s">
        <v>660</v>
      </c>
      <c r="AE67" s="85">
        <v>318</v>
      </c>
      <c r="AF67" s="85">
        <v>120</v>
      </c>
      <c r="AG67" s="85">
        <v>261</v>
      </c>
      <c r="AH67" s="85">
        <v>153</v>
      </c>
      <c r="AI67" s="85"/>
      <c r="AJ67" s="85" t="s">
        <v>729</v>
      </c>
      <c r="AK67" s="85"/>
      <c r="AL67" s="90" t="s">
        <v>829</v>
      </c>
      <c r="AM67" s="85"/>
      <c r="AN67" s="87">
        <v>40337.6125</v>
      </c>
      <c r="AO67" s="90" t="s">
        <v>891</v>
      </c>
      <c r="AP67" s="85" t="b">
        <v>1</v>
      </c>
      <c r="AQ67" s="85" t="b">
        <v>0</v>
      </c>
      <c r="AR67" s="85" t="b">
        <v>1</v>
      </c>
      <c r="AS67" s="85" t="s">
        <v>900</v>
      </c>
      <c r="AT67" s="85">
        <v>20</v>
      </c>
      <c r="AU67" s="90" t="s">
        <v>902</v>
      </c>
      <c r="AV67" s="85" t="b">
        <v>0</v>
      </c>
      <c r="AW67" s="85" t="s">
        <v>931</v>
      </c>
      <c r="AX67" s="90" t="s">
        <v>996</v>
      </c>
      <c r="AY67" s="85" t="s">
        <v>66</v>
      </c>
      <c r="AZ67" s="85" t="str">
        <f>REPLACE(INDEX(GroupVertices[Group],MATCH(Vertices[[#This Row],[Vertex]],GroupVertices[Vertex],0)),1,1,"")</f>
        <v>12</v>
      </c>
      <c r="BA67" s="51"/>
      <c r="BB67" s="51"/>
      <c r="BC67" s="51"/>
      <c r="BD67" s="51"/>
      <c r="BE67" s="51"/>
      <c r="BF67" s="51"/>
      <c r="BG67" s="131" t="s">
        <v>1255</v>
      </c>
      <c r="BH67" s="131" t="s">
        <v>1255</v>
      </c>
      <c r="BI67" s="131" t="s">
        <v>1315</v>
      </c>
      <c r="BJ67" s="131" t="s">
        <v>1315</v>
      </c>
      <c r="BK67" s="131">
        <v>1</v>
      </c>
      <c r="BL67" s="134">
        <v>2.857142857142857</v>
      </c>
      <c r="BM67" s="131">
        <v>0</v>
      </c>
      <c r="BN67" s="134">
        <v>0</v>
      </c>
      <c r="BO67" s="131">
        <v>0</v>
      </c>
      <c r="BP67" s="134">
        <v>0</v>
      </c>
      <c r="BQ67" s="131">
        <v>34</v>
      </c>
      <c r="BR67" s="134">
        <v>97.14285714285714</v>
      </c>
      <c r="BS67" s="131">
        <v>35</v>
      </c>
      <c r="BT67" s="2"/>
      <c r="BU67" s="3"/>
      <c r="BV67" s="3"/>
      <c r="BW67" s="3"/>
      <c r="BX67" s="3"/>
    </row>
    <row r="68" spans="1:76" ht="15">
      <c r="A68" s="14" t="s">
        <v>294</v>
      </c>
      <c r="B68" s="15"/>
      <c r="C68" s="15"/>
      <c r="D68" s="93">
        <v>217.86666666666667</v>
      </c>
      <c r="E68" s="81"/>
      <c r="F68" s="112" t="s">
        <v>422</v>
      </c>
      <c r="G68" s="15"/>
      <c r="H68" s="16" t="s">
        <v>294</v>
      </c>
      <c r="I68" s="66"/>
      <c r="J68" s="66"/>
      <c r="K68" s="114" t="s">
        <v>1071</v>
      </c>
      <c r="L68" s="94">
        <v>53.62105263157895</v>
      </c>
      <c r="M68" s="95">
        <v>5157.37890625</v>
      </c>
      <c r="N68" s="95">
        <v>1111.73095703125</v>
      </c>
      <c r="O68" s="77"/>
      <c r="P68" s="96"/>
      <c r="Q68" s="96"/>
      <c r="R68" s="97"/>
      <c r="S68" s="51">
        <v>0</v>
      </c>
      <c r="T68" s="51">
        <v>2</v>
      </c>
      <c r="U68" s="52">
        <v>2</v>
      </c>
      <c r="V68" s="52">
        <v>0.5</v>
      </c>
      <c r="W68" s="52">
        <v>0</v>
      </c>
      <c r="X68" s="52">
        <v>1.459449</v>
      </c>
      <c r="Y68" s="52">
        <v>0</v>
      </c>
      <c r="Z68" s="52">
        <v>0</v>
      </c>
      <c r="AA68" s="82">
        <v>68</v>
      </c>
      <c r="AB68" s="82"/>
      <c r="AC68" s="98"/>
      <c r="AD68" s="85" t="s">
        <v>661</v>
      </c>
      <c r="AE68" s="85">
        <v>2195</v>
      </c>
      <c r="AF68" s="85">
        <v>1379</v>
      </c>
      <c r="AG68" s="85">
        <v>2207</v>
      </c>
      <c r="AH68" s="85">
        <v>459</v>
      </c>
      <c r="AI68" s="85"/>
      <c r="AJ68" s="85" t="s">
        <v>730</v>
      </c>
      <c r="AK68" s="85" t="s">
        <v>783</v>
      </c>
      <c r="AL68" s="90" t="s">
        <v>830</v>
      </c>
      <c r="AM68" s="85"/>
      <c r="AN68" s="87">
        <v>39944.13474537037</v>
      </c>
      <c r="AO68" s="90" t="s">
        <v>892</v>
      </c>
      <c r="AP68" s="85" t="b">
        <v>1</v>
      </c>
      <c r="AQ68" s="85" t="b">
        <v>0</v>
      </c>
      <c r="AR68" s="85" t="b">
        <v>1</v>
      </c>
      <c r="AS68" s="85" t="s">
        <v>559</v>
      </c>
      <c r="AT68" s="85">
        <v>27</v>
      </c>
      <c r="AU68" s="90" t="s">
        <v>902</v>
      </c>
      <c r="AV68" s="85" t="b">
        <v>0</v>
      </c>
      <c r="AW68" s="85" t="s">
        <v>931</v>
      </c>
      <c r="AX68" s="90" t="s">
        <v>997</v>
      </c>
      <c r="AY68" s="85" t="s">
        <v>66</v>
      </c>
      <c r="AZ68" s="85" t="str">
        <f>REPLACE(INDEX(GroupVertices[Group],MATCH(Vertices[[#This Row],[Vertex]],GroupVertices[Vertex],0)),1,1,"")</f>
        <v>7</v>
      </c>
      <c r="BA68" s="51"/>
      <c r="BB68" s="51"/>
      <c r="BC68" s="51"/>
      <c r="BD68" s="51"/>
      <c r="BE68" s="51"/>
      <c r="BF68" s="51"/>
      <c r="BG68" s="131" t="s">
        <v>1394</v>
      </c>
      <c r="BH68" s="131" t="s">
        <v>1394</v>
      </c>
      <c r="BI68" s="131" t="s">
        <v>1413</v>
      </c>
      <c r="BJ68" s="131" t="s">
        <v>1413</v>
      </c>
      <c r="BK68" s="131">
        <v>0</v>
      </c>
      <c r="BL68" s="134">
        <v>0</v>
      </c>
      <c r="BM68" s="131">
        <v>1</v>
      </c>
      <c r="BN68" s="134">
        <v>2.127659574468085</v>
      </c>
      <c r="BO68" s="131">
        <v>0</v>
      </c>
      <c r="BP68" s="134">
        <v>0</v>
      </c>
      <c r="BQ68" s="131">
        <v>46</v>
      </c>
      <c r="BR68" s="134">
        <v>97.87234042553192</v>
      </c>
      <c r="BS68" s="131">
        <v>47</v>
      </c>
      <c r="BT68" s="2"/>
      <c r="BU68" s="3"/>
      <c r="BV68" s="3"/>
      <c r="BW68" s="3"/>
      <c r="BX68" s="3"/>
    </row>
    <row r="69" spans="1:76" ht="15">
      <c r="A69" s="14" t="s">
        <v>314</v>
      </c>
      <c r="B69" s="15"/>
      <c r="C69" s="15"/>
      <c r="D69" s="93">
        <v>162</v>
      </c>
      <c r="E69" s="81"/>
      <c r="F69" s="112" t="s">
        <v>926</v>
      </c>
      <c r="G69" s="15"/>
      <c r="H69" s="16" t="s">
        <v>314</v>
      </c>
      <c r="I69" s="66"/>
      <c r="J69" s="66"/>
      <c r="K69" s="114" t="s">
        <v>1072</v>
      </c>
      <c r="L69" s="94">
        <v>1</v>
      </c>
      <c r="M69" s="95">
        <v>5157.37890625</v>
      </c>
      <c r="N69" s="95">
        <v>1756.4033203125</v>
      </c>
      <c r="O69" s="77"/>
      <c r="P69" s="96"/>
      <c r="Q69" s="96"/>
      <c r="R69" s="97"/>
      <c r="S69" s="51">
        <v>1</v>
      </c>
      <c r="T69" s="51">
        <v>0</v>
      </c>
      <c r="U69" s="52">
        <v>0</v>
      </c>
      <c r="V69" s="52">
        <v>0.333333</v>
      </c>
      <c r="W69" s="52">
        <v>0</v>
      </c>
      <c r="X69" s="52">
        <v>0.770265</v>
      </c>
      <c r="Y69" s="52">
        <v>0</v>
      </c>
      <c r="Z69" s="52">
        <v>0</v>
      </c>
      <c r="AA69" s="82">
        <v>69</v>
      </c>
      <c r="AB69" s="82"/>
      <c r="AC69" s="98"/>
      <c r="AD69" s="85" t="s">
        <v>662</v>
      </c>
      <c r="AE69" s="85">
        <v>1915</v>
      </c>
      <c r="AF69" s="85">
        <v>7415</v>
      </c>
      <c r="AG69" s="85">
        <v>21312</v>
      </c>
      <c r="AH69" s="85">
        <v>22066</v>
      </c>
      <c r="AI69" s="85"/>
      <c r="AJ69" s="85" t="s">
        <v>731</v>
      </c>
      <c r="AK69" s="85" t="s">
        <v>784</v>
      </c>
      <c r="AL69" s="90" t="s">
        <v>831</v>
      </c>
      <c r="AM69" s="85"/>
      <c r="AN69" s="87">
        <v>40218.14633101852</v>
      </c>
      <c r="AO69" s="90" t="s">
        <v>893</v>
      </c>
      <c r="AP69" s="85" t="b">
        <v>0</v>
      </c>
      <c r="AQ69" s="85" t="b">
        <v>0</v>
      </c>
      <c r="AR69" s="85" t="b">
        <v>1</v>
      </c>
      <c r="AS69" s="85" t="s">
        <v>559</v>
      </c>
      <c r="AT69" s="85">
        <v>273</v>
      </c>
      <c r="AU69" s="90" t="s">
        <v>908</v>
      </c>
      <c r="AV69" s="85" t="b">
        <v>0</v>
      </c>
      <c r="AW69" s="85" t="s">
        <v>931</v>
      </c>
      <c r="AX69" s="90" t="s">
        <v>998</v>
      </c>
      <c r="AY69" s="85" t="s">
        <v>65</v>
      </c>
      <c r="AZ69" s="85" t="str">
        <f>REPLACE(INDEX(GroupVertices[Group],MATCH(Vertices[[#This Row],[Vertex]],GroupVertices[Vertex],0)),1,1,"")</f>
        <v>7</v>
      </c>
      <c r="BA69" s="51"/>
      <c r="BB69" s="51"/>
      <c r="BC69" s="51"/>
      <c r="BD69" s="51"/>
      <c r="BE69" s="51"/>
      <c r="BF69" s="51"/>
      <c r="BG69" s="51"/>
      <c r="BH69" s="51"/>
      <c r="BI69" s="51"/>
      <c r="BJ69" s="51"/>
      <c r="BK69" s="51"/>
      <c r="BL69" s="52"/>
      <c r="BM69" s="51"/>
      <c r="BN69" s="52"/>
      <c r="BO69" s="51"/>
      <c r="BP69" s="52"/>
      <c r="BQ69" s="51"/>
      <c r="BR69" s="52"/>
      <c r="BS69" s="51"/>
      <c r="BT69" s="2"/>
      <c r="BU69" s="3"/>
      <c r="BV69" s="3"/>
      <c r="BW69" s="3"/>
      <c r="BX69" s="3"/>
    </row>
    <row r="70" spans="1:76" ht="15">
      <c r="A70" s="14" t="s">
        <v>315</v>
      </c>
      <c r="B70" s="15"/>
      <c r="C70" s="15"/>
      <c r="D70" s="93">
        <v>162</v>
      </c>
      <c r="E70" s="81"/>
      <c r="F70" s="112" t="s">
        <v>927</v>
      </c>
      <c r="G70" s="15"/>
      <c r="H70" s="16" t="s">
        <v>315</v>
      </c>
      <c r="I70" s="66"/>
      <c r="J70" s="66"/>
      <c r="K70" s="114" t="s">
        <v>1073</v>
      </c>
      <c r="L70" s="94">
        <v>1</v>
      </c>
      <c r="M70" s="95">
        <v>5788.89453125</v>
      </c>
      <c r="N70" s="95">
        <v>1756.4033203125</v>
      </c>
      <c r="O70" s="77"/>
      <c r="P70" s="96"/>
      <c r="Q70" s="96"/>
      <c r="R70" s="97"/>
      <c r="S70" s="51">
        <v>1</v>
      </c>
      <c r="T70" s="51">
        <v>0</v>
      </c>
      <c r="U70" s="52">
        <v>0</v>
      </c>
      <c r="V70" s="52">
        <v>0.333333</v>
      </c>
      <c r="W70" s="52">
        <v>0</v>
      </c>
      <c r="X70" s="52">
        <v>0.770265</v>
      </c>
      <c r="Y70" s="52">
        <v>0</v>
      </c>
      <c r="Z70" s="52">
        <v>0</v>
      </c>
      <c r="AA70" s="82">
        <v>70</v>
      </c>
      <c r="AB70" s="82"/>
      <c r="AC70" s="98"/>
      <c r="AD70" s="85" t="s">
        <v>663</v>
      </c>
      <c r="AE70" s="85">
        <v>1064</v>
      </c>
      <c r="AF70" s="85">
        <v>1161</v>
      </c>
      <c r="AG70" s="85">
        <v>2901</v>
      </c>
      <c r="AH70" s="85">
        <v>1743</v>
      </c>
      <c r="AI70" s="85"/>
      <c r="AJ70" s="85" t="s">
        <v>732</v>
      </c>
      <c r="AK70" s="85" t="s">
        <v>785</v>
      </c>
      <c r="AL70" s="90" t="s">
        <v>832</v>
      </c>
      <c r="AM70" s="85"/>
      <c r="AN70" s="87">
        <v>39889.99650462963</v>
      </c>
      <c r="AO70" s="90" t="s">
        <v>894</v>
      </c>
      <c r="AP70" s="85" t="b">
        <v>0</v>
      </c>
      <c r="AQ70" s="85" t="b">
        <v>0</v>
      </c>
      <c r="AR70" s="85" t="b">
        <v>1</v>
      </c>
      <c r="AS70" s="85" t="s">
        <v>559</v>
      </c>
      <c r="AT70" s="85">
        <v>62</v>
      </c>
      <c r="AU70" s="90" t="s">
        <v>902</v>
      </c>
      <c r="AV70" s="85" t="b">
        <v>0</v>
      </c>
      <c r="AW70" s="85" t="s">
        <v>931</v>
      </c>
      <c r="AX70" s="90" t="s">
        <v>999</v>
      </c>
      <c r="AY70" s="85" t="s">
        <v>65</v>
      </c>
      <c r="AZ70" s="85" t="str">
        <f>REPLACE(INDEX(GroupVertices[Group],MATCH(Vertices[[#This Row],[Vertex]],GroupVertices[Vertex],0)),1,1,"")</f>
        <v>7</v>
      </c>
      <c r="BA70" s="51"/>
      <c r="BB70" s="51"/>
      <c r="BC70" s="51"/>
      <c r="BD70" s="51"/>
      <c r="BE70" s="51"/>
      <c r="BF70" s="51"/>
      <c r="BG70" s="51"/>
      <c r="BH70" s="51"/>
      <c r="BI70" s="51"/>
      <c r="BJ70" s="51"/>
      <c r="BK70" s="51"/>
      <c r="BL70" s="52"/>
      <c r="BM70" s="51"/>
      <c r="BN70" s="52"/>
      <c r="BO70" s="51"/>
      <c r="BP70" s="52"/>
      <c r="BQ70" s="51"/>
      <c r="BR70" s="52"/>
      <c r="BS70" s="51"/>
      <c r="BT70" s="2"/>
      <c r="BU70" s="3"/>
      <c r="BV70" s="3"/>
      <c r="BW70" s="3"/>
      <c r="BX70" s="3"/>
    </row>
    <row r="71" spans="1:76" ht="15">
      <c r="A71" s="14" t="s">
        <v>295</v>
      </c>
      <c r="B71" s="15"/>
      <c r="C71" s="15"/>
      <c r="D71" s="93">
        <v>162</v>
      </c>
      <c r="E71" s="81"/>
      <c r="F71" s="112" t="s">
        <v>423</v>
      </c>
      <c r="G71" s="15"/>
      <c r="H71" s="16" t="s">
        <v>295</v>
      </c>
      <c r="I71" s="66"/>
      <c r="J71" s="66"/>
      <c r="K71" s="114" t="s">
        <v>1074</v>
      </c>
      <c r="L71" s="94">
        <v>1</v>
      </c>
      <c r="M71" s="95">
        <v>8051.826171875</v>
      </c>
      <c r="N71" s="95">
        <v>3183.89208984375</v>
      </c>
      <c r="O71" s="77"/>
      <c r="P71" s="96"/>
      <c r="Q71" s="96"/>
      <c r="R71" s="97"/>
      <c r="S71" s="51">
        <v>0</v>
      </c>
      <c r="T71" s="51">
        <v>1</v>
      </c>
      <c r="U71" s="52">
        <v>0</v>
      </c>
      <c r="V71" s="52">
        <v>1</v>
      </c>
      <c r="W71" s="52">
        <v>0</v>
      </c>
      <c r="X71" s="52">
        <v>0.999993</v>
      </c>
      <c r="Y71" s="52">
        <v>0</v>
      </c>
      <c r="Z71" s="52">
        <v>0</v>
      </c>
      <c r="AA71" s="82">
        <v>71</v>
      </c>
      <c r="AB71" s="82"/>
      <c r="AC71" s="98"/>
      <c r="AD71" s="85" t="s">
        <v>664</v>
      </c>
      <c r="AE71" s="85">
        <v>303</v>
      </c>
      <c r="AF71" s="85">
        <v>814</v>
      </c>
      <c r="AG71" s="85">
        <v>3451</v>
      </c>
      <c r="AH71" s="85">
        <v>4245</v>
      </c>
      <c r="AI71" s="85"/>
      <c r="AJ71" s="85" t="s">
        <v>733</v>
      </c>
      <c r="AK71" s="85" t="s">
        <v>786</v>
      </c>
      <c r="AL71" s="90" t="s">
        <v>833</v>
      </c>
      <c r="AM71" s="85"/>
      <c r="AN71" s="87">
        <v>42831.79447916667</v>
      </c>
      <c r="AO71" s="90" t="s">
        <v>895</v>
      </c>
      <c r="AP71" s="85" t="b">
        <v>0</v>
      </c>
      <c r="AQ71" s="85" t="b">
        <v>0</v>
      </c>
      <c r="AR71" s="85" t="b">
        <v>1</v>
      </c>
      <c r="AS71" s="85" t="s">
        <v>559</v>
      </c>
      <c r="AT71" s="85">
        <v>13</v>
      </c>
      <c r="AU71" s="90" t="s">
        <v>902</v>
      </c>
      <c r="AV71" s="85" t="b">
        <v>0</v>
      </c>
      <c r="AW71" s="85" t="s">
        <v>931</v>
      </c>
      <c r="AX71" s="90" t="s">
        <v>1000</v>
      </c>
      <c r="AY71" s="85" t="s">
        <v>66</v>
      </c>
      <c r="AZ71" s="85" t="str">
        <f>REPLACE(INDEX(GroupVertices[Group],MATCH(Vertices[[#This Row],[Vertex]],GroupVertices[Vertex],0)),1,1,"")</f>
        <v>11</v>
      </c>
      <c r="BA71" s="51"/>
      <c r="BB71" s="51"/>
      <c r="BC71" s="51"/>
      <c r="BD71" s="51"/>
      <c r="BE71" s="51"/>
      <c r="BF71" s="51"/>
      <c r="BG71" s="131" t="s">
        <v>1395</v>
      </c>
      <c r="BH71" s="131" t="s">
        <v>1395</v>
      </c>
      <c r="BI71" s="131" t="s">
        <v>1414</v>
      </c>
      <c r="BJ71" s="131" t="s">
        <v>1414</v>
      </c>
      <c r="BK71" s="131">
        <v>0</v>
      </c>
      <c r="BL71" s="134">
        <v>0</v>
      </c>
      <c r="BM71" s="131">
        <v>0</v>
      </c>
      <c r="BN71" s="134">
        <v>0</v>
      </c>
      <c r="BO71" s="131">
        <v>0</v>
      </c>
      <c r="BP71" s="134">
        <v>0</v>
      </c>
      <c r="BQ71" s="131">
        <v>34</v>
      </c>
      <c r="BR71" s="134">
        <v>100</v>
      </c>
      <c r="BS71" s="131">
        <v>34</v>
      </c>
      <c r="BT71" s="2"/>
      <c r="BU71" s="3"/>
      <c r="BV71" s="3"/>
      <c r="BW71" s="3"/>
      <c r="BX71" s="3"/>
    </row>
    <row r="72" spans="1:76" ht="15">
      <c r="A72" s="14" t="s">
        <v>316</v>
      </c>
      <c r="B72" s="15"/>
      <c r="C72" s="15"/>
      <c r="D72" s="93">
        <v>162</v>
      </c>
      <c r="E72" s="81"/>
      <c r="F72" s="112" t="s">
        <v>928</v>
      </c>
      <c r="G72" s="15"/>
      <c r="H72" s="16" t="s">
        <v>316</v>
      </c>
      <c r="I72" s="66"/>
      <c r="J72" s="66"/>
      <c r="K72" s="114" t="s">
        <v>1075</v>
      </c>
      <c r="L72" s="94">
        <v>1</v>
      </c>
      <c r="M72" s="95">
        <v>8051.826171875</v>
      </c>
      <c r="N72" s="95">
        <v>3815.407958984375</v>
      </c>
      <c r="O72" s="77"/>
      <c r="P72" s="96"/>
      <c r="Q72" s="96"/>
      <c r="R72" s="97"/>
      <c r="S72" s="51">
        <v>1</v>
      </c>
      <c r="T72" s="51">
        <v>0</v>
      </c>
      <c r="U72" s="52">
        <v>0</v>
      </c>
      <c r="V72" s="52">
        <v>1</v>
      </c>
      <c r="W72" s="52">
        <v>0</v>
      </c>
      <c r="X72" s="52">
        <v>0.999993</v>
      </c>
      <c r="Y72" s="52">
        <v>0</v>
      </c>
      <c r="Z72" s="52">
        <v>0</v>
      </c>
      <c r="AA72" s="82">
        <v>72</v>
      </c>
      <c r="AB72" s="82"/>
      <c r="AC72" s="98"/>
      <c r="AD72" s="85" t="s">
        <v>665</v>
      </c>
      <c r="AE72" s="85">
        <v>58</v>
      </c>
      <c r="AF72" s="85">
        <v>109</v>
      </c>
      <c r="AG72" s="85">
        <v>20</v>
      </c>
      <c r="AH72" s="85">
        <v>2</v>
      </c>
      <c r="AI72" s="85"/>
      <c r="AJ72" s="85"/>
      <c r="AK72" s="85" t="s">
        <v>787</v>
      </c>
      <c r="AL72" s="90" t="s">
        <v>834</v>
      </c>
      <c r="AM72" s="85"/>
      <c r="AN72" s="87">
        <v>41368.92178240741</v>
      </c>
      <c r="AO72" s="85"/>
      <c r="AP72" s="85" t="b">
        <v>1</v>
      </c>
      <c r="AQ72" s="85" t="b">
        <v>0</v>
      </c>
      <c r="AR72" s="85" t="b">
        <v>0</v>
      </c>
      <c r="AS72" s="85" t="s">
        <v>559</v>
      </c>
      <c r="AT72" s="85">
        <v>0</v>
      </c>
      <c r="AU72" s="90" t="s">
        <v>902</v>
      </c>
      <c r="AV72" s="85" t="b">
        <v>0</v>
      </c>
      <c r="AW72" s="85" t="s">
        <v>931</v>
      </c>
      <c r="AX72" s="90" t="s">
        <v>1001</v>
      </c>
      <c r="AY72" s="85" t="s">
        <v>65</v>
      </c>
      <c r="AZ72" s="85" t="str">
        <f>REPLACE(INDEX(GroupVertices[Group],MATCH(Vertices[[#This Row],[Vertex]],GroupVertices[Vertex],0)),1,1,"")</f>
        <v>11</v>
      </c>
      <c r="BA72" s="51"/>
      <c r="BB72" s="51"/>
      <c r="BC72" s="51"/>
      <c r="BD72" s="51"/>
      <c r="BE72" s="51"/>
      <c r="BF72" s="51"/>
      <c r="BG72" s="51"/>
      <c r="BH72" s="51"/>
      <c r="BI72" s="51"/>
      <c r="BJ72" s="51"/>
      <c r="BK72" s="51"/>
      <c r="BL72" s="52"/>
      <c r="BM72" s="51"/>
      <c r="BN72" s="52"/>
      <c r="BO72" s="51"/>
      <c r="BP72" s="52"/>
      <c r="BQ72" s="51"/>
      <c r="BR72" s="52"/>
      <c r="BS72" s="51"/>
      <c r="BT72" s="2"/>
      <c r="BU72" s="3"/>
      <c r="BV72" s="3"/>
      <c r="BW72" s="3"/>
      <c r="BX72" s="3"/>
    </row>
    <row r="73" spans="1:76" ht="15">
      <c r="A73" s="14" t="s">
        <v>296</v>
      </c>
      <c r="B73" s="15"/>
      <c r="C73" s="15"/>
      <c r="D73" s="93">
        <v>162</v>
      </c>
      <c r="E73" s="81"/>
      <c r="F73" s="112" t="s">
        <v>424</v>
      </c>
      <c r="G73" s="15"/>
      <c r="H73" s="16" t="s">
        <v>296</v>
      </c>
      <c r="I73" s="66"/>
      <c r="J73" s="66"/>
      <c r="K73" s="114" t="s">
        <v>1076</v>
      </c>
      <c r="L73" s="94">
        <v>1</v>
      </c>
      <c r="M73" s="95">
        <v>9202.0869140625</v>
      </c>
      <c r="N73" s="95">
        <v>3183.89208984375</v>
      </c>
      <c r="O73" s="77"/>
      <c r="P73" s="96"/>
      <c r="Q73" s="96"/>
      <c r="R73" s="97"/>
      <c r="S73" s="51">
        <v>0</v>
      </c>
      <c r="T73" s="51">
        <v>1</v>
      </c>
      <c r="U73" s="52">
        <v>0</v>
      </c>
      <c r="V73" s="52">
        <v>1</v>
      </c>
      <c r="W73" s="52">
        <v>0</v>
      </c>
      <c r="X73" s="52">
        <v>0.999993</v>
      </c>
      <c r="Y73" s="52">
        <v>0</v>
      </c>
      <c r="Z73" s="52">
        <v>0</v>
      </c>
      <c r="AA73" s="82">
        <v>73</v>
      </c>
      <c r="AB73" s="82"/>
      <c r="AC73" s="98"/>
      <c r="AD73" s="85" t="s">
        <v>666</v>
      </c>
      <c r="AE73" s="85">
        <v>339</v>
      </c>
      <c r="AF73" s="85">
        <v>91</v>
      </c>
      <c r="AG73" s="85">
        <v>341</v>
      </c>
      <c r="AH73" s="85">
        <v>169</v>
      </c>
      <c r="AI73" s="85"/>
      <c r="AJ73" s="85" t="s">
        <v>734</v>
      </c>
      <c r="AK73" s="85" t="s">
        <v>788</v>
      </c>
      <c r="AL73" s="85"/>
      <c r="AM73" s="85"/>
      <c r="AN73" s="87">
        <v>41882.750914351855</v>
      </c>
      <c r="AO73" s="90" t="s">
        <v>896</v>
      </c>
      <c r="AP73" s="85" t="b">
        <v>1</v>
      </c>
      <c r="AQ73" s="85" t="b">
        <v>0</v>
      </c>
      <c r="AR73" s="85" t="b">
        <v>0</v>
      </c>
      <c r="AS73" s="85" t="s">
        <v>559</v>
      </c>
      <c r="AT73" s="85">
        <v>0</v>
      </c>
      <c r="AU73" s="90" t="s">
        <v>902</v>
      </c>
      <c r="AV73" s="85" t="b">
        <v>0</v>
      </c>
      <c r="AW73" s="85" t="s">
        <v>931</v>
      </c>
      <c r="AX73" s="90" t="s">
        <v>1002</v>
      </c>
      <c r="AY73" s="85" t="s">
        <v>66</v>
      </c>
      <c r="AZ73" s="85" t="str">
        <f>REPLACE(INDEX(GroupVertices[Group],MATCH(Vertices[[#This Row],[Vertex]],GroupVertices[Vertex],0)),1,1,"")</f>
        <v>10</v>
      </c>
      <c r="BA73" s="51"/>
      <c r="BB73" s="51"/>
      <c r="BC73" s="51"/>
      <c r="BD73" s="51"/>
      <c r="BE73" s="51"/>
      <c r="BF73" s="51"/>
      <c r="BG73" s="131" t="s">
        <v>1396</v>
      </c>
      <c r="BH73" s="131" t="s">
        <v>1396</v>
      </c>
      <c r="BI73" s="131" t="s">
        <v>1415</v>
      </c>
      <c r="BJ73" s="131" t="s">
        <v>1415</v>
      </c>
      <c r="BK73" s="131">
        <v>1</v>
      </c>
      <c r="BL73" s="134">
        <v>4.545454545454546</v>
      </c>
      <c r="BM73" s="131">
        <v>0</v>
      </c>
      <c r="BN73" s="134">
        <v>0</v>
      </c>
      <c r="BO73" s="131">
        <v>0</v>
      </c>
      <c r="BP73" s="134">
        <v>0</v>
      </c>
      <c r="BQ73" s="131">
        <v>21</v>
      </c>
      <c r="BR73" s="134">
        <v>95.45454545454545</v>
      </c>
      <c r="BS73" s="131">
        <v>22</v>
      </c>
      <c r="BT73" s="2"/>
      <c r="BU73" s="3"/>
      <c r="BV73" s="3"/>
      <c r="BW73" s="3"/>
      <c r="BX73" s="3"/>
    </row>
    <row r="74" spans="1:76" ht="15">
      <c r="A74" s="14" t="s">
        <v>317</v>
      </c>
      <c r="B74" s="15"/>
      <c r="C74" s="15"/>
      <c r="D74" s="93">
        <v>162</v>
      </c>
      <c r="E74" s="81"/>
      <c r="F74" s="112" t="s">
        <v>929</v>
      </c>
      <c r="G74" s="15"/>
      <c r="H74" s="16" t="s">
        <v>317</v>
      </c>
      <c r="I74" s="66"/>
      <c r="J74" s="66"/>
      <c r="K74" s="114" t="s">
        <v>1077</v>
      </c>
      <c r="L74" s="94">
        <v>1</v>
      </c>
      <c r="M74" s="95">
        <v>9202.0869140625</v>
      </c>
      <c r="N74" s="95">
        <v>3815.407958984375</v>
      </c>
      <c r="O74" s="77"/>
      <c r="P74" s="96"/>
      <c r="Q74" s="96"/>
      <c r="R74" s="97"/>
      <c r="S74" s="51">
        <v>1</v>
      </c>
      <c r="T74" s="51">
        <v>0</v>
      </c>
      <c r="U74" s="52">
        <v>0</v>
      </c>
      <c r="V74" s="52">
        <v>1</v>
      </c>
      <c r="W74" s="52">
        <v>0</v>
      </c>
      <c r="X74" s="52">
        <v>0.999993</v>
      </c>
      <c r="Y74" s="52">
        <v>0</v>
      </c>
      <c r="Z74" s="52">
        <v>0</v>
      </c>
      <c r="AA74" s="82">
        <v>74</v>
      </c>
      <c r="AB74" s="82"/>
      <c r="AC74" s="98"/>
      <c r="AD74" s="85" t="s">
        <v>667</v>
      </c>
      <c r="AE74" s="85">
        <v>20</v>
      </c>
      <c r="AF74" s="85">
        <v>3710069</v>
      </c>
      <c r="AG74" s="85">
        <v>307605</v>
      </c>
      <c r="AH74" s="85">
        <v>645</v>
      </c>
      <c r="AI74" s="85"/>
      <c r="AJ74" s="85" t="s">
        <v>735</v>
      </c>
      <c r="AK74" s="85"/>
      <c r="AL74" s="90" t="s">
        <v>835</v>
      </c>
      <c r="AM74" s="85"/>
      <c r="AN74" s="87">
        <v>41626.310694444444</v>
      </c>
      <c r="AO74" s="90" t="s">
        <v>897</v>
      </c>
      <c r="AP74" s="85" t="b">
        <v>0</v>
      </c>
      <c r="AQ74" s="85" t="b">
        <v>0</v>
      </c>
      <c r="AR74" s="85" t="b">
        <v>1</v>
      </c>
      <c r="AS74" s="85" t="s">
        <v>559</v>
      </c>
      <c r="AT74" s="85">
        <v>716</v>
      </c>
      <c r="AU74" s="90" t="s">
        <v>902</v>
      </c>
      <c r="AV74" s="85" t="b">
        <v>1</v>
      </c>
      <c r="AW74" s="85" t="s">
        <v>931</v>
      </c>
      <c r="AX74" s="90" t="s">
        <v>1003</v>
      </c>
      <c r="AY74" s="85" t="s">
        <v>65</v>
      </c>
      <c r="AZ74" s="85" t="str">
        <f>REPLACE(INDEX(GroupVertices[Group],MATCH(Vertices[[#This Row],[Vertex]],GroupVertices[Vertex],0)),1,1,"")</f>
        <v>10</v>
      </c>
      <c r="BA74" s="51"/>
      <c r="BB74" s="51"/>
      <c r="BC74" s="51"/>
      <c r="BD74" s="51"/>
      <c r="BE74" s="51"/>
      <c r="BF74" s="51"/>
      <c r="BG74" s="51"/>
      <c r="BH74" s="51"/>
      <c r="BI74" s="51"/>
      <c r="BJ74" s="51"/>
      <c r="BK74" s="51"/>
      <c r="BL74" s="52"/>
      <c r="BM74" s="51"/>
      <c r="BN74" s="52"/>
      <c r="BO74" s="51"/>
      <c r="BP74" s="52"/>
      <c r="BQ74" s="51"/>
      <c r="BR74" s="52"/>
      <c r="BS74" s="51"/>
      <c r="BT74" s="2"/>
      <c r="BU74" s="3"/>
      <c r="BV74" s="3"/>
      <c r="BW74" s="3"/>
      <c r="BX74" s="3"/>
    </row>
    <row r="75" spans="1:76" ht="15">
      <c r="A75" s="14" t="s">
        <v>297</v>
      </c>
      <c r="B75" s="15"/>
      <c r="C75" s="15"/>
      <c r="D75" s="93">
        <v>162</v>
      </c>
      <c r="E75" s="81"/>
      <c r="F75" s="112" t="s">
        <v>930</v>
      </c>
      <c r="G75" s="15"/>
      <c r="H75" s="16" t="s">
        <v>297</v>
      </c>
      <c r="I75" s="66"/>
      <c r="J75" s="66"/>
      <c r="K75" s="114" t="s">
        <v>1078</v>
      </c>
      <c r="L75" s="94">
        <v>1</v>
      </c>
      <c r="M75" s="95">
        <v>5991.8818359375</v>
      </c>
      <c r="N75" s="95">
        <v>8841.220703125</v>
      </c>
      <c r="O75" s="77"/>
      <c r="P75" s="96"/>
      <c r="Q75" s="96"/>
      <c r="R75" s="97"/>
      <c r="S75" s="51">
        <v>1</v>
      </c>
      <c r="T75" s="51">
        <v>1</v>
      </c>
      <c r="U75" s="52">
        <v>0</v>
      </c>
      <c r="V75" s="52">
        <v>0</v>
      </c>
      <c r="W75" s="52">
        <v>0</v>
      </c>
      <c r="X75" s="52">
        <v>0.999993</v>
      </c>
      <c r="Y75" s="52">
        <v>0</v>
      </c>
      <c r="Z75" s="52" t="s">
        <v>1559</v>
      </c>
      <c r="AA75" s="82">
        <v>75</v>
      </c>
      <c r="AB75" s="82"/>
      <c r="AC75" s="98"/>
      <c r="AD75" s="85" t="s">
        <v>668</v>
      </c>
      <c r="AE75" s="85">
        <v>1933</v>
      </c>
      <c r="AF75" s="85">
        <v>983</v>
      </c>
      <c r="AG75" s="85">
        <v>35323</v>
      </c>
      <c r="AH75" s="85">
        <v>3574</v>
      </c>
      <c r="AI75" s="85"/>
      <c r="AJ75" s="85" t="s">
        <v>736</v>
      </c>
      <c r="AK75" s="85" t="s">
        <v>789</v>
      </c>
      <c r="AL75" s="90" t="s">
        <v>836</v>
      </c>
      <c r="AM75" s="85"/>
      <c r="AN75" s="87">
        <v>39967.596817129626</v>
      </c>
      <c r="AO75" s="90" t="s">
        <v>898</v>
      </c>
      <c r="AP75" s="85" t="b">
        <v>0</v>
      </c>
      <c r="AQ75" s="85" t="b">
        <v>0</v>
      </c>
      <c r="AR75" s="85" t="b">
        <v>1</v>
      </c>
      <c r="AS75" s="85" t="s">
        <v>559</v>
      </c>
      <c r="AT75" s="85">
        <v>55</v>
      </c>
      <c r="AU75" s="90" t="s">
        <v>910</v>
      </c>
      <c r="AV75" s="85" t="b">
        <v>0</v>
      </c>
      <c r="AW75" s="85" t="s">
        <v>931</v>
      </c>
      <c r="AX75" s="90" t="s">
        <v>1004</v>
      </c>
      <c r="AY75" s="85" t="s">
        <v>66</v>
      </c>
      <c r="AZ75" s="85" t="str">
        <f>REPLACE(INDEX(GroupVertices[Group],MATCH(Vertices[[#This Row],[Vertex]],GroupVertices[Vertex],0)),1,1,"")</f>
        <v>4</v>
      </c>
      <c r="BA75" s="51" t="s">
        <v>353</v>
      </c>
      <c r="BB75" s="51" t="s">
        <v>353</v>
      </c>
      <c r="BC75" s="51" t="s">
        <v>362</v>
      </c>
      <c r="BD75" s="51" t="s">
        <v>362</v>
      </c>
      <c r="BE75" s="51" t="s">
        <v>371</v>
      </c>
      <c r="BF75" s="51" t="s">
        <v>371</v>
      </c>
      <c r="BG75" s="131" t="s">
        <v>1397</v>
      </c>
      <c r="BH75" s="131" t="s">
        <v>1397</v>
      </c>
      <c r="BI75" s="131" t="s">
        <v>1416</v>
      </c>
      <c r="BJ75" s="131" t="s">
        <v>1416</v>
      </c>
      <c r="BK75" s="131">
        <v>1</v>
      </c>
      <c r="BL75" s="134">
        <v>2.6315789473684212</v>
      </c>
      <c r="BM75" s="131">
        <v>1</v>
      </c>
      <c r="BN75" s="134">
        <v>2.6315789473684212</v>
      </c>
      <c r="BO75" s="131">
        <v>0</v>
      </c>
      <c r="BP75" s="134">
        <v>0</v>
      </c>
      <c r="BQ75" s="131">
        <v>36</v>
      </c>
      <c r="BR75" s="134">
        <v>94.73684210526316</v>
      </c>
      <c r="BS75" s="131">
        <v>38</v>
      </c>
      <c r="BT75" s="2"/>
      <c r="BU75" s="3"/>
      <c r="BV75" s="3"/>
      <c r="BW75" s="3"/>
      <c r="BX75" s="3"/>
    </row>
    <row r="76" spans="1:76" ht="15">
      <c r="A76" s="99" t="s">
        <v>299</v>
      </c>
      <c r="B76" s="100"/>
      <c r="C76" s="100"/>
      <c r="D76" s="101">
        <v>162</v>
      </c>
      <c r="E76" s="102"/>
      <c r="F76" s="113" t="s">
        <v>426</v>
      </c>
      <c r="G76" s="100"/>
      <c r="H76" s="103" t="s">
        <v>299</v>
      </c>
      <c r="I76" s="104"/>
      <c r="J76" s="104"/>
      <c r="K76" s="115" t="s">
        <v>1079</v>
      </c>
      <c r="L76" s="105">
        <v>1</v>
      </c>
      <c r="M76" s="106">
        <v>2300.385498046875</v>
      </c>
      <c r="N76" s="106">
        <v>8171.4580078125</v>
      </c>
      <c r="O76" s="107"/>
      <c r="P76" s="108"/>
      <c r="Q76" s="108"/>
      <c r="R76" s="109"/>
      <c r="S76" s="51">
        <v>0</v>
      </c>
      <c r="T76" s="51">
        <v>1</v>
      </c>
      <c r="U76" s="52">
        <v>0</v>
      </c>
      <c r="V76" s="52">
        <v>0.025641</v>
      </c>
      <c r="W76" s="52">
        <v>0.04</v>
      </c>
      <c r="X76" s="52">
        <v>0.552628</v>
      </c>
      <c r="Y76" s="52">
        <v>0</v>
      </c>
      <c r="Z76" s="52">
        <v>0</v>
      </c>
      <c r="AA76" s="110">
        <v>76</v>
      </c>
      <c r="AB76" s="110"/>
      <c r="AC76" s="111"/>
      <c r="AD76" s="85" t="s">
        <v>669</v>
      </c>
      <c r="AE76" s="85">
        <v>2</v>
      </c>
      <c r="AF76" s="85">
        <v>359</v>
      </c>
      <c r="AG76" s="85">
        <v>121</v>
      </c>
      <c r="AH76" s="85">
        <v>2</v>
      </c>
      <c r="AI76" s="85"/>
      <c r="AJ76" s="85" t="s">
        <v>737</v>
      </c>
      <c r="AK76" s="85" t="s">
        <v>761</v>
      </c>
      <c r="AL76" s="85"/>
      <c r="AM76" s="85"/>
      <c r="AN76" s="87">
        <v>41643.78261574074</v>
      </c>
      <c r="AO76" s="90" t="s">
        <v>899</v>
      </c>
      <c r="AP76" s="85" t="b">
        <v>0</v>
      </c>
      <c r="AQ76" s="85" t="b">
        <v>0</v>
      </c>
      <c r="AR76" s="85" t="b">
        <v>0</v>
      </c>
      <c r="AS76" s="85" t="s">
        <v>559</v>
      </c>
      <c r="AT76" s="85">
        <v>4</v>
      </c>
      <c r="AU76" s="90" t="s">
        <v>902</v>
      </c>
      <c r="AV76" s="85" t="b">
        <v>0</v>
      </c>
      <c r="AW76" s="85" t="s">
        <v>931</v>
      </c>
      <c r="AX76" s="90" t="s">
        <v>1005</v>
      </c>
      <c r="AY76" s="85" t="s">
        <v>66</v>
      </c>
      <c r="AZ76" s="85" t="str">
        <f>REPLACE(INDEX(GroupVertices[Group],MATCH(Vertices[[#This Row],[Vertex]],GroupVertices[Vertex],0)),1,1,"")</f>
        <v>1</v>
      </c>
      <c r="BA76" s="51"/>
      <c r="BB76" s="51"/>
      <c r="BC76" s="51"/>
      <c r="BD76" s="51"/>
      <c r="BE76" s="51"/>
      <c r="BF76" s="51"/>
      <c r="BG76" s="131" t="s">
        <v>1247</v>
      </c>
      <c r="BH76" s="131" t="s">
        <v>1247</v>
      </c>
      <c r="BI76" s="131" t="s">
        <v>1310</v>
      </c>
      <c r="BJ76" s="131" t="s">
        <v>1310</v>
      </c>
      <c r="BK76" s="131">
        <v>1</v>
      </c>
      <c r="BL76" s="134">
        <v>2.2222222222222223</v>
      </c>
      <c r="BM76" s="131">
        <v>0</v>
      </c>
      <c r="BN76" s="134">
        <v>0</v>
      </c>
      <c r="BO76" s="131">
        <v>0</v>
      </c>
      <c r="BP76" s="134">
        <v>0</v>
      </c>
      <c r="BQ76" s="131">
        <v>44</v>
      </c>
      <c r="BR76" s="134">
        <v>97.77777777777777</v>
      </c>
      <c r="BS76" s="131">
        <v>45</v>
      </c>
      <c r="BT76" s="2"/>
      <c r="BU76" s="3"/>
      <c r="BV76" s="3"/>
      <c r="BW76" s="3"/>
      <c r="BX7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6"/>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6"/>
    <dataValidation allowBlank="1" showInputMessage="1" promptTitle="Vertex Tooltip" prompt="Enter optional text that will pop up when the mouse is hovered over the vertex." errorTitle="Invalid Vertex Image Key" sqref="K3:K7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6"/>
    <dataValidation allowBlank="1" showInputMessage="1" promptTitle="Vertex Label Fill Color" prompt="To select an optional fill color for the Label shape, right-click and select Select Color on the right-click menu." sqref="I3:I76"/>
    <dataValidation allowBlank="1" showInputMessage="1" promptTitle="Vertex Image File" prompt="Enter the path to an image file.  Hover over the column header for examples." errorTitle="Invalid Vertex Image Key" sqref="F3:F76"/>
    <dataValidation allowBlank="1" showInputMessage="1" promptTitle="Vertex Color" prompt="To select an optional vertex color, right-click and select Select Color on the right-click menu." sqref="B3:B76"/>
    <dataValidation allowBlank="1" showInputMessage="1" promptTitle="Vertex Opacity" prompt="Enter an optional vertex opacity between 0 (transparent) and 100 (opaque)." errorTitle="Invalid Vertex Opacity" error="The optional vertex opacity must be a whole number between 0 and 10." sqref="E3:E76"/>
    <dataValidation type="list" allowBlank="1" showInputMessage="1" showErrorMessage="1" promptTitle="Vertex Shape" prompt="Select an optional vertex shape." errorTitle="Invalid Vertex Shape" error="You have entered an invalid vertex shape.  Try selecting from the drop-down list instead." sqref="C3:C7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6">
      <formula1>ValidVertexLabelPositions</formula1>
    </dataValidation>
    <dataValidation allowBlank="1" showInputMessage="1" showErrorMessage="1" promptTitle="Vertex Name" prompt="Enter the name of the vertex." sqref="A3:A76"/>
  </dataValidations>
  <hyperlinks>
    <hyperlink ref="AL3" r:id="rId1" display="https://t.co/M61sgCI3N1"/>
    <hyperlink ref="AL4" r:id="rId2" display="http://t.co/TOznS8EzJG"/>
    <hyperlink ref="AL5" r:id="rId3" display="https://t.co/Qb4cK8O6Zt"/>
    <hyperlink ref="AL8" r:id="rId4" display="https://t.co/NyV78RbSAo"/>
    <hyperlink ref="AL9" r:id="rId5" display="http://t.co/i7NW4Bof2G"/>
    <hyperlink ref="AL11" r:id="rId6" display="https://t.co/6W6eIpZgN5"/>
    <hyperlink ref="AL12" r:id="rId7" display="https://t.co/STDyuB2kTt"/>
    <hyperlink ref="AL13" r:id="rId8" display="http://t.co/OJWVBf00D8"/>
    <hyperlink ref="AL14" r:id="rId9" display="https://t.co/oFud3JRuFW"/>
    <hyperlink ref="AL15" r:id="rId10" display="https://t.co/MWzNRDizBo"/>
    <hyperlink ref="AL16" r:id="rId11" display="https://t.co/MWzNRDizBo"/>
    <hyperlink ref="AL17" r:id="rId12" display="https://t.co/rQkAVGLxKh"/>
    <hyperlink ref="AL18" r:id="rId13" display="http://t.co/1zjGn26bP4"/>
    <hyperlink ref="AL19" r:id="rId14" display="https://t.co/g6Fa4HxSfA"/>
    <hyperlink ref="AL20" r:id="rId15" display="https://t.co/UcrlqL1fuB"/>
    <hyperlink ref="AL21" r:id="rId16" display="https://t.co/GALRqovFw6"/>
    <hyperlink ref="AL22" r:id="rId17" display="https://t.co/3B6VSmkaY4"/>
    <hyperlink ref="AL23" r:id="rId18" display="http://t.co/7U7m7CZyoY"/>
    <hyperlink ref="AL24" r:id="rId19" display="https://t.co/seov8BQzgf"/>
    <hyperlink ref="AL25" r:id="rId20" display="https://t.co/HlEl5aXWlv"/>
    <hyperlink ref="AL27" r:id="rId21" display="http://t.co/e7WuF2cqRN"/>
    <hyperlink ref="AL28" r:id="rId22" display="http://t.co/pXHptuzR63"/>
    <hyperlink ref="AL29" r:id="rId23" display="https://t.co/XqSCiai2wS"/>
    <hyperlink ref="AL31" r:id="rId24" display="https://t.co/QsWN6imW7k"/>
    <hyperlink ref="AL33" r:id="rId25" display="https://t.co/JhAuyPKq3G"/>
    <hyperlink ref="AL40" r:id="rId26" display="https://t.co/UFj89nt1Dd"/>
    <hyperlink ref="AL42" r:id="rId27" display="https://t.co/dPgzqMFoKN"/>
    <hyperlink ref="AL48" r:id="rId28" display="http://t.co/vYJOSwL4OR"/>
    <hyperlink ref="AL49" r:id="rId29" display="https://t.co/89nJyXkjeJ"/>
    <hyperlink ref="AL51" r:id="rId30" display="http://t.co/3lDbdxmJgH"/>
    <hyperlink ref="AL53" r:id="rId31" display="https://t.co/ztcaz6v7VF"/>
    <hyperlink ref="AL54" r:id="rId32" display="https://t.co/11FBqQBdtZ"/>
    <hyperlink ref="AL55" r:id="rId33" display="https://t.co/tzV0axOHpY"/>
    <hyperlink ref="AL56" r:id="rId34" display="http://t.co/k4cybsHZkO"/>
    <hyperlink ref="AL57" r:id="rId35" display="https://t.co/g1WY5VWmPK"/>
    <hyperlink ref="AL58" r:id="rId36" display="https://t.co/8vNIrtNN6x"/>
    <hyperlink ref="AL59" r:id="rId37" display="https://t.co/XHcpLEKiIN"/>
    <hyperlink ref="AL61" r:id="rId38" display="http://t.co/SM6v0toWHt"/>
    <hyperlink ref="AL62" r:id="rId39" display="https://t.co/w0dKxVktVQ"/>
    <hyperlink ref="AL64" r:id="rId40" display="https://t.co/rMMsJ2L1Fu"/>
    <hyperlink ref="AL67" r:id="rId41" display="https://t.co/EvAsc59ICt"/>
    <hyperlink ref="AL68" r:id="rId42" display="https://t.co/4zzfgTfKQd"/>
    <hyperlink ref="AL69" r:id="rId43" display="http://t.co/hiVlr6r9bC"/>
    <hyperlink ref="AL70" r:id="rId44" display="https://t.co/IgJXpOIWxE"/>
    <hyperlink ref="AL71" r:id="rId45" display="https://t.co/sUEiOAZ61Y"/>
    <hyperlink ref="AL72" r:id="rId46" display="http://t.co/U76mYflKQC"/>
    <hyperlink ref="AL74" r:id="rId47" display="https://t.co/vLRZpkxDoe"/>
    <hyperlink ref="AL75" r:id="rId48" display="http://t.co/OZpHh1NWA8"/>
    <hyperlink ref="AO4" r:id="rId49" display="https://pbs.twimg.com/profile_banners/76944176/1515611481"/>
    <hyperlink ref="AO5" r:id="rId50" display="https://pbs.twimg.com/profile_banners/744893601428213760/1466433880"/>
    <hyperlink ref="AO6" r:id="rId51" display="https://pbs.twimg.com/profile_banners/765759503140790275/1471407496"/>
    <hyperlink ref="AO7" r:id="rId52" display="https://pbs.twimg.com/profile_banners/1049564670955122689/1539071113"/>
    <hyperlink ref="AO8" r:id="rId53" display="https://pbs.twimg.com/profile_banners/1897514666/1539765227"/>
    <hyperlink ref="AO9" r:id="rId54" display="https://pbs.twimg.com/profile_banners/18839785/1502777627"/>
    <hyperlink ref="AO11" r:id="rId55" display="https://pbs.twimg.com/profile_banners/18724373/1526240920"/>
    <hyperlink ref="AO12" r:id="rId56" display="https://pbs.twimg.com/profile_banners/2872177583/1425731035"/>
    <hyperlink ref="AO13" r:id="rId57" display="https://pbs.twimg.com/profile_banners/3060489838/1540696689"/>
    <hyperlink ref="AO14" r:id="rId58" display="https://pbs.twimg.com/profile_banners/15375789/1432318163"/>
    <hyperlink ref="AO15" r:id="rId59" display="https://pbs.twimg.com/profile_banners/221838349/1408222178"/>
    <hyperlink ref="AO16" r:id="rId60" display="https://pbs.twimg.com/profile_banners/733318062754004992/1520474329"/>
    <hyperlink ref="AO17" r:id="rId61" display="https://pbs.twimg.com/profile_banners/326912209/1546447370"/>
    <hyperlink ref="AO18" r:id="rId62" display="https://pbs.twimg.com/profile_banners/352053266/1426888859"/>
    <hyperlink ref="AO19" r:id="rId63" display="https://pbs.twimg.com/profile_banners/61233/1456099621"/>
    <hyperlink ref="AO20" r:id="rId64" display="https://pbs.twimg.com/profile_banners/36153601/1443671480"/>
    <hyperlink ref="AO21" r:id="rId65" display="https://pbs.twimg.com/profile_banners/208623122/1520129582"/>
    <hyperlink ref="AO22" r:id="rId66" display="https://pbs.twimg.com/profile_banners/29953962/1537293839"/>
    <hyperlink ref="AO23" r:id="rId67" display="https://pbs.twimg.com/profile_banners/552097298/1497863945"/>
    <hyperlink ref="AO24" r:id="rId68" display="https://pbs.twimg.com/profile_banners/846488595263373312/1490653969"/>
    <hyperlink ref="AO25" r:id="rId69" display="https://pbs.twimg.com/profile_banners/751317165576491008/1467964866"/>
    <hyperlink ref="AO26" r:id="rId70" display="https://pbs.twimg.com/profile_banners/3092277813/1426496832"/>
    <hyperlink ref="AO27" r:id="rId71" display="https://pbs.twimg.com/profile_banners/107364486/1496039013"/>
    <hyperlink ref="AO28" r:id="rId72" display="https://pbs.twimg.com/profile_banners/57258653/1432566708"/>
    <hyperlink ref="AO29" r:id="rId73" display="https://pbs.twimg.com/profile_banners/540334905/1517209340"/>
    <hyperlink ref="AO30" r:id="rId74" display="https://pbs.twimg.com/profile_banners/233243463/1543578204"/>
    <hyperlink ref="AO31" r:id="rId75" display="https://pbs.twimg.com/profile_banners/767713786119786497/1471873017"/>
    <hyperlink ref="AO32" r:id="rId76" display="https://pbs.twimg.com/profile_banners/600304778/1507058957"/>
    <hyperlink ref="AO33" r:id="rId77" display="https://pbs.twimg.com/profile_banners/81328940/1544180674"/>
    <hyperlink ref="AO34" r:id="rId78" display="https://pbs.twimg.com/profile_banners/516579064/1543764428"/>
    <hyperlink ref="AO35" r:id="rId79" display="https://pbs.twimg.com/profile_banners/19652689/1389017424"/>
    <hyperlink ref="AO36" r:id="rId80" display="https://pbs.twimg.com/profile_banners/1029831261903380510/1534367321"/>
    <hyperlink ref="AO37" r:id="rId81" display="https://pbs.twimg.com/profile_banners/1070025958822948865/1543953585"/>
    <hyperlink ref="AO38" r:id="rId82" display="https://pbs.twimg.com/profile_banners/907496833/1508390474"/>
    <hyperlink ref="AO40" r:id="rId83" display="https://pbs.twimg.com/profile_banners/987262072600842240/1542638370"/>
    <hyperlink ref="AO42" r:id="rId84" display="https://pbs.twimg.com/profile_banners/15891449/1539432243"/>
    <hyperlink ref="AO44" r:id="rId85" display="https://pbs.twimg.com/profile_banners/1080464010552717312/1546785060"/>
    <hyperlink ref="AO46" r:id="rId86" display="https://pbs.twimg.com/profile_banners/307231855/1422803546"/>
    <hyperlink ref="AO48" r:id="rId87" display="https://pbs.twimg.com/profile_banners/946770524/1438526368"/>
    <hyperlink ref="AO49" r:id="rId88" display="https://pbs.twimg.com/profile_banners/160156913/1510355684"/>
    <hyperlink ref="AO50" r:id="rId89" display="https://pbs.twimg.com/profile_banners/61213972/1420838260"/>
    <hyperlink ref="AO51" r:id="rId90" display="https://pbs.twimg.com/profile_banners/593618061/1534760902"/>
    <hyperlink ref="AO52" r:id="rId91" display="https://pbs.twimg.com/profile_banners/453310247/1527760733"/>
    <hyperlink ref="AO54" r:id="rId92" display="https://pbs.twimg.com/profile_banners/967503330066010112/1519506907"/>
    <hyperlink ref="AO55" r:id="rId93" display="https://pbs.twimg.com/profile_banners/1469938638/1477083913"/>
    <hyperlink ref="AO56" r:id="rId94" display="https://pbs.twimg.com/profile_banners/15395246/1428610956"/>
    <hyperlink ref="AO57" r:id="rId95" display="https://pbs.twimg.com/profile_banners/22995545/1414775322"/>
    <hyperlink ref="AO58" r:id="rId96" display="https://pbs.twimg.com/profile_banners/2993998704/1545943073"/>
    <hyperlink ref="AO59" r:id="rId97" display="https://pbs.twimg.com/profile_banners/160346651/1403503126"/>
    <hyperlink ref="AO60" r:id="rId98" display="https://pbs.twimg.com/profile_banners/90915705/1355439259"/>
    <hyperlink ref="AO61" r:id="rId99" display="https://pbs.twimg.com/profile_banners/3248078941/1434561916"/>
    <hyperlink ref="AO62" r:id="rId100" display="https://pbs.twimg.com/profile_banners/15598627/1431971859"/>
    <hyperlink ref="AO64" r:id="rId101" display="https://pbs.twimg.com/profile_banners/17872077/1546361604"/>
    <hyperlink ref="AO66" r:id="rId102" display="https://pbs.twimg.com/profile_banners/826462425067175937/1485879749"/>
    <hyperlink ref="AO67" r:id="rId103" display="https://pbs.twimg.com/profile_banners/153430364/1433517985"/>
    <hyperlink ref="AO68" r:id="rId104" display="https://pbs.twimg.com/profile_banners/39179496/1496792741"/>
    <hyperlink ref="AO69" r:id="rId105" display="https://pbs.twimg.com/profile_banners/112610515/1540492445"/>
    <hyperlink ref="AO70" r:id="rId106" display="https://pbs.twimg.com/profile_banners/24985150/1428621177"/>
    <hyperlink ref="AO71" r:id="rId107" display="https://pbs.twimg.com/profile_banners/850061556234817536/1546455574"/>
    <hyperlink ref="AO73" r:id="rId108" display="https://pbs.twimg.com/profile_banners/2782661820/1471526557"/>
    <hyperlink ref="AO74" r:id="rId109" display="https://pbs.twimg.com/profile_banners/2251588934/1534429467"/>
    <hyperlink ref="AO75" r:id="rId110" display="https://pbs.twimg.com/profile_banners/44367335/1511358731"/>
    <hyperlink ref="AO76" r:id="rId111" display="https://pbs.twimg.com/profile_banners/2276505115/1531366060"/>
    <hyperlink ref="AU3" r:id="rId112" display="http://abs.twimg.com/images/themes/theme1/bg.png"/>
    <hyperlink ref="AU4" r:id="rId113" display="http://abs.twimg.com/images/themes/theme1/bg.png"/>
    <hyperlink ref="AU8" r:id="rId114" display="http://abs.twimg.com/images/themes/theme1/bg.png"/>
    <hyperlink ref="AU9" r:id="rId115" display="http://abs.twimg.com/images/themes/theme1/bg.png"/>
    <hyperlink ref="AU11" r:id="rId116" display="http://abs.twimg.com/images/themes/theme1/bg.png"/>
    <hyperlink ref="AU12" r:id="rId117" display="http://abs.twimg.com/images/themes/theme1/bg.png"/>
    <hyperlink ref="AU13" r:id="rId118" display="http://abs.twimg.com/images/themes/theme1/bg.png"/>
    <hyperlink ref="AU14" r:id="rId119" display="http://abs.twimg.com/images/themes/theme15/bg.png"/>
    <hyperlink ref="AU15" r:id="rId120" display="http://abs.twimg.com/images/themes/theme9/bg.gif"/>
    <hyperlink ref="AU16" r:id="rId121" display="http://abs.twimg.com/images/themes/theme1/bg.png"/>
    <hyperlink ref="AU17" r:id="rId122" display="http://abs.twimg.com/images/themes/theme14/bg.gif"/>
    <hyperlink ref="AU18" r:id="rId123" display="http://abs.twimg.com/images/themes/theme1/bg.png"/>
    <hyperlink ref="AU19" r:id="rId124" display="http://abs.twimg.com/images/themes/theme1/bg.png"/>
    <hyperlink ref="AU20" r:id="rId125" display="http://abs.twimg.com/images/themes/theme1/bg.png"/>
    <hyperlink ref="AU21" r:id="rId126" display="http://abs.twimg.com/images/themes/theme1/bg.png"/>
    <hyperlink ref="AU22" r:id="rId127" display="http://abs.twimg.com/images/themes/theme1/bg.png"/>
    <hyperlink ref="AU23" r:id="rId128" display="http://abs.twimg.com/images/themes/theme1/bg.png"/>
    <hyperlink ref="AU25" r:id="rId129" display="http://abs.twimg.com/images/themes/theme1/bg.png"/>
    <hyperlink ref="AU26" r:id="rId130" display="http://abs.twimg.com/images/themes/theme9/bg.gif"/>
    <hyperlink ref="AU27" r:id="rId131" display="http://abs.twimg.com/images/themes/theme14/bg.gif"/>
    <hyperlink ref="AU28" r:id="rId132" display="http://abs.twimg.com/images/themes/theme9/bg.gif"/>
    <hyperlink ref="AU29" r:id="rId133" display="http://abs.twimg.com/images/themes/theme1/bg.png"/>
    <hyperlink ref="AU30" r:id="rId134" display="http://abs.twimg.com/images/themes/theme1/bg.png"/>
    <hyperlink ref="AU31" r:id="rId135" display="http://abs.twimg.com/images/themes/theme1/bg.png"/>
    <hyperlink ref="AU32" r:id="rId136" display="http://abs.twimg.com/images/themes/theme10/bg.gif"/>
    <hyperlink ref="AU33" r:id="rId137" display="http://abs.twimg.com/images/themes/theme1/bg.png"/>
    <hyperlink ref="AU34" r:id="rId138" display="http://abs.twimg.com/images/themes/theme9/bg.gif"/>
    <hyperlink ref="AU35" r:id="rId139" display="http://abs.twimg.com/images/themes/theme1/bg.png"/>
    <hyperlink ref="AU38" r:id="rId140" display="http://abs.twimg.com/images/themes/theme1/bg.png"/>
    <hyperlink ref="AU39" r:id="rId141" display="http://abs.twimg.com/images/themes/theme1/bg.png"/>
    <hyperlink ref="AU42" r:id="rId142" display="http://abs.twimg.com/images/themes/theme1/bg.png"/>
    <hyperlink ref="AU43" r:id="rId143" display="http://abs.twimg.com/images/themes/theme1/bg.png"/>
    <hyperlink ref="AU46" r:id="rId144" display="http://abs.twimg.com/images/themes/theme1/bg.png"/>
    <hyperlink ref="AU48" r:id="rId145" display="http://abs.twimg.com/images/themes/theme1/bg.png"/>
    <hyperlink ref="AU49" r:id="rId146" display="http://abs.twimg.com/images/themes/theme1/bg.png"/>
    <hyperlink ref="AU50" r:id="rId147" display="http://abs.twimg.com/images/themes/theme6/bg.gif"/>
    <hyperlink ref="AU51" r:id="rId148" display="http://abs.twimg.com/images/themes/theme1/bg.png"/>
    <hyperlink ref="AU52" r:id="rId149" display="http://abs.twimg.com/images/themes/theme1/bg.png"/>
    <hyperlink ref="AU53" r:id="rId150" display="http://abs.twimg.com/images/themes/theme1/bg.png"/>
    <hyperlink ref="AU55" r:id="rId151" display="http://abs.twimg.com/images/themes/theme1/bg.png"/>
    <hyperlink ref="AU56" r:id="rId152" display="http://abs.twimg.com/images/themes/theme1/bg.png"/>
    <hyperlink ref="AU57" r:id="rId153" display="http://abs.twimg.com/images/themes/theme1/bg.png"/>
    <hyperlink ref="AU58" r:id="rId154" display="http://abs.twimg.com/images/themes/theme1/bg.png"/>
    <hyperlink ref="AU59" r:id="rId155" display="http://abs.twimg.com/images/themes/theme1/bg.png"/>
    <hyperlink ref="AU60" r:id="rId156" display="http://abs.twimg.com/images/themes/theme2/bg.gif"/>
    <hyperlink ref="AU61" r:id="rId157" display="http://abs.twimg.com/images/themes/theme1/bg.png"/>
    <hyperlink ref="AU62" r:id="rId158" display="http://abs.twimg.com/images/themes/theme18/bg.gif"/>
    <hyperlink ref="AU63" r:id="rId159" display="http://abs.twimg.com/images/themes/theme1/bg.png"/>
    <hyperlink ref="AU64" r:id="rId160" display="http://abs.twimg.com/images/themes/theme1/bg.png"/>
    <hyperlink ref="AU65" r:id="rId161" display="http://abs.twimg.com/images/themes/theme1/bg.png"/>
    <hyperlink ref="AU67" r:id="rId162" display="http://abs.twimg.com/images/themes/theme1/bg.png"/>
    <hyperlink ref="AU68" r:id="rId163" display="http://abs.twimg.com/images/themes/theme1/bg.png"/>
    <hyperlink ref="AU69" r:id="rId164" display="http://abs.twimg.com/images/themes/theme2/bg.gif"/>
    <hyperlink ref="AU70" r:id="rId165" display="http://abs.twimg.com/images/themes/theme1/bg.png"/>
    <hyperlink ref="AU71" r:id="rId166" display="http://abs.twimg.com/images/themes/theme1/bg.png"/>
    <hyperlink ref="AU72" r:id="rId167" display="http://abs.twimg.com/images/themes/theme1/bg.png"/>
    <hyperlink ref="AU73" r:id="rId168" display="http://abs.twimg.com/images/themes/theme1/bg.png"/>
    <hyperlink ref="AU74" r:id="rId169" display="http://abs.twimg.com/images/themes/theme1/bg.png"/>
    <hyperlink ref="AU75" r:id="rId170" display="http://abs.twimg.com/images/themes/theme8/bg.gif"/>
    <hyperlink ref="AU76" r:id="rId171" display="http://abs.twimg.com/images/themes/theme1/bg.png"/>
    <hyperlink ref="F3" r:id="rId172" display="http://pbs.twimg.com/profile_images/835765245259886592/hhSMSApC_normal.jpg"/>
    <hyperlink ref="F4" r:id="rId173" display="http://pbs.twimg.com/profile_images/913406246669217793/my4y6T_7_normal.jpg"/>
    <hyperlink ref="F5" r:id="rId174" display="http://pbs.twimg.com/profile_images/744894119084883969/PRP51XkO_normal.jpg"/>
    <hyperlink ref="F6" r:id="rId175" display="http://pbs.twimg.com/profile_images/765764663305003008/oznc0SCM_normal.jpg"/>
    <hyperlink ref="F7" r:id="rId176" display="http://pbs.twimg.com/profile_images/1049566444319469569/-A8nsDya_normal.jpg"/>
    <hyperlink ref="F8" r:id="rId177" display="http://pbs.twimg.com/profile_images/586139075737849857/Z92jKYtn_normal.png"/>
    <hyperlink ref="F9" r:id="rId178" display="http://pbs.twimg.com/profile_images/718314968102367232/ypY1GPCQ_normal.jpg"/>
    <hyperlink ref="F10" r:id="rId179" display="http://pbs.twimg.com/profile_images/1078657961067606016/mX22WqaV_normal.jpg"/>
    <hyperlink ref="F11" r:id="rId180" display="http://pbs.twimg.com/profile_images/847094375565877249/_v8d0s_v_normal.jpg"/>
    <hyperlink ref="F12" r:id="rId181" display="http://pbs.twimg.com/profile_images/573906187755876352/XnxUzNCc_normal.jpeg"/>
    <hyperlink ref="F13" r:id="rId182" display="http://pbs.twimg.com/profile_images/702198093974863873/MOM1zrQx_normal.png"/>
    <hyperlink ref="F14" r:id="rId183" display="http://pbs.twimg.com/profile_images/781493370040573952/mkHwslVK_normal.png"/>
    <hyperlink ref="F15" r:id="rId184" display="http://pbs.twimg.com/profile_images/505117931332583425/y7xFUr-l_normal.png"/>
    <hyperlink ref="F16" r:id="rId185" display="http://pbs.twimg.com/profile_images/973277209644249089/0Te2jtBH_normal.jpg"/>
    <hyperlink ref="F17" r:id="rId186" display="http://pbs.twimg.com/profile_images/917232737227964416/NudWD1d5_normal.jpg"/>
    <hyperlink ref="F18" r:id="rId187" display="http://pbs.twimg.com/profile_images/579039906804023296/RWDlntRx_normal.jpeg"/>
    <hyperlink ref="F19" r:id="rId188" display="http://pbs.twimg.com/profile_images/854631664571604993/Gls-Mkth_normal.jpg"/>
    <hyperlink ref="F20" r:id="rId189" display="http://pbs.twimg.com/profile_images/711267766636908544/dR3wP6YF_normal.jpg"/>
    <hyperlink ref="F21" r:id="rId190" display="http://pbs.twimg.com/profile_images/863855407235829761/H1Du3Sil_normal.jpg"/>
    <hyperlink ref="F22" r:id="rId191" display="http://pbs.twimg.com/profile_images/378800000833479836/bc7776bfb324b4558732055cf66affed_normal.jpeg"/>
    <hyperlink ref="F23" r:id="rId192" display="http://pbs.twimg.com/profile_images/863854862668361728/LDvSsLQo_normal.jpg"/>
    <hyperlink ref="F24" r:id="rId193" display="http://pbs.twimg.com/profile_images/846699014800232449/nib1ydzu_normal.jpg"/>
    <hyperlink ref="F25" r:id="rId194" display="http://pbs.twimg.com/profile_images/1078827073827815424/Eq10tFsr_normal.jpg"/>
    <hyperlink ref="F26" r:id="rId195" display="http://pbs.twimg.com/profile_images/1069245118648119300/YmHK2_MK_normal.jpg"/>
    <hyperlink ref="F27" r:id="rId196" display="http://pbs.twimg.com/profile_images/868571825810284544/p0gOx1QV_normal.jpg"/>
    <hyperlink ref="F28" r:id="rId197" display="http://pbs.twimg.com/profile_images/2792052732/d8e66d9a0c76a752e098725b879b9190_normal.png"/>
    <hyperlink ref="F29" r:id="rId198" display="http://pbs.twimg.com/profile_images/728636297481355264/g4sMrWqG_normal.jpg"/>
    <hyperlink ref="F30" r:id="rId199" display="http://pbs.twimg.com/profile_images/1061190220840865792/3pHAdd1u_normal.jpg"/>
    <hyperlink ref="F31" r:id="rId200" display="http://pbs.twimg.com/profile_images/875670432850092032/LziBw-W-_normal.jpg"/>
    <hyperlink ref="F32" r:id="rId201" display="http://pbs.twimg.com/profile_images/915296263796662273/6uTX2pr0_normal.jpg"/>
    <hyperlink ref="F33" r:id="rId202" display="http://pbs.twimg.com/profile_images/1136828405/Logo-bluekipper-com_1__normal.gif"/>
    <hyperlink ref="F34" r:id="rId203" display="http://pbs.twimg.com/profile_images/1077925707190288386/z3X-xMQy_normal.jpg"/>
    <hyperlink ref="F35" r:id="rId204" display="http://pbs.twimg.com/profile_images/816971949381472257/R9C6SkIg_normal.jpg"/>
    <hyperlink ref="F36" r:id="rId205" display="http://pbs.twimg.com/profile_images/1029837181165158400/MXuNXOKR_normal.jpg"/>
    <hyperlink ref="F37" r:id="rId206" display="http://pbs.twimg.com/profile_images/1070044851079692288/kZTnkw01_normal.jpg"/>
    <hyperlink ref="F38" r:id="rId207" display="http://pbs.twimg.com/profile_images/1038877820536074240/ythbXLPO_normal.jpg"/>
    <hyperlink ref="F39" r:id="rId208" display="http://pbs.twimg.com/profile_images/2698938506/2bd133c56c42fbd6d994b2b48057cca6_normal.jpeg"/>
    <hyperlink ref="F40" r:id="rId209" display="http://pbs.twimg.com/profile_images/994153974633848832/pc0-oCN6_normal.jpg"/>
    <hyperlink ref="F41" r:id="rId210" display="http://abs.twimg.com/sticky/default_profile_images/default_profile_normal.png"/>
    <hyperlink ref="F42" r:id="rId211" display="http://pbs.twimg.com/profile_images/1073633246318075905/ZAeifZEB_normal.jpg"/>
    <hyperlink ref="F43" r:id="rId212" display="http://pbs.twimg.com/profile_images/872091581913976833/TGEq6cCW_normal.jpg"/>
    <hyperlink ref="F44" r:id="rId213" display="http://pbs.twimg.com/profile_images/1080467250669371392/O6hVFsqM_normal.jpg"/>
    <hyperlink ref="F45" r:id="rId214" display="http://pbs.twimg.com/profile_images/1081577926611611649/5nlCjeur_normal.jpg"/>
    <hyperlink ref="F46" r:id="rId215" display="http://pbs.twimg.com/profile_images/450031450662789120/gn_GjUAk_normal.jpeg"/>
    <hyperlink ref="F47" r:id="rId216" display="http://pbs.twimg.com/profile_images/870863871338217472/IUL4_7Xm_normal.jpg"/>
    <hyperlink ref="F48" r:id="rId217" display="http://pbs.twimg.com/profile_images/1027943877066600449/ayLoNfhP_normal.jpg"/>
    <hyperlink ref="F49" r:id="rId218" display="http://pbs.twimg.com/profile_images/717509473267499008/zYRpu0D4_normal.jpg"/>
    <hyperlink ref="F50" r:id="rId219" display="http://pbs.twimg.com/profile_images/1021372092955136000/Bxm-n3oc_normal.jpg"/>
    <hyperlink ref="F51" r:id="rId220" display="http://pbs.twimg.com/profile_images/875613262200553472/lQib1e65_normal.jpg"/>
    <hyperlink ref="F52" r:id="rId221" display="http://pbs.twimg.com/profile_images/1002127255487897600/Bt99pYQc_normal.jpg"/>
    <hyperlink ref="F53" r:id="rId222" display="http://abs.twimg.com/sticky/default_profile_images/default_profile_normal.png"/>
    <hyperlink ref="F54" r:id="rId223" display="http://pbs.twimg.com/profile_images/967506429027418114/cIlK0Mf0_normal.jpg"/>
    <hyperlink ref="F55" r:id="rId224" display="http://pbs.twimg.com/profile_images/789573175201959936/ObpfVcLa_normal.jpg"/>
    <hyperlink ref="F56" r:id="rId225" display="http://pbs.twimg.com/profile_images/1009002051064324096/OI9_3-s7_normal.jpg"/>
    <hyperlink ref="F57" r:id="rId226" display="http://pbs.twimg.com/profile_images/913589681241108480/fMQS4u-l_normal.jpg"/>
    <hyperlink ref="F58" r:id="rId227" display="http://pbs.twimg.com/profile_images/1078388454780780544/DPx2s9b1_normal.jpg"/>
    <hyperlink ref="F59" r:id="rId228" display="http://pbs.twimg.com/profile_images/957982499266875394/2EM3RMHT_normal.jpg"/>
    <hyperlink ref="F60" r:id="rId229" display="http://pbs.twimg.com/profile_images/513465463594954752/ZNUfaKAN_normal.jpeg"/>
    <hyperlink ref="F61" r:id="rId230" display="http://pbs.twimg.com/profile_images/611220959962402818/uIKQtzSQ_normal.jpg"/>
    <hyperlink ref="F62" r:id="rId231" display="http://pbs.twimg.com/profile_images/540176256/William_Hogarth_-_A_Rake_s_Progress_-_Plate_1_-_The_Young_Heir_Takes_Possession_Of_The_Miser_s_Effects_normal.jpg"/>
    <hyperlink ref="F63" r:id="rId232" display="http://pbs.twimg.com/profile_images/2473947433/image_normal.jpg"/>
    <hyperlink ref="F64" r:id="rId233" display="http://pbs.twimg.com/profile_images/1069880318151311361/l7AIuqkD_normal.jpg"/>
    <hyperlink ref="F65" r:id="rId234" display="http://abs.twimg.com/sticky/default_profile_images/default_profile_normal.png"/>
    <hyperlink ref="F66" r:id="rId235" display="http://pbs.twimg.com/profile_images/826468608356265985/JlkBk2hv_normal.jpg"/>
    <hyperlink ref="F67" r:id="rId236" display="http://pbs.twimg.com/profile_images/1022099231329476608/UsIEOvH4_normal.jpg"/>
    <hyperlink ref="F68" r:id="rId237" display="http://pbs.twimg.com/profile_images/872239680414040064/mw2CsBUm_normal.jpg"/>
    <hyperlink ref="F69" r:id="rId238" display="http://pbs.twimg.com/profile_images/640608943610445828/C1qHkA-2_normal.jpg"/>
    <hyperlink ref="F70" r:id="rId239" display="http://pbs.twimg.com/profile_images/763756137569193986/EtP9jeuz_normal.jpg"/>
    <hyperlink ref="F71" r:id="rId240" display="http://pbs.twimg.com/profile_images/1055650636749041664/UcI87DiC_normal.jpg"/>
    <hyperlink ref="F72" r:id="rId241" display="http://pbs.twimg.com/profile_images/3477473310/e17b43ad5790c312b2f05c16698b9fee_normal.jpeg"/>
    <hyperlink ref="F73" r:id="rId242" display="http://pbs.twimg.com/profile_images/1048789162340413441/F8sDEJRr_normal.jpg"/>
    <hyperlink ref="F74" r:id="rId243" display="http://pbs.twimg.com/profile_images/874974596931371008/R5OJdnqW_normal.jpg"/>
    <hyperlink ref="F75" r:id="rId244" display="http://pbs.twimg.com/profile_images/933332071489130496/7uJwn96F_normal.jpg"/>
    <hyperlink ref="F76" r:id="rId245" display="http://pbs.twimg.com/profile_images/419543997741150208/9fCNI4dw_normal.jpeg"/>
    <hyperlink ref="AX3" r:id="rId246" display="https://twitter.com/mynaedu"/>
    <hyperlink ref="AX4" r:id="rId247" display="https://twitter.com/ahahistorians"/>
    <hyperlink ref="AX5" r:id="rId248" display="https://twitter.com/umdhistory"/>
    <hyperlink ref="AX6" r:id="rId249" display="https://twitter.com/zavoodie"/>
    <hyperlink ref="AX7" r:id="rId250" display="https://twitter.com/hemntad"/>
    <hyperlink ref="AX8" r:id="rId251" display="https://twitter.com/dpradhanbjp"/>
    <hyperlink ref="AX9" r:id="rId252" display="https://twitter.com/narendramodi"/>
    <hyperlink ref="AX10" r:id="rId253" display="https://twitter.com/hemanatasahoo"/>
    <hyperlink ref="AX11" r:id="rId254" display="https://twitter.com/gh23"/>
    <hyperlink ref="AX12" r:id="rId255" display="https://twitter.com/rrjohnr"/>
    <hyperlink ref="AX13" r:id="rId256" display="https://twitter.com/kevinmkruse"/>
    <hyperlink ref="AX14" r:id="rId257" display="https://twitter.com/rodet"/>
    <hyperlink ref="AX15" r:id="rId258" display="https://twitter.com/austenallred"/>
    <hyperlink ref="AX16" r:id="rId259" display="https://twitter.com/lambdaschool"/>
    <hyperlink ref="AX17" r:id="rId260" display="https://twitter.com/udacity"/>
    <hyperlink ref="AX18" r:id="rId261" display="https://twitter.com/coursera"/>
    <hyperlink ref="AX19" r:id="rId262" display="https://twitter.com/monkchips"/>
    <hyperlink ref="AX20" r:id="rId263" display="https://twitter.com/bradfordcross"/>
    <hyperlink ref="AX21" r:id="rId264" display="https://twitter.com/digitalopptrust"/>
    <hyperlink ref="AX22" r:id="rId265" display="https://twitter.com/theirworld"/>
    <hyperlink ref="AX23" r:id="rId266" display="https://twitter.com/dotlebanon"/>
    <hyperlink ref="AX24" r:id="rId267" display="https://twitter.com/dhdefined"/>
    <hyperlink ref="AX25" r:id="rId268" display="https://twitter.com/thomasreydon"/>
    <hyperlink ref="AX26" r:id="rId269" display="https://twitter.com/qualityofdeath"/>
    <hyperlink ref="AX27" r:id="rId270" display="https://twitter.com/subex"/>
    <hyperlink ref="AX28" r:id="rId271" display="https://twitter.com/alt_buddha"/>
    <hyperlink ref="AX29" r:id="rId272" display="https://twitter.com/blainegreteman"/>
    <hyperlink ref="AX30" r:id="rId273" display="https://twitter.com/annensno22"/>
    <hyperlink ref="AX31" r:id="rId274" display="https://twitter.com/efc_fanservices"/>
    <hyperlink ref="AX32" r:id="rId275" display="https://twitter.com/garymathieson2"/>
    <hyperlink ref="AX33" r:id="rId276" display="https://twitter.com/bluekippercom"/>
    <hyperlink ref="AX34" r:id="rId277" display="https://twitter.com/joshogrady"/>
    <hyperlink ref="AX35" r:id="rId278" display="https://twitter.com/blueliquorice"/>
    <hyperlink ref="AX36" r:id="rId279" display="https://twitter.com/efc_denbighbsc"/>
    <hyperlink ref="AX37" r:id="rId280" display="https://twitter.com/francis84726090"/>
    <hyperlink ref="AX38" r:id="rId281" display="https://twitter.com/crissakentavr"/>
    <hyperlink ref="AX39" r:id="rId282" display="https://twitter.com/bergovoy"/>
    <hyperlink ref="AX40" r:id="rId283" display="https://twitter.com/hamiltonmossltd"/>
    <hyperlink ref="AX41" r:id="rId284" display="https://twitter.com/andycramp3"/>
    <hyperlink ref="AX42" r:id="rId285" display="https://twitter.com/everton"/>
    <hyperlink ref="AX43" r:id="rId286" display="https://twitter.com/johno1608"/>
    <hyperlink ref="AX44" r:id="rId287" display="https://twitter.com/dennisw94602282"/>
    <hyperlink ref="AX45" r:id="rId288" display="https://twitter.com/takeoff191"/>
    <hyperlink ref="AX46" r:id="rId289" display="https://twitter.com/richardwiddows"/>
    <hyperlink ref="AX47" r:id="rId290" display="https://twitter.com/tomhughes1892"/>
    <hyperlink ref="AX48" r:id="rId291" display="https://twitter.com/evertonitalia"/>
    <hyperlink ref="AX49" r:id="rId292" display="https://twitter.com/hanstours"/>
    <hyperlink ref="AX50" r:id="rId293" display="https://twitter.com/ak4insurance"/>
    <hyperlink ref="AX51" r:id="rId294" display="https://twitter.com/uni_wue"/>
    <hyperlink ref="AX52" r:id="rId295" display="https://twitter.com/johnbennetto"/>
    <hyperlink ref="AX53" r:id="rId296" display="https://twitter.com/ruminant_theory"/>
    <hyperlink ref="AX54" r:id="rId297" display="https://twitter.com/real_person_dh"/>
    <hyperlink ref="AX55" r:id="rId298" display="https://twitter.com/ryanmhorne"/>
    <hyperlink ref="AX56" r:id="rId299" display="https://twitter.com/paregorios"/>
    <hyperlink ref="AX57" r:id="rId300" display="https://twitter.com/kalanicraig"/>
    <hyperlink ref="AX58" r:id="rId301" display="https://twitter.com/heatherlynnsg"/>
    <hyperlink ref="AX59" r:id="rId302" display="https://twitter.com/paigecmorgan"/>
    <hyperlink ref="AX60" r:id="rId303" display="https://twitter.com/linkedlibrary"/>
    <hyperlink ref="AX61" r:id="rId304" display="https://twitter.com/medhieval"/>
    <hyperlink ref="AX62" r:id="rId305" display="https://twitter.com/seth_denbo"/>
    <hyperlink ref="AX63" r:id="rId306" display="https://twitter.com/foll_7"/>
    <hyperlink ref="AX64" r:id="rId307" display="https://twitter.com/virginmedia"/>
    <hyperlink ref="AX65" r:id="rId308" display="https://twitter.com/theshrewdcookie"/>
    <hyperlink ref="AX66" r:id="rId309" display="https://twitter.com/davidarcid"/>
    <hyperlink ref="AX67" r:id="rId310" display="https://twitter.com/gius_reale"/>
    <hyperlink ref="AX68" r:id="rId311" display="https://twitter.com/mikesjwebster"/>
    <hyperlink ref="AX69" r:id="rId312" display="https://twitter.com/ted_underwood"/>
    <hyperlink ref="AX70" r:id="rId313" display="https://twitter.com/dr_heil"/>
    <hyperlink ref="AX71" r:id="rId314" display="https://twitter.com/dlibatique10"/>
    <hyperlink ref="AX72" r:id="rId315" display="https://twitter.com/neilcoffee"/>
    <hyperlink ref="AX73" r:id="rId316" display="https://twitter.com/gaurav2110061"/>
    <hyperlink ref="AX74" r:id="rId317" display="https://twitter.com/theofficialsbi"/>
    <hyperlink ref="AX75" r:id="rId318" display="https://twitter.com/photorepairwiz"/>
    <hyperlink ref="AX76" r:id="rId319" display="https://twitter.com/evertonreu"/>
  </hyperlinks>
  <printOptions/>
  <pageMargins left="0.7" right="0.7" top="0.75" bottom="0.75" header="0.3" footer="0.3"/>
  <pageSetup horizontalDpi="600" verticalDpi="600" orientation="portrait" r:id="rId323"/>
  <legacyDrawing r:id="rId321"/>
  <tableParts>
    <tablePart r:id="rId32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421875" style="0" bestFit="1" customWidth="1"/>
    <col min="38" max="38" width="31.5742187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1147</v>
      </c>
      <c r="Z2" s="13" t="s">
        <v>1162</v>
      </c>
      <c r="AA2" s="13" t="s">
        <v>1185</v>
      </c>
      <c r="AB2" s="13" t="s">
        <v>1246</v>
      </c>
      <c r="AC2" s="13" t="s">
        <v>1309</v>
      </c>
      <c r="AD2" s="13" t="s">
        <v>1341</v>
      </c>
      <c r="AE2" s="13" t="s">
        <v>1342</v>
      </c>
      <c r="AF2" s="13" t="s">
        <v>1356</v>
      </c>
      <c r="AG2" s="67" t="s">
        <v>1548</v>
      </c>
      <c r="AH2" s="67" t="s">
        <v>1549</v>
      </c>
      <c r="AI2" s="67" t="s">
        <v>1550</v>
      </c>
      <c r="AJ2" s="67" t="s">
        <v>1551</v>
      </c>
      <c r="AK2" s="67" t="s">
        <v>1552</v>
      </c>
      <c r="AL2" s="67" t="s">
        <v>1553</v>
      </c>
      <c r="AM2" s="67" t="s">
        <v>1554</v>
      </c>
      <c r="AN2" s="67" t="s">
        <v>1555</v>
      </c>
      <c r="AO2" s="67" t="s">
        <v>1558</v>
      </c>
    </row>
    <row r="3" spans="1:41" ht="15">
      <c r="A3" s="125" t="s">
        <v>1082</v>
      </c>
      <c r="B3" s="126" t="s">
        <v>1100</v>
      </c>
      <c r="C3" s="126" t="s">
        <v>56</v>
      </c>
      <c r="D3" s="117"/>
      <c r="E3" s="116"/>
      <c r="F3" s="118" t="s">
        <v>1583</v>
      </c>
      <c r="G3" s="119"/>
      <c r="H3" s="119"/>
      <c r="I3" s="120">
        <v>3</v>
      </c>
      <c r="J3" s="121"/>
      <c r="K3" s="51">
        <v>21</v>
      </c>
      <c r="L3" s="51">
        <v>20</v>
      </c>
      <c r="M3" s="51">
        <v>2</v>
      </c>
      <c r="N3" s="51">
        <v>22</v>
      </c>
      <c r="O3" s="51">
        <v>2</v>
      </c>
      <c r="P3" s="52">
        <v>0</v>
      </c>
      <c r="Q3" s="52">
        <v>0</v>
      </c>
      <c r="R3" s="51">
        <v>1</v>
      </c>
      <c r="S3" s="51">
        <v>0</v>
      </c>
      <c r="T3" s="51">
        <v>21</v>
      </c>
      <c r="U3" s="51">
        <v>22</v>
      </c>
      <c r="V3" s="51">
        <v>2</v>
      </c>
      <c r="W3" s="52">
        <v>1.814059</v>
      </c>
      <c r="X3" s="52">
        <v>0.047619047619047616</v>
      </c>
      <c r="Y3" s="85"/>
      <c r="Z3" s="85"/>
      <c r="AA3" s="85"/>
      <c r="AB3" s="91" t="s">
        <v>1247</v>
      </c>
      <c r="AC3" s="91" t="s">
        <v>1310</v>
      </c>
      <c r="AD3" s="91"/>
      <c r="AE3" s="91"/>
      <c r="AF3" s="91" t="s">
        <v>1357</v>
      </c>
      <c r="AG3" s="131">
        <v>22</v>
      </c>
      <c r="AH3" s="134">
        <v>2.2222222222222223</v>
      </c>
      <c r="AI3" s="131">
        <v>0</v>
      </c>
      <c r="AJ3" s="134">
        <v>0</v>
      </c>
      <c r="AK3" s="131">
        <v>0</v>
      </c>
      <c r="AL3" s="134">
        <v>0</v>
      </c>
      <c r="AM3" s="131">
        <v>968</v>
      </c>
      <c r="AN3" s="134">
        <v>97.77777777777777</v>
      </c>
      <c r="AO3" s="131">
        <v>990</v>
      </c>
    </row>
    <row r="4" spans="1:41" ht="15">
      <c r="A4" s="125" t="s">
        <v>1083</v>
      </c>
      <c r="B4" s="126" t="s">
        <v>1101</v>
      </c>
      <c r="C4" s="126" t="s">
        <v>56</v>
      </c>
      <c r="D4" s="122"/>
      <c r="E4" s="100"/>
      <c r="F4" s="103" t="s">
        <v>1083</v>
      </c>
      <c r="G4" s="107"/>
      <c r="H4" s="107"/>
      <c r="I4" s="123">
        <v>4</v>
      </c>
      <c r="J4" s="110"/>
      <c r="K4" s="51">
        <v>7</v>
      </c>
      <c r="L4" s="51">
        <v>6</v>
      </c>
      <c r="M4" s="51">
        <v>0</v>
      </c>
      <c r="N4" s="51">
        <v>6</v>
      </c>
      <c r="O4" s="51">
        <v>0</v>
      </c>
      <c r="P4" s="52">
        <v>0</v>
      </c>
      <c r="Q4" s="52">
        <v>0</v>
      </c>
      <c r="R4" s="51">
        <v>1</v>
      </c>
      <c r="S4" s="51">
        <v>0</v>
      </c>
      <c r="T4" s="51">
        <v>7</v>
      </c>
      <c r="U4" s="51">
        <v>6</v>
      </c>
      <c r="V4" s="51">
        <v>2</v>
      </c>
      <c r="W4" s="52">
        <v>1.469388</v>
      </c>
      <c r="X4" s="52">
        <v>0.14285714285714285</v>
      </c>
      <c r="Y4" s="85"/>
      <c r="Z4" s="85"/>
      <c r="AA4" s="85"/>
      <c r="AB4" s="91" t="s">
        <v>550</v>
      </c>
      <c r="AC4" s="91" t="s">
        <v>550</v>
      </c>
      <c r="AD4" s="91" t="s">
        <v>308</v>
      </c>
      <c r="AE4" s="91" t="s">
        <v>1343</v>
      </c>
      <c r="AF4" s="91" t="s">
        <v>1358</v>
      </c>
      <c r="AG4" s="131">
        <v>0</v>
      </c>
      <c r="AH4" s="134">
        <v>0</v>
      </c>
      <c r="AI4" s="131">
        <v>2</v>
      </c>
      <c r="AJ4" s="134">
        <v>8</v>
      </c>
      <c r="AK4" s="131">
        <v>0</v>
      </c>
      <c r="AL4" s="134">
        <v>0</v>
      </c>
      <c r="AM4" s="131">
        <v>23</v>
      </c>
      <c r="AN4" s="134">
        <v>92</v>
      </c>
      <c r="AO4" s="131">
        <v>25</v>
      </c>
    </row>
    <row r="5" spans="1:41" ht="15">
      <c r="A5" s="125" t="s">
        <v>1084</v>
      </c>
      <c r="B5" s="126" t="s">
        <v>1102</v>
      </c>
      <c r="C5" s="126" t="s">
        <v>56</v>
      </c>
      <c r="D5" s="122"/>
      <c r="E5" s="100"/>
      <c r="F5" s="103" t="s">
        <v>1584</v>
      </c>
      <c r="G5" s="107"/>
      <c r="H5" s="107"/>
      <c r="I5" s="123">
        <v>5</v>
      </c>
      <c r="J5" s="110"/>
      <c r="K5" s="51">
        <v>6</v>
      </c>
      <c r="L5" s="51">
        <v>10</v>
      </c>
      <c r="M5" s="51">
        <v>0</v>
      </c>
      <c r="N5" s="51">
        <v>10</v>
      </c>
      <c r="O5" s="51">
        <v>0</v>
      </c>
      <c r="P5" s="52">
        <v>0.1111111111111111</v>
      </c>
      <c r="Q5" s="52">
        <v>0.2</v>
      </c>
      <c r="R5" s="51">
        <v>1</v>
      </c>
      <c r="S5" s="51">
        <v>0</v>
      </c>
      <c r="T5" s="51">
        <v>6</v>
      </c>
      <c r="U5" s="51">
        <v>10</v>
      </c>
      <c r="V5" s="51">
        <v>2</v>
      </c>
      <c r="W5" s="52">
        <v>1.166667</v>
      </c>
      <c r="X5" s="52">
        <v>0.3333333333333333</v>
      </c>
      <c r="Y5" s="85" t="s">
        <v>349</v>
      </c>
      <c r="Z5" s="85" t="s">
        <v>358</v>
      </c>
      <c r="AA5" s="85" t="s">
        <v>369</v>
      </c>
      <c r="AB5" s="91" t="s">
        <v>1248</v>
      </c>
      <c r="AC5" s="91" t="s">
        <v>1311</v>
      </c>
      <c r="AD5" s="91"/>
      <c r="AE5" s="91" t="s">
        <v>289</v>
      </c>
      <c r="AF5" s="91" t="s">
        <v>1359</v>
      </c>
      <c r="AG5" s="131">
        <v>12</v>
      </c>
      <c r="AH5" s="134">
        <v>4.545454545454546</v>
      </c>
      <c r="AI5" s="131">
        <v>0</v>
      </c>
      <c r="AJ5" s="134">
        <v>0</v>
      </c>
      <c r="AK5" s="131">
        <v>0</v>
      </c>
      <c r="AL5" s="134">
        <v>0</v>
      </c>
      <c r="AM5" s="131">
        <v>252</v>
      </c>
      <c r="AN5" s="134">
        <v>95.45454545454545</v>
      </c>
      <c r="AO5" s="131">
        <v>264</v>
      </c>
    </row>
    <row r="6" spans="1:41" ht="15">
      <c r="A6" s="125" t="s">
        <v>1085</v>
      </c>
      <c r="B6" s="126" t="s">
        <v>1103</v>
      </c>
      <c r="C6" s="126" t="s">
        <v>56</v>
      </c>
      <c r="D6" s="122"/>
      <c r="E6" s="100"/>
      <c r="F6" s="103" t="s">
        <v>1585</v>
      </c>
      <c r="G6" s="107"/>
      <c r="H6" s="107"/>
      <c r="I6" s="123">
        <v>6</v>
      </c>
      <c r="J6" s="110"/>
      <c r="K6" s="51">
        <v>5</v>
      </c>
      <c r="L6" s="51">
        <v>5</v>
      </c>
      <c r="M6" s="51">
        <v>0</v>
      </c>
      <c r="N6" s="51">
        <v>5</v>
      </c>
      <c r="O6" s="51">
        <v>5</v>
      </c>
      <c r="P6" s="52" t="s">
        <v>1559</v>
      </c>
      <c r="Q6" s="52" t="s">
        <v>1559</v>
      </c>
      <c r="R6" s="51">
        <v>5</v>
      </c>
      <c r="S6" s="51">
        <v>5</v>
      </c>
      <c r="T6" s="51">
        <v>1</v>
      </c>
      <c r="U6" s="51">
        <v>1</v>
      </c>
      <c r="V6" s="51">
        <v>0</v>
      </c>
      <c r="W6" s="52">
        <v>0</v>
      </c>
      <c r="X6" s="52">
        <v>0</v>
      </c>
      <c r="Y6" s="85" t="s">
        <v>1148</v>
      </c>
      <c r="Z6" s="85" t="s">
        <v>1163</v>
      </c>
      <c r="AA6" s="85" t="s">
        <v>1186</v>
      </c>
      <c r="AB6" s="91" t="s">
        <v>1249</v>
      </c>
      <c r="AC6" s="91" t="s">
        <v>1260</v>
      </c>
      <c r="AD6" s="91"/>
      <c r="AE6" s="91"/>
      <c r="AF6" s="91" t="s">
        <v>1360</v>
      </c>
      <c r="AG6" s="131">
        <v>6</v>
      </c>
      <c r="AH6" s="134">
        <v>3.7267080745341614</v>
      </c>
      <c r="AI6" s="131">
        <v>1</v>
      </c>
      <c r="AJ6" s="134">
        <v>0.6211180124223602</v>
      </c>
      <c r="AK6" s="131">
        <v>0</v>
      </c>
      <c r="AL6" s="134">
        <v>0</v>
      </c>
      <c r="AM6" s="131">
        <v>154</v>
      </c>
      <c r="AN6" s="134">
        <v>95.65217391304348</v>
      </c>
      <c r="AO6" s="131">
        <v>161</v>
      </c>
    </row>
    <row r="7" spans="1:41" ht="15">
      <c r="A7" s="125" t="s">
        <v>1086</v>
      </c>
      <c r="B7" s="126" t="s">
        <v>1104</v>
      </c>
      <c r="C7" s="126" t="s">
        <v>56</v>
      </c>
      <c r="D7" s="122"/>
      <c r="E7" s="100"/>
      <c r="F7" s="103" t="s">
        <v>1586</v>
      </c>
      <c r="G7" s="107"/>
      <c r="H7" s="107"/>
      <c r="I7" s="123">
        <v>7</v>
      </c>
      <c r="J7" s="110"/>
      <c r="K7" s="51">
        <v>4</v>
      </c>
      <c r="L7" s="51">
        <v>5</v>
      </c>
      <c r="M7" s="51">
        <v>0</v>
      </c>
      <c r="N7" s="51">
        <v>5</v>
      </c>
      <c r="O7" s="51">
        <v>0</v>
      </c>
      <c r="P7" s="52">
        <v>0</v>
      </c>
      <c r="Q7" s="52">
        <v>0</v>
      </c>
      <c r="R7" s="51">
        <v>1</v>
      </c>
      <c r="S7" s="51">
        <v>0</v>
      </c>
      <c r="T7" s="51">
        <v>4</v>
      </c>
      <c r="U7" s="51">
        <v>5</v>
      </c>
      <c r="V7" s="51">
        <v>2</v>
      </c>
      <c r="W7" s="52">
        <v>0.875</v>
      </c>
      <c r="X7" s="52">
        <v>0.4166666666666667</v>
      </c>
      <c r="Y7" s="85"/>
      <c r="Z7" s="85"/>
      <c r="AA7" s="85"/>
      <c r="AB7" s="91" t="s">
        <v>1250</v>
      </c>
      <c r="AC7" s="91" t="s">
        <v>1312</v>
      </c>
      <c r="AD7" s="91"/>
      <c r="AE7" s="91" t="s">
        <v>300</v>
      </c>
      <c r="AF7" s="91" t="s">
        <v>1361</v>
      </c>
      <c r="AG7" s="131">
        <v>9</v>
      </c>
      <c r="AH7" s="134">
        <v>7.142857142857143</v>
      </c>
      <c r="AI7" s="131">
        <v>0</v>
      </c>
      <c r="AJ7" s="134">
        <v>0</v>
      </c>
      <c r="AK7" s="131">
        <v>0</v>
      </c>
      <c r="AL7" s="134">
        <v>0</v>
      </c>
      <c r="AM7" s="131">
        <v>117</v>
      </c>
      <c r="AN7" s="134">
        <v>92.85714285714286</v>
      </c>
      <c r="AO7" s="131">
        <v>126</v>
      </c>
    </row>
    <row r="8" spans="1:41" ht="15">
      <c r="A8" s="125" t="s">
        <v>1087</v>
      </c>
      <c r="B8" s="126" t="s">
        <v>1105</v>
      </c>
      <c r="C8" s="126" t="s">
        <v>56</v>
      </c>
      <c r="D8" s="122"/>
      <c r="E8" s="100"/>
      <c r="F8" s="103" t="s">
        <v>1587</v>
      </c>
      <c r="G8" s="107"/>
      <c r="H8" s="107"/>
      <c r="I8" s="123">
        <v>8</v>
      </c>
      <c r="J8" s="110"/>
      <c r="K8" s="51">
        <v>4</v>
      </c>
      <c r="L8" s="51">
        <v>3</v>
      </c>
      <c r="M8" s="51">
        <v>2</v>
      </c>
      <c r="N8" s="51">
        <v>5</v>
      </c>
      <c r="O8" s="51">
        <v>2</v>
      </c>
      <c r="P8" s="52">
        <v>0</v>
      </c>
      <c r="Q8" s="52">
        <v>0</v>
      </c>
      <c r="R8" s="51">
        <v>1</v>
      </c>
      <c r="S8" s="51">
        <v>0</v>
      </c>
      <c r="T8" s="51">
        <v>4</v>
      </c>
      <c r="U8" s="51">
        <v>5</v>
      </c>
      <c r="V8" s="51">
        <v>2</v>
      </c>
      <c r="W8" s="52">
        <v>1.125</v>
      </c>
      <c r="X8" s="52">
        <v>0.25</v>
      </c>
      <c r="Y8" s="85" t="s">
        <v>352</v>
      </c>
      <c r="Z8" s="85" t="s">
        <v>361</v>
      </c>
      <c r="AA8" s="85" t="s">
        <v>368</v>
      </c>
      <c r="AB8" s="91" t="s">
        <v>1251</v>
      </c>
      <c r="AC8" s="91" t="s">
        <v>1313</v>
      </c>
      <c r="AD8" s="91"/>
      <c r="AE8" s="91"/>
      <c r="AF8" s="91" t="s">
        <v>1362</v>
      </c>
      <c r="AG8" s="131">
        <v>5</v>
      </c>
      <c r="AH8" s="134">
        <v>2.857142857142857</v>
      </c>
      <c r="AI8" s="131">
        <v>0</v>
      </c>
      <c r="AJ8" s="134">
        <v>0</v>
      </c>
      <c r="AK8" s="131">
        <v>0</v>
      </c>
      <c r="AL8" s="134">
        <v>0</v>
      </c>
      <c r="AM8" s="131">
        <v>170</v>
      </c>
      <c r="AN8" s="134">
        <v>97.14285714285714</v>
      </c>
      <c r="AO8" s="131">
        <v>175</v>
      </c>
    </row>
    <row r="9" spans="1:41" ht="15">
      <c r="A9" s="125" t="s">
        <v>1088</v>
      </c>
      <c r="B9" s="126" t="s">
        <v>1106</v>
      </c>
      <c r="C9" s="126" t="s">
        <v>56</v>
      </c>
      <c r="D9" s="122"/>
      <c r="E9" s="100"/>
      <c r="F9" s="103" t="s">
        <v>1588</v>
      </c>
      <c r="G9" s="107"/>
      <c r="H9" s="107"/>
      <c r="I9" s="123">
        <v>9</v>
      </c>
      <c r="J9" s="110"/>
      <c r="K9" s="51">
        <v>3</v>
      </c>
      <c r="L9" s="51">
        <v>2</v>
      </c>
      <c r="M9" s="51">
        <v>0</v>
      </c>
      <c r="N9" s="51">
        <v>2</v>
      </c>
      <c r="O9" s="51">
        <v>0</v>
      </c>
      <c r="P9" s="52">
        <v>0</v>
      </c>
      <c r="Q9" s="52">
        <v>0</v>
      </c>
      <c r="R9" s="51">
        <v>1</v>
      </c>
      <c r="S9" s="51">
        <v>0</v>
      </c>
      <c r="T9" s="51">
        <v>3</v>
      </c>
      <c r="U9" s="51">
        <v>2</v>
      </c>
      <c r="V9" s="51">
        <v>2</v>
      </c>
      <c r="W9" s="52">
        <v>0.888889</v>
      </c>
      <c r="X9" s="52">
        <v>0.3333333333333333</v>
      </c>
      <c r="Y9" s="85"/>
      <c r="Z9" s="85"/>
      <c r="AA9" s="85"/>
      <c r="AB9" s="91" t="s">
        <v>1252</v>
      </c>
      <c r="AC9" s="91" t="s">
        <v>1314</v>
      </c>
      <c r="AD9" s="91" t="s">
        <v>315</v>
      </c>
      <c r="AE9" s="91" t="s">
        <v>314</v>
      </c>
      <c r="AF9" s="91" t="s">
        <v>1363</v>
      </c>
      <c r="AG9" s="131">
        <v>0</v>
      </c>
      <c r="AH9" s="134">
        <v>0</v>
      </c>
      <c r="AI9" s="131">
        <v>1</v>
      </c>
      <c r="AJ9" s="134">
        <v>2.127659574468085</v>
      </c>
      <c r="AK9" s="131">
        <v>0</v>
      </c>
      <c r="AL9" s="134">
        <v>0</v>
      </c>
      <c r="AM9" s="131">
        <v>46</v>
      </c>
      <c r="AN9" s="134">
        <v>97.87234042553192</v>
      </c>
      <c r="AO9" s="131">
        <v>47</v>
      </c>
    </row>
    <row r="10" spans="1:41" ht="14.25" customHeight="1">
      <c r="A10" s="125" t="s">
        <v>1089</v>
      </c>
      <c r="B10" s="126" t="s">
        <v>1107</v>
      </c>
      <c r="C10" s="126" t="s">
        <v>56</v>
      </c>
      <c r="D10" s="122"/>
      <c r="E10" s="100"/>
      <c r="F10" s="103" t="s">
        <v>1589</v>
      </c>
      <c r="G10" s="107"/>
      <c r="H10" s="107"/>
      <c r="I10" s="123">
        <v>10</v>
      </c>
      <c r="J10" s="110"/>
      <c r="K10" s="51">
        <v>3</v>
      </c>
      <c r="L10" s="51">
        <v>2</v>
      </c>
      <c r="M10" s="51">
        <v>0</v>
      </c>
      <c r="N10" s="51">
        <v>2</v>
      </c>
      <c r="O10" s="51">
        <v>0</v>
      </c>
      <c r="P10" s="52">
        <v>0</v>
      </c>
      <c r="Q10" s="52">
        <v>0</v>
      </c>
      <c r="R10" s="51">
        <v>1</v>
      </c>
      <c r="S10" s="51">
        <v>0</v>
      </c>
      <c r="T10" s="51">
        <v>3</v>
      </c>
      <c r="U10" s="51">
        <v>2</v>
      </c>
      <c r="V10" s="51">
        <v>2</v>
      </c>
      <c r="W10" s="52">
        <v>0.888889</v>
      </c>
      <c r="X10" s="52">
        <v>0.3333333333333333</v>
      </c>
      <c r="Y10" s="85" t="s">
        <v>344</v>
      </c>
      <c r="Z10" s="85" t="s">
        <v>354</v>
      </c>
      <c r="AA10" s="85"/>
      <c r="AB10" s="91" t="s">
        <v>1253</v>
      </c>
      <c r="AC10" s="91" t="s">
        <v>550</v>
      </c>
      <c r="AD10" s="91"/>
      <c r="AE10" s="91" t="s">
        <v>1344</v>
      </c>
      <c r="AF10" s="91" t="s">
        <v>1364</v>
      </c>
      <c r="AG10" s="131">
        <v>2</v>
      </c>
      <c r="AH10" s="134">
        <v>5.405405405405405</v>
      </c>
      <c r="AI10" s="131">
        <v>0</v>
      </c>
      <c r="AJ10" s="134">
        <v>0</v>
      </c>
      <c r="AK10" s="131">
        <v>0</v>
      </c>
      <c r="AL10" s="134">
        <v>0</v>
      </c>
      <c r="AM10" s="131">
        <v>35</v>
      </c>
      <c r="AN10" s="134">
        <v>94.5945945945946</v>
      </c>
      <c r="AO10" s="131">
        <v>37</v>
      </c>
    </row>
    <row r="11" spans="1:41" ht="15">
      <c r="A11" s="125" t="s">
        <v>1090</v>
      </c>
      <c r="B11" s="126" t="s">
        <v>1108</v>
      </c>
      <c r="C11" s="126" t="s">
        <v>56</v>
      </c>
      <c r="D11" s="122"/>
      <c r="E11" s="100"/>
      <c r="F11" s="103" t="s">
        <v>1090</v>
      </c>
      <c r="G11" s="107"/>
      <c r="H11" s="107"/>
      <c r="I11" s="123">
        <v>11</v>
      </c>
      <c r="J11" s="110"/>
      <c r="K11" s="51">
        <v>3</v>
      </c>
      <c r="L11" s="51">
        <v>2</v>
      </c>
      <c r="M11" s="51">
        <v>0</v>
      </c>
      <c r="N11" s="51">
        <v>2</v>
      </c>
      <c r="O11" s="51">
        <v>0</v>
      </c>
      <c r="P11" s="52">
        <v>0</v>
      </c>
      <c r="Q11" s="52">
        <v>0</v>
      </c>
      <c r="R11" s="51">
        <v>1</v>
      </c>
      <c r="S11" s="51">
        <v>0</v>
      </c>
      <c r="T11" s="51">
        <v>3</v>
      </c>
      <c r="U11" s="51">
        <v>2</v>
      </c>
      <c r="V11" s="51">
        <v>2</v>
      </c>
      <c r="W11" s="52">
        <v>0.888889</v>
      </c>
      <c r="X11" s="52">
        <v>0.3333333333333333</v>
      </c>
      <c r="Y11" s="85"/>
      <c r="Z11" s="85"/>
      <c r="AA11" s="85"/>
      <c r="AB11" s="91" t="s">
        <v>550</v>
      </c>
      <c r="AC11" s="91" t="s">
        <v>550</v>
      </c>
      <c r="AD11" s="91" t="s">
        <v>302</v>
      </c>
      <c r="AE11" s="91" t="s">
        <v>301</v>
      </c>
      <c r="AF11" s="91" t="s">
        <v>1365</v>
      </c>
      <c r="AG11" s="131">
        <v>2</v>
      </c>
      <c r="AH11" s="134">
        <v>5.2631578947368425</v>
      </c>
      <c r="AI11" s="131">
        <v>2</v>
      </c>
      <c r="AJ11" s="134">
        <v>5.2631578947368425</v>
      </c>
      <c r="AK11" s="131">
        <v>0</v>
      </c>
      <c r="AL11" s="134">
        <v>0</v>
      </c>
      <c r="AM11" s="131">
        <v>34</v>
      </c>
      <c r="AN11" s="134">
        <v>89.47368421052632</v>
      </c>
      <c r="AO11" s="131">
        <v>38</v>
      </c>
    </row>
    <row r="12" spans="1:41" ht="15">
      <c r="A12" s="125" t="s">
        <v>1091</v>
      </c>
      <c r="B12" s="126" t="s">
        <v>1109</v>
      </c>
      <c r="C12" s="126" t="s">
        <v>56</v>
      </c>
      <c r="D12" s="122"/>
      <c r="E12" s="100"/>
      <c r="F12" s="103" t="s">
        <v>1590</v>
      </c>
      <c r="G12" s="107"/>
      <c r="H12" s="107"/>
      <c r="I12" s="123">
        <v>12</v>
      </c>
      <c r="J12" s="110"/>
      <c r="K12" s="51">
        <v>2</v>
      </c>
      <c r="L12" s="51">
        <v>1</v>
      </c>
      <c r="M12" s="51">
        <v>0</v>
      </c>
      <c r="N12" s="51">
        <v>1</v>
      </c>
      <c r="O12" s="51">
        <v>0</v>
      </c>
      <c r="P12" s="52">
        <v>0</v>
      </c>
      <c r="Q12" s="52">
        <v>0</v>
      </c>
      <c r="R12" s="51">
        <v>1</v>
      </c>
      <c r="S12" s="51">
        <v>0</v>
      </c>
      <c r="T12" s="51">
        <v>2</v>
      </c>
      <c r="U12" s="51">
        <v>1</v>
      </c>
      <c r="V12" s="51">
        <v>1</v>
      </c>
      <c r="W12" s="52">
        <v>0.5</v>
      </c>
      <c r="X12" s="52">
        <v>0.5</v>
      </c>
      <c r="Y12" s="85"/>
      <c r="Z12" s="85"/>
      <c r="AA12" s="85"/>
      <c r="AB12" s="91" t="s">
        <v>1245</v>
      </c>
      <c r="AC12" s="91" t="s">
        <v>550</v>
      </c>
      <c r="AD12" s="91" t="s">
        <v>317</v>
      </c>
      <c r="AE12" s="91"/>
      <c r="AF12" s="91" t="s">
        <v>1366</v>
      </c>
      <c r="AG12" s="131">
        <v>1</v>
      </c>
      <c r="AH12" s="134">
        <v>4.545454545454546</v>
      </c>
      <c r="AI12" s="131">
        <v>0</v>
      </c>
      <c r="AJ12" s="134">
        <v>0</v>
      </c>
      <c r="AK12" s="131">
        <v>0</v>
      </c>
      <c r="AL12" s="134">
        <v>0</v>
      </c>
      <c r="AM12" s="131">
        <v>21</v>
      </c>
      <c r="AN12" s="134">
        <v>95.45454545454545</v>
      </c>
      <c r="AO12" s="131">
        <v>22</v>
      </c>
    </row>
    <row r="13" spans="1:41" ht="15">
      <c r="A13" s="125" t="s">
        <v>1092</v>
      </c>
      <c r="B13" s="126" t="s">
        <v>1110</v>
      </c>
      <c r="C13" s="126" t="s">
        <v>56</v>
      </c>
      <c r="D13" s="122"/>
      <c r="E13" s="100"/>
      <c r="F13" s="103" t="s">
        <v>1591</v>
      </c>
      <c r="G13" s="107"/>
      <c r="H13" s="107"/>
      <c r="I13" s="123">
        <v>13</v>
      </c>
      <c r="J13" s="110"/>
      <c r="K13" s="51">
        <v>2</v>
      </c>
      <c r="L13" s="51">
        <v>1</v>
      </c>
      <c r="M13" s="51">
        <v>0</v>
      </c>
      <c r="N13" s="51">
        <v>1</v>
      </c>
      <c r="O13" s="51">
        <v>0</v>
      </c>
      <c r="P13" s="52">
        <v>0</v>
      </c>
      <c r="Q13" s="52">
        <v>0</v>
      </c>
      <c r="R13" s="51">
        <v>1</v>
      </c>
      <c r="S13" s="51">
        <v>0</v>
      </c>
      <c r="T13" s="51">
        <v>2</v>
      </c>
      <c r="U13" s="51">
        <v>1</v>
      </c>
      <c r="V13" s="51">
        <v>1</v>
      </c>
      <c r="W13" s="52">
        <v>0.5</v>
      </c>
      <c r="X13" s="52">
        <v>0.5</v>
      </c>
      <c r="Y13" s="85"/>
      <c r="Z13" s="85"/>
      <c r="AA13" s="85"/>
      <c r="AB13" s="91" t="s">
        <v>1254</v>
      </c>
      <c r="AC13" s="91" t="s">
        <v>550</v>
      </c>
      <c r="AD13" s="91"/>
      <c r="AE13" s="91" t="s">
        <v>316</v>
      </c>
      <c r="AF13" s="91" t="s">
        <v>1367</v>
      </c>
      <c r="AG13" s="131">
        <v>0</v>
      </c>
      <c r="AH13" s="134">
        <v>0</v>
      </c>
      <c r="AI13" s="131">
        <v>0</v>
      </c>
      <c r="AJ13" s="134">
        <v>0</v>
      </c>
      <c r="AK13" s="131">
        <v>0</v>
      </c>
      <c r="AL13" s="134">
        <v>0</v>
      </c>
      <c r="AM13" s="131">
        <v>34</v>
      </c>
      <c r="AN13" s="134">
        <v>100</v>
      </c>
      <c r="AO13" s="131">
        <v>34</v>
      </c>
    </row>
    <row r="14" spans="1:41" ht="15">
      <c r="A14" s="125" t="s">
        <v>1093</v>
      </c>
      <c r="B14" s="126" t="s">
        <v>1111</v>
      </c>
      <c r="C14" s="126" t="s">
        <v>56</v>
      </c>
      <c r="D14" s="122"/>
      <c r="E14" s="100"/>
      <c r="F14" s="103" t="s">
        <v>1592</v>
      </c>
      <c r="G14" s="107"/>
      <c r="H14" s="107"/>
      <c r="I14" s="123">
        <v>14</v>
      </c>
      <c r="J14" s="110"/>
      <c r="K14" s="51">
        <v>2</v>
      </c>
      <c r="L14" s="51">
        <v>2</v>
      </c>
      <c r="M14" s="51">
        <v>0</v>
      </c>
      <c r="N14" s="51">
        <v>2</v>
      </c>
      <c r="O14" s="51">
        <v>1</v>
      </c>
      <c r="P14" s="52">
        <v>0</v>
      </c>
      <c r="Q14" s="52">
        <v>0</v>
      </c>
      <c r="R14" s="51">
        <v>1</v>
      </c>
      <c r="S14" s="51">
        <v>0</v>
      </c>
      <c r="T14" s="51">
        <v>2</v>
      </c>
      <c r="U14" s="51">
        <v>2</v>
      </c>
      <c r="V14" s="51">
        <v>1</v>
      </c>
      <c r="W14" s="52">
        <v>0.5</v>
      </c>
      <c r="X14" s="52">
        <v>0.5</v>
      </c>
      <c r="Y14" s="85" t="s">
        <v>351</v>
      </c>
      <c r="Z14" s="85" t="s">
        <v>360</v>
      </c>
      <c r="AA14" s="85" t="s">
        <v>370</v>
      </c>
      <c r="AB14" s="91" t="s">
        <v>1255</v>
      </c>
      <c r="AC14" s="91" t="s">
        <v>1315</v>
      </c>
      <c r="AD14" s="91"/>
      <c r="AE14" s="91"/>
      <c r="AF14" s="91" t="s">
        <v>1368</v>
      </c>
      <c r="AG14" s="131">
        <v>2</v>
      </c>
      <c r="AH14" s="134">
        <v>2.857142857142857</v>
      </c>
      <c r="AI14" s="131">
        <v>0</v>
      </c>
      <c r="AJ14" s="134">
        <v>0</v>
      </c>
      <c r="AK14" s="131">
        <v>0</v>
      </c>
      <c r="AL14" s="134">
        <v>0</v>
      </c>
      <c r="AM14" s="131">
        <v>68</v>
      </c>
      <c r="AN14" s="134">
        <v>97.14285714285714</v>
      </c>
      <c r="AO14" s="131">
        <v>70</v>
      </c>
    </row>
    <row r="15" spans="1:41" ht="15">
      <c r="A15" s="125" t="s">
        <v>1094</v>
      </c>
      <c r="B15" s="126" t="s">
        <v>1100</v>
      </c>
      <c r="C15" s="126" t="s">
        <v>59</v>
      </c>
      <c r="D15" s="122"/>
      <c r="E15" s="100"/>
      <c r="F15" s="103" t="s">
        <v>1593</v>
      </c>
      <c r="G15" s="107"/>
      <c r="H15" s="107"/>
      <c r="I15" s="123">
        <v>15</v>
      </c>
      <c r="J15" s="110"/>
      <c r="K15" s="51">
        <v>2</v>
      </c>
      <c r="L15" s="51">
        <v>1</v>
      </c>
      <c r="M15" s="51">
        <v>0</v>
      </c>
      <c r="N15" s="51">
        <v>1</v>
      </c>
      <c r="O15" s="51">
        <v>0</v>
      </c>
      <c r="P15" s="52">
        <v>0</v>
      </c>
      <c r="Q15" s="52">
        <v>0</v>
      </c>
      <c r="R15" s="51">
        <v>1</v>
      </c>
      <c r="S15" s="51">
        <v>0</v>
      </c>
      <c r="T15" s="51">
        <v>2</v>
      </c>
      <c r="U15" s="51">
        <v>1</v>
      </c>
      <c r="V15" s="51">
        <v>1</v>
      </c>
      <c r="W15" s="52">
        <v>0.5</v>
      </c>
      <c r="X15" s="52">
        <v>0.5</v>
      </c>
      <c r="Y15" s="85" t="s">
        <v>350</v>
      </c>
      <c r="Z15" s="85" t="s">
        <v>359</v>
      </c>
      <c r="AA15" s="85"/>
      <c r="AB15" s="91" t="s">
        <v>1177</v>
      </c>
      <c r="AC15" s="91" t="s">
        <v>550</v>
      </c>
      <c r="AD15" s="91" t="s">
        <v>313</v>
      </c>
      <c r="AE15" s="91"/>
      <c r="AF15" s="91" t="s">
        <v>1369</v>
      </c>
      <c r="AG15" s="131">
        <v>1</v>
      </c>
      <c r="AH15" s="134">
        <v>2.127659574468085</v>
      </c>
      <c r="AI15" s="131">
        <v>2</v>
      </c>
      <c r="AJ15" s="134">
        <v>4.25531914893617</v>
      </c>
      <c r="AK15" s="131">
        <v>0</v>
      </c>
      <c r="AL15" s="134">
        <v>0</v>
      </c>
      <c r="AM15" s="131">
        <v>44</v>
      </c>
      <c r="AN15" s="134">
        <v>93.61702127659575</v>
      </c>
      <c r="AO15" s="131">
        <v>47</v>
      </c>
    </row>
    <row r="16" spans="1:41" ht="15">
      <c r="A16" s="125" t="s">
        <v>1095</v>
      </c>
      <c r="B16" s="126" t="s">
        <v>1101</v>
      </c>
      <c r="C16" s="126" t="s">
        <v>59</v>
      </c>
      <c r="D16" s="122"/>
      <c r="E16" s="100"/>
      <c r="F16" s="103" t="s">
        <v>1095</v>
      </c>
      <c r="G16" s="107"/>
      <c r="H16" s="107"/>
      <c r="I16" s="123">
        <v>16</v>
      </c>
      <c r="J16" s="110"/>
      <c r="K16" s="51">
        <v>2</v>
      </c>
      <c r="L16" s="51">
        <v>1</v>
      </c>
      <c r="M16" s="51">
        <v>0</v>
      </c>
      <c r="N16" s="51">
        <v>1</v>
      </c>
      <c r="O16" s="51">
        <v>0</v>
      </c>
      <c r="P16" s="52">
        <v>0</v>
      </c>
      <c r="Q16" s="52">
        <v>0</v>
      </c>
      <c r="R16" s="51">
        <v>1</v>
      </c>
      <c r="S16" s="51">
        <v>0</v>
      </c>
      <c r="T16" s="51">
        <v>2</v>
      </c>
      <c r="U16" s="51">
        <v>1</v>
      </c>
      <c r="V16" s="51">
        <v>1</v>
      </c>
      <c r="W16" s="52">
        <v>0.5</v>
      </c>
      <c r="X16" s="52">
        <v>0.5</v>
      </c>
      <c r="Y16" s="85"/>
      <c r="Z16" s="85"/>
      <c r="AA16" s="85" t="s">
        <v>367</v>
      </c>
      <c r="AB16" s="91" t="s">
        <v>550</v>
      </c>
      <c r="AC16" s="91" t="s">
        <v>550</v>
      </c>
      <c r="AD16" s="91" t="s">
        <v>312</v>
      </c>
      <c r="AE16" s="91"/>
      <c r="AF16" s="91" t="s">
        <v>1370</v>
      </c>
      <c r="AG16" s="131">
        <v>1</v>
      </c>
      <c r="AH16" s="134">
        <v>4.761904761904762</v>
      </c>
      <c r="AI16" s="131">
        <v>0</v>
      </c>
      <c r="AJ16" s="134">
        <v>0</v>
      </c>
      <c r="AK16" s="131">
        <v>0</v>
      </c>
      <c r="AL16" s="134">
        <v>0</v>
      </c>
      <c r="AM16" s="131">
        <v>20</v>
      </c>
      <c r="AN16" s="134">
        <v>95.23809523809524</v>
      </c>
      <c r="AO16" s="131">
        <v>21</v>
      </c>
    </row>
    <row r="17" spans="1:41" ht="15">
      <c r="A17" s="125" t="s">
        <v>1096</v>
      </c>
      <c r="B17" s="126" t="s">
        <v>1102</v>
      </c>
      <c r="C17" s="126" t="s">
        <v>59</v>
      </c>
      <c r="D17" s="122"/>
      <c r="E17" s="100"/>
      <c r="F17" s="103" t="s">
        <v>1594</v>
      </c>
      <c r="G17" s="107"/>
      <c r="H17" s="107"/>
      <c r="I17" s="123">
        <v>17</v>
      </c>
      <c r="J17" s="110"/>
      <c r="K17" s="51">
        <v>2</v>
      </c>
      <c r="L17" s="51">
        <v>2</v>
      </c>
      <c r="M17" s="51">
        <v>0</v>
      </c>
      <c r="N17" s="51">
        <v>2</v>
      </c>
      <c r="O17" s="51">
        <v>1</v>
      </c>
      <c r="P17" s="52">
        <v>0</v>
      </c>
      <c r="Q17" s="52">
        <v>0</v>
      </c>
      <c r="R17" s="51">
        <v>1</v>
      </c>
      <c r="S17" s="51">
        <v>0</v>
      </c>
      <c r="T17" s="51">
        <v>2</v>
      </c>
      <c r="U17" s="51">
        <v>2</v>
      </c>
      <c r="V17" s="51">
        <v>1</v>
      </c>
      <c r="W17" s="52">
        <v>0.5</v>
      </c>
      <c r="X17" s="52">
        <v>0.5</v>
      </c>
      <c r="Y17" s="85"/>
      <c r="Z17" s="85"/>
      <c r="AA17" s="85"/>
      <c r="AB17" s="91" t="s">
        <v>1256</v>
      </c>
      <c r="AC17" s="91" t="s">
        <v>1316</v>
      </c>
      <c r="AD17" s="91"/>
      <c r="AE17" s="91"/>
      <c r="AF17" s="91" t="s">
        <v>1371</v>
      </c>
      <c r="AG17" s="131">
        <v>0</v>
      </c>
      <c r="AH17" s="134">
        <v>0</v>
      </c>
      <c r="AI17" s="131">
        <v>2</v>
      </c>
      <c r="AJ17" s="134">
        <v>5</v>
      </c>
      <c r="AK17" s="131">
        <v>0</v>
      </c>
      <c r="AL17" s="134">
        <v>0</v>
      </c>
      <c r="AM17" s="131">
        <v>38</v>
      </c>
      <c r="AN17" s="134">
        <v>95</v>
      </c>
      <c r="AO17" s="131">
        <v>40</v>
      </c>
    </row>
    <row r="18" spans="1:41" ht="15">
      <c r="A18" s="125" t="s">
        <v>1097</v>
      </c>
      <c r="B18" s="126" t="s">
        <v>1103</v>
      </c>
      <c r="C18" s="126" t="s">
        <v>59</v>
      </c>
      <c r="D18" s="122"/>
      <c r="E18" s="100"/>
      <c r="F18" s="103" t="s">
        <v>1595</v>
      </c>
      <c r="G18" s="107"/>
      <c r="H18" s="107"/>
      <c r="I18" s="123">
        <v>18</v>
      </c>
      <c r="J18" s="110"/>
      <c r="K18" s="51">
        <v>2</v>
      </c>
      <c r="L18" s="51">
        <v>1</v>
      </c>
      <c r="M18" s="51">
        <v>0</v>
      </c>
      <c r="N18" s="51">
        <v>1</v>
      </c>
      <c r="O18" s="51">
        <v>0</v>
      </c>
      <c r="P18" s="52">
        <v>0</v>
      </c>
      <c r="Q18" s="52">
        <v>0</v>
      </c>
      <c r="R18" s="51">
        <v>1</v>
      </c>
      <c r="S18" s="51">
        <v>0</v>
      </c>
      <c r="T18" s="51">
        <v>2</v>
      </c>
      <c r="U18" s="51">
        <v>1</v>
      </c>
      <c r="V18" s="51">
        <v>1</v>
      </c>
      <c r="W18" s="52">
        <v>0.5</v>
      </c>
      <c r="X18" s="52">
        <v>0.5</v>
      </c>
      <c r="Y18" s="85"/>
      <c r="Z18" s="85"/>
      <c r="AA18" s="85"/>
      <c r="AB18" s="91" t="s">
        <v>1177</v>
      </c>
      <c r="AC18" s="91" t="s">
        <v>550</v>
      </c>
      <c r="AD18" s="91" t="s">
        <v>311</v>
      </c>
      <c r="AE18" s="91"/>
      <c r="AF18" s="91" t="s">
        <v>1372</v>
      </c>
      <c r="AG18" s="131">
        <v>0</v>
      </c>
      <c r="AH18" s="134">
        <v>0</v>
      </c>
      <c r="AI18" s="131">
        <v>1</v>
      </c>
      <c r="AJ18" s="134">
        <v>2.272727272727273</v>
      </c>
      <c r="AK18" s="131">
        <v>0</v>
      </c>
      <c r="AL18" s="134">
        <v>0</v>
      </c>
      <c r="AM18" s="131">
        <v>43</v>
      </c>
      <c r="AN18" s="134">
        <v>97.72727272727273</v>
      </c>
      <c r="AO18" s="131">
        <v>44</v>
      </c>
    </row>
    <row r="19" spans="1:41" ht="15">
      <c r="A19" s="125" t="s">
        <v>1098</v>
      </c>
      <c r="B19" s="126" t="s">
        <v>1104</v>
      </c>
      <c r="C19" s="126" t="s">
        <v>59</v>
      </c>
      <c r="D19" s="122"/>
      <c r="E19" s="100"/>
      <c r="F19" s="103" t="s">
        <v>1596</v>
      </c>
      <c r="G19" s="107"/>
      <c r="H19" s="107"/>
      <c r="I19" s="123">
        <v>19</v>
      </c>
      <c r="J19" s="110"/>
      <c r="K19" s="51">
        <v>2</v>
      </c>
      <c r="L19" s="51">
        <v>2</v>
      </c>
      <c r="M19" s="51">
        <v>0</v>
      </c>
      <c r="N19" s="51">
        <v>2</v>
      </c>
      <c r="O19" s="51">
        <v>1</v>
      </c>
      <c r="P19" s="52">
        <v>0</v>
      </c>
      <c r="Q19" s="52">
        <v>0</v>
      </c>
      <c r="R19" s="51">
        <v>1</v>
      </c>
      <c r="S19" s="51">
        <v>0</v>
      </c>
      <c r="T19" s="51">
        <v>2</v>
      </c>
      <c r="U19" s="51">
        <v>2</v>
      </c>
      <c r="V19" s="51">
        <v>1</v>
      </c>
      <c r="W19" s="52">
        <v>0.5</v>
      </c>
      <c r="X19" s="52">
        <v>0.5</v>
      </c>
      <c r="Y19" s="85" t="s">
        <v>345</v>
      </c>
      <c r="Z19" s="85" t="s">
        <v>355</v>
      </c>
      <c r="AA19" s="85" t="s">
        <v>363</v>
      </c>
      <c r="AB19" s="91" t="s">
        <v>1257</v>
      </c>
      <c r="AC19" s="91" t="s">
        <v>1317</v>
      </c>
      <c r="AD19" s="91"/>
      <c r="AE19" s="91"/>
      <c r="AF19" s="91" t="s">
        <v>1373</v>
      </c>
      <c r="AG19" s="131">
        <v>2</v>
      </c>
      <c r="AH19" s="134">
        <v>2.857142857142857</v>
      </c>
      <c r="AI19" s="131">
        <v>2</v>
      </c>
      <c r="AJ19" s="134">
        <v>2.857142857142857</v>
      </c>
      <c r="AK19" s="131">
        <v>0</v>
      </c>
      <c r="AL19" s="134">
        <v>0</v>
      </c>
      <c r="AM19" s="131">
        <v>66</v>
      </c>
      <c r="AN19" s="134">
        <v>94.28571428571429</v>
      </c>
      <c r="AO19" s="131">
        <v>70</v>
      </c>
    </row>
    <row r="20" spans="1:41" ht="15">
      <c r="A20" s="125" t="s">
        <v>1099</v>
      </c>
      <c r="B20" s="126" t="s">
        <v>1105</v>
      </c>
      <c r="C20" s="126" t="s">
        <v>59</v>
      </c>
      <c r="D20" s="122"/>
      <c r="E20" s="100"/>
      <c r="F20" s="103" t="s">
        <v>1597</v>
      </c>
      <c r="G20" s="107"/>
      <c r="H20" s="107"/>
      <c r="I20" s="123">
        <v>20</v>
      </c>
      <c r="J20" s="110"/>
      <c r="K20" s="51">
        <v>2</v>
      </c>
      <c r="L20" s="51">
        <v>2</v>
      </c>
      <c r="M20" s="51">
        <v>0</v>
      </c>
      <c r="N20" s="51">
        <v>2</v>
      </c>
      <c r="O20" s="51">
        <v>1</v>
      </c>
      <c r="P20" s="52">
        <v>0</v>
      </c>
      <c r="Q20" s="52">
        <v>0</v>
      </c>
      <c r="R20" s="51">
        <v>1</v>
      </c>
      <c r="S20" s="51">
        <v>0</v>
      </c>
      <c r="T20" s="51">
        <v>2</v>
      </c>
      <c r="U20" s="51">
        <v>2</v>
      </c>
      <c r="V20" s="51">
        <v>1</v>
      </c>
      <c r="W20" s="52">
        <v>0.5</v>
      </c>
      <c r="X20" s="52">
        <v>0.5</v>
      </c>
      <c r="Y20" s="85"/>
      <c r="Z20" s="85"/>
      <c r="AA20" s="85"/>
      <c r="AB20" s="91" t="s">
        <v>1258</v>
      </c>
      <c r="AC20" s="91" t="s">
        <v>1318</v>
      </c>
      <c r="AD20" s="91"/>
      <c r="AE20" s="91"/>
      <c r="AF20" s="91" t="s">
        <v>1374</v>
      </c>
      <c r="AG20" s="131">
        <v>0</v>
      </c>
      <c r="AH20" s="134">
        <v>0</v>
      </c>
      <c r="AI20" s="131">
        <v>0</v>
      </c>
      <c r="AJ20" s="134">
        <v>0</v>
      </c>
      <c r="AK20" s="131">
        <v>0</v>
      </c>
      <c r="AL20" s="134">
        <v>0</v>
      </c>
      <c r="AM20" s="131">
        <v>54</v>
      </c>
      <c r="AN20" s="134">
        <v>100</v>
      </c>
      <c r="AO20" s="131">
        <v>54</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1082</v>
      </c>
      <c r="B2" s="91" t="s">
        <v>299</v>
      </c>
      <c r="C2" s="85">
        <f>VLOOKUP(GroupVertices[[#This Row],[Vertex]],Vertices[],MATCH("ID",Vertices[[#Headers],[Vertex]:[Vertex Content Word Count]],0),FALSE)</f>
        <v>76</v>
      </c>
    </row>
    <row r="3" spans="1:3" ht="15">
      <c r="A3" s="85" t="s">
        <v>1082</v>
      </c>
      <c r="B3" s="91" t="s">
        <v>298</v>
      </c>
      <c r="C3" s="85">
        <f>VLOOKUP(GroupVertices[[#This Row],[Vertex]],Vertices[],MATCH("ID",Vertices[[#Headers],[Vertex]:[Vertex Content Word Count]],0),FALSE)</f>
        <v>31</v>
      </c>
    </row>
    <row r="4" spans="1:3" ht="15">
      <c r="A4" s="85" t="s">
        <v>1082</v>
      </c>
      <c r="B4" s="91" t="s">
        <v>287</v>
      </c>
      <c r="C4" s="85">
        <f>VLOOKUP(GroupVertices[[#This Row],[Vertex]],Vertices[],MATCH("ID",Vertices[[#Headers],[Vertex]:[Vertex Content Word Count]],0),FALSE)</f>
        <v>63</v>
      </c>
    </row>
    <row r="5" spans="1:3" ht="15">
      <c r="A5" s="85" t="s">
        <v>1082</v>
      </c>
      <c r="B5" s="91" t="s">
        <v>279</v>
      </c>
      <c r="C5" s="85">
        <f>VLOOKUP(GroupVertices[[#This Row],[Vertex]],Vertices[],MATCH("ID",Vertices[[#Headers],[Vertex]:[Vertex Content Word Count]],0),FALSE)</f>
        <v>52</v>
      </c>
    </row>
    <row r="6" spans="1:3" ht="15">
      <c r="A6" s="85" t="s">
        <v>1082</v>
      </c>
      <c r="B6" s="91" t="s">
        <v>277</v>
      </c>
      <c r="C6" s="85">
        <f>VLOOKUP(GroupVertices[[#This Row],[Vertex]],Vertices[],MATCH("ID",Vertices[[#Headers],[Vertex]:[Vertex Content Word Count]],0),FALSE)</f>
        <v>50</v>
      </c>
    </row>
    <row r="7" spans="1:3" ht="15">
      <c r="A7" s="85" t="s">
        <v>1082</v>
      </c>
      <c r="B7" s="91" t="s">
        <v>276</v>
      </c>
      <c r="C7" s="85">
        <f>VLOOKUP(GroupVertices[[#This Row],[Vertex]],Vertices[],MATCH("ID",Vertices[[#Headers],[Vertex]:[Vertex Content Word Count]],0),FALSE)</f>
        <v>49</v>
      </c>
    </row>
    <row r="8" spans="1:3" ht="15">
      <c r="A8" s="85" t="s">
        <v>1082</v>
      </c>
      <c r="B8" s="91" t="s">
        <v>275</v>
      </c>
      <c r="C8" s="85">
        <f>VLOOKUP(GroupVertices[[#This Row],[Vertex]],Vertices[],MATCH("ID",Vertices[[#Headers],[Vertex]:[Vertex Content Word Count]],0),FALSE)</f>
        <v>48</v>
      </c>
    </row>
    <row r="9" spans="1:3" ht="15">
      <c r="A9" s="85" t="s">
        <v>1082</v>
      </c>
      <c r="B9" s="91" t="s">
        <v>274</v>
      </c>
      <c r="C9" s="85">
        <f>VLOOKUP(GroupVertices[[#This Row],[Vertex]],Vertices[],MATCH("ID",Vertices[[#Headers],[Vertex]:[Vertex Content Word Count]],0),FALSE)</f>
        <v>47</v>
      </c>
    </row>
    <row r="10" spans="1:3" ht="15">
      <c r="A10" s="85" t="s">
        <v>1082</v>
      </c>
      <c r="B10" s="91" t="s">
        <v>273</v>
      </c>
      <c r="C10" s="85">
        <f>VLOOKUP(GroupVertices[[#This Row],[Vertex]],Vertices[],MATCH("ID",Vertices[[#Headers],[Vertex]:[Vertex Content Word Count]],0),FALSE)</f>
        <v>46</v>
      </c>
    </row>
    <row r="11" spans="1:3" ht="15">
      <c r="A11" s="85" t="s">
        <v>1082</v>
      </c>
      <c r="B11" s="91" t="s">
        <v>272</v>
      </c>
      <c r="C11" s="85">
        <f>VLOOKUP(GroupVertices[[#This Row],[Vertex]],Vertices[],MATCH("ID",Vertices[[#Headers],[Vertex]:[Vertex Content Word Count]],0),FALSE)</f>
        <v>45</v>
      </c>
    </row>
    <row r="12" spans="1:3" ht="15">
      <c r="A12" s="85" t="s">
        <v>1082</v>
      </c>
      <c r="B12" s="91" t="s">
        <v>271</v>
      </c>
      <c r="C12" s="85">
        <f>VLOOKUP(GroupVertices[[#This Row],[Vertex]],Vertices[],MATCH("ID",Vertices[[#Headers],[Vertex]:[Vertex Content Word Count]],0),FALSE)</f>
        <v>44</v>
      </c>
    </row>
    <row r="13" spans="1:3" ht="15">
      <c r="A13" s="85" t="s">
        <v>1082</v>
      </c>
      <c r="B13" s="91" t="s">
        <v>270</v>
      </c>
      <c r="C13" s="85">
        <f>VLOOKUP(GroupVertices[[#This Row],[Vertex]],Vertices[],MATCH("ID",Vertices[[#Headers],[Vertex]:[Vertex Content Word Count]],0),FALSE)</f>
        <v>43</v>
      </c>
    </row>
    <row r="14" spans="1:3" ht="15">
      <c r="A14" s="85" t="s">
        <v>1082</v>
      </c>
      <c r="B14" s="91" t="s">
        <v>269</v>
      </c>
      <c r="C14" s="85">
        <f>VLOOKUP(GroupVertices[[#This Row],[Vertex]],Vertices[],MATCH("ID",Vertices[[#Headers],[Vertex]:[Vertex Content Word Count]],0),FALSE)</f>
        <v>42</v>
      </c>
    </row>
    <row r="15" spans="1:3" ht="15">
      <c r="A15" s="85" t="s">
        <v>1082</v>
      </c>
      <c r="B15" s="91" t="s">
        <v>268</v>
      </c>
      <c r="C15" s="85">
        <f>VLOOKUP(GroupVertices[[#This Row],[Vertex]],Vertices[],MATCH("ID",Vertices[[#Headers],[Vertex]:[Vertex Content Word Count]],0),FALSE)</f>
        <v>41</v>
      </c>
    </row>
    <row r="16" spans="1:3" ht="15">
      <c r="A16" s="85" t="s">
        <v>1082</v>
      </c>
      <c r="B16" s="91" t="s">
        <v>265</v>
      </c>
      <c r="C16" s="85">
        <f>VLOOKUP(GroupVertices[[#This Row],[Vertex]],Vertices[],MATCH("ID",Vertices[[#Headers],[Vertex]:[Vertex Content Word Count]],0),FALSE)</f>
        <v>37</v>
      </c>
    </row>
    <row r="17" spans="1:3" ht="15">
      <c r="A17" s="85" t="s">
        <v>1082</v>
      </c>
      <c r="B17" s="91" t="s">
        <v>264</v>
      </c>
      <c r="C17" s="85">
        <f>VLOOKUP(GroupVertices[[#This Row],[Vertex]],Vertices[],MATCH("ID",Vertices[[#Headers],[Vertex]:[Vertex Content Word Count]],0),FALSE)</f>
        <v>36</v>
      </c>
    </row>
    <row r="18" spans="1:3" ht="15">
      <c r="A18" s="85" t="s">
        <v>1082</v>
      </c>
      <c r="B18" s="91" t="s">
        <v>263</v>
      </c>
      <c r="C18" s="85">
        <f>VLOOKUP(GroupVertices[[#This Row],[Vertex]],Vertices[],MATCH("ID",Vertices[[#Headers],[Vertex]:[Vertex Content Word Count]],0),FALSE)</f>
        <v>35</v>
      </c>
    </row>
    <row r="19" spans="1:3" ht="15">
      <c r="A19" s="85" t="s">
        <v>1082</v>
      </c>
      <c r="B19" s="91" t="s">
        <v>262</v>
      </c>
      <c r="C19" s="85">
        <f>VLOOKUP(GroupVertices[[#This Row],[Vertex]],Vertices[],MATCH("ID",Vertices[[#Headers],[Vertex]:[Vertex Content Word Count]],0),FALSE)</f>
        <v>34</v>
      </c>
    </row>
    <row r="20" spans="1:3" ht="15">
      <c r="A20" s="85" t="s">
        <v>1082</v>
      </c>
      <c r="B20" s="91" t="s">
        <v>261</v>
      </c>
      <c r="C20" s="85">
        <f>VLOOKUP(GroupVertices[[#This Row],[Vertex]],Vertices[],MATCH("ID",Vertices[[#Headers],[Vertex]:[Vertex Content Word Count]],0),FALSE)</f>
        <v>33</v>
      </c>
    </row>
    <row r="21" spans="1:3" ht="15">
      <c r="A21" s="85" t="s">
        <v>1082</v>
      </c>
      <c r="B21" s="91" t="s">
        <v>260</v>
      </c>
      <c r="C21" s="85">
        <f>VLOOKUP(GroupVertices[[#This Row],[Vertex]],Vertices[],MATCH("ID",Vertices[[#Headers],[Vertex]:[Vertex Content Word Count]],0),FALSE)</f>
        <v>32</v>
      </c>
    </row>
    <row r="22" spans="1:3" ht="15">
      <c r="A22" s="85" t="s">
        <v>1082</v>
      </c>
      <c r="B22" s="91" t="s">
        <v>259</v>
      </c>
      <c r="C22" s="85">
        <f>VLOOKUP(GroupVertices[[#This Row],[Vertex]],Vertices[],MATCH("ID",Vertices[[#Headers],[Vertex]:[Vertex Content Word Count]],0),FALSE)</f>
        <v>30</v>
      </c>
    </row>
    <row r="23" spans="1:3" ht="15">
      <c r="A23" s="85" t="s">
        <v>1083</v>
      </c>
      <c r="B23" s="91" t="s">
        <v>251</v>
      </c>
      <c r="C23" s="85">
        <f>VLOOKUP(GroupVertices[[#This Row],[Vertex]],Vertices[],MATCH("ID",Vertices[[#Headers],[Vertex]:[Vertex Content Word Count]],0),FALSE)</f>
        <v>14</v>
      </c>
    </row>
    <row r="24" spans="1:3" ht="15">
      <c r="A24" s="85" t="s">
        <v>1083</v>
      </c>
      <c r="B24" s="91" t="s">
        <v>308</v>
      </c>
      <c r="C24" s="85">
        <f>VLOOKUP(GroupVertices[[#This Row],[Vertex]],Vertices[],MATCH("ID",Vertices[[#Headers],[Vertex]:[Vertex Content Word Count]],0),FALSE)</f>
        <v>20</v>
      </c>
    </row>
    <row r="25" spans="1:3" ht="15">
      <c r="A25" s="85" t="s">
        <v>1083</v>
      </c>
      <c r="B25" s="91" t="s">
        <v>307</v>
      </c>
      <c r="C25" s="85">
        <f>VLOOKUP(GroupVertices[[#This Row],[Vertex]],Vertices[],MATCH("ID",Vertices[[#Headers],[Vertex]:[Vertex Content Word Count]],0),FALSE)</f>
        <v>19</v>
      </c>
    </row>
    <row r="26" spans="1:3" ht="15">
      <c r="A26" s="85" t="s">
        <v>1083</v>
      </c>
      <c r="B26" s="91" t="s">
        <v>306</v>
      </c>
      <c r="C26" s="85">
        <f>VLOOKUP(GroupVertices[[#This Row],[Vertex]],Vertices[],MATCH("ID",Vertices[[#Headers],[Vertex]:[Vertex Content Word Count]],0),FALSE)</f>
        <v>18</v>
      </c>
    </row>
    <row r="27" spans="1:3" ht="15">
      <c r="A27" s="85" t="s">
        <v>1083</v>
      </c>
      <c r="B27" s="91" t="s">
        <v>305</v>
      </c>
      <c r="C27" s="85">
        <f>VLOOKUP(GroupVertices[[#This Row],[Vertex]],Vertices[],MATCH("ID",Vertices[[#Headers],[Vertex]:[Vertex Content Word Count]],0),FALSE)</f>
        <v>17</v>
      </c>
    </row>
    <row r="28" spans="1:3" ht="15">
      <c r="A28" s="85" t="s">
        <v>1083</v>
      </c>
      <c r="B28" s="91" t="s">
        <v>304</v>
      </c>
      <c r="C28" s="85">
        <f>VLOOKUP(GroupVertices[[#This Row],[Vertex]],Vertices[],MATCH("ID",Vertices[[#Headers],[Vertex]:[Vertex Content Word Count]],0),FALSE)</f>
        <v>16</v>
      </c>
    </row>
    <row r="29" spans="1:3" ht="15">
      <c r="A29" s="85" t="s">
        <v>1083</v>
      </c>
      <c r="B29" s="91" t="s">
        <v>303</v>
      </c>
      <c r="C29" s="85">
        <f>VLOOKUP(GroupVertices[[#This Row],[Vertex]],Vertices[],MATCH("ID",Vertices[[#Headers],[Vertex]:[Vertex Content Word Count]],0),FALSE)</f>
        <v>15</v>
      </c>
    </row>
    <row r="30" spans="1:3" ht="15">
      <c r="A30" s="85" t="s">
        <v>1084</v>
      </c>
      <c r="B30" s="91" t="s">
        <v>286</v>
      </c>
      <c r="C30" s="85">
        <f>VLOOKUP(GroupVertices[[#This Row],[Vertex]],Vertices[],MATCH("ID",Vertices[[#Headers],[Vertex]:[Vertex Content Word Count]],0),FALSE)</f>
        <v>62</v>
      </c>
    </row>
    <row r="31" spans="1:3" ht="15">
      <c r="A31" s="85" t="s">
        <v>1084</v>
      </c>
      <c r="B31" s="91" t="s">
        <v>289</v>
      </c>
      <c r="C31" s="85">
        <f>VLOOKUP(GroupVertices[[#This Row],[Vertex]],Vertices[],MATCH("ID",Vertices[[#Headers],[Vertex]:[Vertex Content Word Count]],0),FALSE)</f>
        <v>59</v>
      </c>
    </row>
    <row r="32" spans="1:3" ht="15">
      <c r="A32" s="85" t="s">
        <v>1084</v>
      </c>
      <c r="B32" s="91" t="s">
        <v>288</v>
      </c>
      <c r="C32" s="85">
        <f>VLOOKUP(GroupVertices[[#This Row],[Vertex]],Vertices[],MATCH("ID",Vertices[[#Headers],[Vertex]:[Vertex Content Word Count]],0),FALSE)</f>
        <v>58</v>
      </c>
    </row>
    <row r="33" spans="1:3" ht="15">
      <c r="A33" s="85" t="s">
        <v>1084</v>
      </c>
      <c r="B33" s="91" t="s">
        <v>285</v>
      </c>
      <c r="C33" s="85">
        <f>VLOOKUP(GroupVertices[[#This Row],[Vertex]],Vertices[],MATCH("ID",Vertices[[#Headers],[Vertex]:[Vertex Content Word Count]],0),FALSE)</f>
        <v>61</v>
      </c>
    </row>
    <row r="34" spans="1:3" ht="15">
      <c r="A34" s="85" t="s">
        <v>1084</v>
      </c>
      <c r="B34" s="91" t="s">
        <v>284</v>
      </c>
      <c r="C34" s="85">
        <f>VLOOKUP(GroupVertices[[#This Row],[Vertex]],Vertices[],MATCH("ID",Vertices[[#Headers],[Vertex]:[Vertex Content Word Count]],0),FALSE)</f>
        <v>60</v>
      </c>
    </row>
    <row r="35" spans="1:3" ht="15">
      <c r="A35" s="85" t="s">
        <v>1084</v>
      </c>
      <c r="B35" s="91" t="s">
        <v>283</v>
      </c>
      <c r="C35" s="85">
        <f>VLOOKUP(GroupVertices[[#This Row],[Vertex]],Vertices[],MATCH("ID",Vertices[[#Headers],[Vertex]:[Vertex Content Word Count]],0),FALSE)</f>
        <v>57</v>
      </c>
    </row>
    <row r="36" spans="1:3" ht="15">
      <c r="A36" s="85" t="s">
        <v>1085</v>
      </c>
      <c r="B36" s="91" t="s">
        <v>253</v>
      </c>
      <c r="C36" s="85">
        <f>VLOOKUP(GroupVertices[[#This Row],[Vertex]],Vertices[],MATCH("ID",Vertices[[#Headers],[Vertex]:[Vertex Content Word Count]],0),FALSE)</f>
        <v>24</v>
      </c>
    </row>
    <row r="37" spans="1:3" ht="15">
      <c r="A37" s="85" t="s">
        <v>1085</v>
      </c>
      <c r="B37" s="91" t="s">
        <v>258</v>
      </c>
      <c r="C37" s="85">
        <f>VLOOKUP(GroupVertices[[#This Row],[Vertex]],Vertices[],MATCH("ID",Vertices[[#Headers],[Vertex]:[Vertex Content Word Count]],0),FALSE)</f>
        <v>29</v>
      </c>
    </row>
    <row r="38" spans="1:3" ht="15">
      <c r="A38" s="85" t="s">
        <v>1085</v>
      </c>
      <c r="B38" s="91" t="s">
        <v>267</v>
      </c>
      <c r="C38" s="85">
        <f>VLOOKUP(GroupVertices[[#This Row],[Vertex]],Vertices[],MATCH("ID",Vertices[[#Headers],[Vertex]:[Vertex Content Word Count]],0),FALSE)</f>
        <v>40</v>
      </c>
    </row>
    <row r="39" spans="1:3" ht="15">
      <c r="A39" s="85" t="s">
        <v>1085</v>
      </c>
      <c r="B39" s="91" t="s">
        <v>278</v>
      </c>
      <c r="C39" s="85">
        <f>VLOOKUP(GroupVertices[[#This Row],[Vertex]],Vertices[],MATCH("ID",Vertices[[#Headers],[Vertex]:[Vertex Content Word Count]],0),FALSE)</f>
        <v>51</v>
      </c>
    </row>
    <row r="40" spans="1:3" ht="15">
      <c r="A40" s="85" t="s">
        <v>1085</v>
      </c>
      <c r="B40" s="91" t="s">
        <v>297</v>
      </c>
      <c r="C40" s="85">
        <f>VLOOKUP(GroupVertices[[#This Row],[Vertex]],Vertices[],MATCH("ID",Vertices[[#Headers],[Vertex]:[Vertex Content Word Count]],0),FALSE)</f>
        <v>75</v>
      </c>
    </row>
    <row r="41" spans="1:3" ht="15">
      <c r="A41" s="85" t="s">
        <v>1086</v>
      </c>
      <c r="B41" s="91" t="s">
        <v>249</v>
      </c>
      <c r="C41" s="85">
        <f>VLOOKUP(GroupVertices[[#This Row],[Vertex]],Vertices[],MATCH("ID",Vertices[[#Headers],[Vertex]:[Vertex Content Word Count]],0),FALSE)</f>
        <v>10</v>
      </c>
    </row>
    <row r="42" spans="1:3" ht="15">
      <c r="A42" s="85" t="s">
        <v>1086</v>
      </c>
      <c r="B42" s="91" t="s">
        <v>300</v>
      </c>
      <c r="C42" s="85">
        <f>VLOOKUP(GroupVertices[[#This Row],[Vertex]],Vertices[],MATCH("ID",Vertices[[#Headers],[Vertex]:[Vertex Content Word Count]],0),FALSE)</f>
        <v>9</v>
      </c>
    </row>
    <row r="43" spans="1:3" ht="15">
      <c r="A43" s="85" t="s">
        <v>1086</v>
      </c>
      <c r="B43" s="91" t="s">
        <v>248</v>
      </c>
      <c r="C43" s="85">
        <f>VLOOKUP(GroupVertices[[#This Row],[Vertex]],Vertices[],MATCH("ID",Vertices[[#Headers],[Vertex]:[Vertex Content Word Count]],0),FALSE)</f>
        <v>8</v>
      </c>
    </row>
    <row r="44" spans="1:3" ht="15">
      <c r="A44" s="85" t="s">
        <v>1086</v>
      </c>
      <c r="B44" s="91" t="s">
        <v>247</v>
      </c>
      <c r="C44" s="85">
        <f>VLOOKUP(GroupVertices[[#This Row],[Vertex]],Vertices[],MATCH("ID",Vertices[[#Headers],[Vertex]:[Vertex Content Word Count]],0),FALSE)</f>
        <v>7</v>
      </c>
    </row>
    <row r="45" spans="1:3" ht="15">
      <c r="A45" s="85" t="s">
        <v>1087</v>
      </c>
      <c r="B45" s="91" t="s">
        <v>246</v>
      </c>
      <c r="C45" s="85">
        <f>VLOOKUP(GroupVertices[[#This Row],[Vertex]],Vertices[],MATCH("ID",Vertices[[#Headers],[Vertex]:[Vertex Content Word Count]],0),FALSE)</f>
        <v>6</v>
      </c>
    </row>
    <row r="46" spans="1:3" ht="15">
      <c r="A46" s="85" t="s">
        <v>1087</v>
      </c>
      <c r="B46" s="91" t="s">
        <v>293</v>
      </c>
      <c r="C46" s="85">
        <f>VLOOKUP(GroupVertices[[#This Row],[Vertex]],Vertices[],MATCH("ID",Vertices[[#Headers],[Vertex]:[Vertex Content Word Count]],0),FALSE)</f>
        <v>4</v>
      </c>
    </row>
    <row r="47" spans="1:3" ht="15">
      <c r="A47" s="85" t="s">
        <v>1087</v>
      </c>
      <c r="B47" s="91" t="s">
        <v>245</v>
      </c>
      <c r="C47" s="85">
        <f>VLOOKUP(GroupVertices[[#This Row],[Vertex]],Vertices[],MATCH("ID",Vertices[[#Headers],[Vertex]:[Vertex Content Word Count]],0),FALSE)</f>
        <v>5</v>
      </c>
    </row>
    <row r="48" spans="1:3" ht="15">
      <c r="A48" s="85" t="s">
        <v>1087</v>
      </c>
      <c r="B48" s="91" t="s">
        <v>244</v>
      </c>
      <c r="C48" s="85">
        <f>VLOOKUP(GroupVertices[[#This Row],[Vertex]],Vertices[],MATCH("ID",Vertices[[#Headers],[Vertex]:[Vertex Content Word Count]],0),FALSE)</f>
        <v>3</v>
      </c>
    </row>
    <row r="49" spans="1:3" ht="15">
      <c r="A49" s="85" t="s">
        <v>1088</v>
      </c>
      <c r="B49" s="91" t="s">
        <v>294</v>
      </c>
      <c r="C49" s="85">
        <f>VLOOKUP(GroupVertices[[#This Row],[Vertex]],Vertices[],MATCH("ID",Vertices[[#Headers],[Vertex]:[Vertex Content Word Count]],0),FALSE)</f>
        <v>68</v>
      </c>
    </row>
    <row r="50" spans="1:3" ht="15">
      <c r="A50" s="85" t="s">
        <v>1088</v>
      </c>
      <c r="B50" s="91" t="s">
        <v>315</v>
      </c>
      <c r="C50" s="85">
        <f>VLOOKUP(GroupVertices[[#This Row],[Vertex]],Vertices[],MATCH("ID",Vertices[[#Headers],[Vertex]:[Vertex Content Word Count]],0),FALSE)</f>
        <v>70</v>
      </c>
    </row>
    <row r="51" spans="1:3" ht="15">
      <c r="A51" s="85" t="s">
        <v>1088</v>
      </c>
      <c r="B51" s="91" t="s">
        <v>314</v>
      </c>
      <c r="C51" s="85">
        <f>VLOOKUP(GroupVertices[[#This Row],[Vertex]],Vertices[],MATCH("ID",Vertices[[#Headers],[Vertex]:[Vertex Content Word Count]],0),FALSE)</f>
        <v>69</v>
      </c>
    </row>
    <row r="52" spans="1:3" ht="15">
      <c r="A52" s="85" t="s">
        <v>1089</v>
      </c>
      <c r="B52" s="91" t="s">
        <v>252</v>
      </c>
      <c r="C52" s="85">
        <f>VLOOKUP(GroupVertices[[#This Row],[Vertex]],Vertices[],MATCH("ID",Vertices[[#Headers],[Vertex]:[Vertex Content Word Count]],0),FALSE)</f>
        <v>21</v>
      </c>
    </row>
    <row r="53" spans="1:3" ht="15">
      <c r="A53" s="85" t="s">
        <v>1089</v>
      </c>
      <c r="B53" s="91" t="s">
        <v>310</v>
      </c>
      <c r="C53" s="85">
        <f>VLOOKUP(GroupVertices[[#This Row],[Vertex]],Vertices[],MATCH("ID",Vertices[[#Headers],[Vertex]:[Vertex Content Word Count]],0),FALSE)</f>
        <v>23</v>
      </c>
    </row>
    <row r="54" spans="1:3" ht="15">
      <c r="A54" s="85" t="s">
        <v>1089</v>
      </c>
      <c r="B54" s="91" t="s">
        <v>309</v>
      </c>
      <c r="C54" s="85">
        <f>VLOOKUP(GroupVertices[[#This Row],[Vertex]],Vertices[],MATCH("ID",Vertices[[#Headers],[Vertex]:[Vertex Content Word Count]],0),FALSE)</f>
        <v>22</v>
      </c>
    </row>
    <row r="55" spans="1:3" ht="15">
      <c r="A55" s="85" t="s">
        <v>1090</v>
      </c>
      <c r="B55" s="91" t="s">
        <v>250</v>
      </c>
      <c r="C55" s="85">
        <f>VLOOKUP(GroupVertices[[#This Row],[Vertex]],Vertices[],MATCH("ID",Vertices[[#Headers],[Vertex]:[Vertex Content Word Count]],0),FALSE)</f>
        <v>11</v>
      </c>
    </row>
    <row r="56" spans="1:3" ht="15">
      <c r="A56" s="85" t="s">
        <v>1090</v>
      </c>
      <c r="B56" s="91" t="s">
        <v>302</v>
      </c>
      <c r="C56" s="85">
        <f>VLOOKUP(GroupVertices[[#This Row],[Vertex]],Vertices[],MATCH("ID",Vertices[[#Headers],[Vertex]:[Vertex Content Word Count]],0),FALSE)</f>
        <v>13</v>
      </c>
    </row>
    <row r="57" spans="1:3" ht="15">
      <c r="A57" s="85" t="s">
        <v>1090</v>
      </c>
      <c r="B57" s="91" t="s">
        <v>301</v>
      </c>
      <c r="C57" s="85">
        <f>VLOOKUP(GroupVertices[[#This Row],[Vertex]],Vertices[],MATCH("ID",Vertices[[#Headers],[Vertex]:[Vertex Content Word Count]],0),FALSE)</f>
        <v>12</v>
      </c>
    </row>
    <row r="58" spans="1:3" ht="15">
      <c r="A58" s="85" t="s">
        <v>1091</v>
      </c>
      <c r="B58" s="91" t="s">
        <v>296</v>
      </c>
      <c r="C58" s="85">
        <f>VLOOKUP(GroupVertices[[#This Row],[Vertex]],Vertices[],MATCH("ID",Vertices[[#Headers],[Vertex]:[Vertex Content Word Count]],0),FALSE)</f>
        <v>73</v>
      </c>
    </row>
    <row r="59" spans="1:3" ht="15">
      <c r="A59" s="85" t="s">
        <v>1091</v>
      </c>
      <c r="B59" s="91" t="s">
        <v>317</v>
      </c>
      <c r="C59" s="85">
        <f>VLOOKUP(GroupVertices[[#This Row],[Vertex]],Vertices[],MATCH("ID",Vertices[[#Headers],[Vertex]:[Vertex Content Word Count]],0),FALSE)</f>
        <v>74</v>
      </c>
    </row>
    <row r="60" spans="1:3" ht="15">
      <c r="A60" s="85" t="s">
        <v>1092</v>
      </c>
      <c r="B60" s="91" t="s">
        <v>295</v>
      </c>
      <c r="C60" s="85">
        <f>VLOOKUP(GroupVertices[[#This Row],[Vertex]],Vertices[],MATCH("ID",Vertices[[#Headers],[Vertex]:[Vertex Content Word Count]],0),FALSE)</f>
        <v>71</v>
      </c>
    </row>
    <row r="61" spans="1:3" ht="15">
      <c r="A61" s="85" t="s">
        <v>1092</v>
      </c>
      <c r="B61" s="91" t="s">
        <v>316</v>
      </c>
      <c r="C61" s="85">
        <f>VLOOKUP(GroupVertices[[#This Row],[Vertex]],Vertices[],MATCH("ID",Vertices[[#Headers],[Vertex]:[Vertex Content Word Count]],0),FALSE)</f>
        <v>72</v>
      </c>
    </row>
    <row r="62" spans="1:3" ht="15">
      <c r="A62" s="85" t="s">
        <v>1093</v>
      </c>
      <c r="B62" s="91" t="s">
        <v>292</v>
      </c>
      <c r="C62" s="85">
        <f>VLOOKUP(GroupVertices[[#This Row],[Vertex]],Vertices[],MATCH("ID",Vertices[[#Headers],[Vertex]:[Vertex Content Word Count]],0),FALSE)</f>
        <v>67</v>
      </c>
    </row>
    <row r="63" spans="1:3" ht="15">
      <c r="A63" s="85" t="s">
        <v>1093</v>
      </c>
      <c r="B63" s="91" t="s">
        <v>291</v>
      </c>
      <c r="C63" s="85">
        <f>VLOOKUP(GroupVertices[[#This Row],[Vertex]],Vertices[],MATCH("ID",Vertices[[#Headers],[Vertex]:[Vertex Content Word Count]],0),FALSE)</f>
        <v>66</v>
      </c>
    </row>
    <row r="64" spans="1:3" ht="15">
      <c r="A64" s="85" t="s">
        <v>1094</v>
      </c>
      <c r="B64" s="91" t="s">
        <v>290</v>
      </c>
      <c r="C64" s="85">
        <f>VLOOKUP(GroupVertices[[#This Row],[Vertex]],Vertices[],MATCH("ID",Vertices[[#Headers],[Vertex]:[Vertex Content Word Count]],0),FALSE)</f>
        <v>64</v>
      </c>
    </row>
    <row r="65" spans="1:3" ht="15">
      <c r="A65" s="85" t="s">
        <v>1094</v>
      </c>
      <c r="B65" s="91" t="s">
        <v>313</v>
      </c>
      <c r="C65" s="85">
        <f>VLOOKUP(GroupVertices[[#This Row],[Vertex]],Vertices[],MATCH("ID",Vertices[[#Headers],[Vertex]:[Vertex Content Word Count]],0),FALSE)</f>
        <v>65</v>
      </c>
    </row>
    <row r="66" spans="1:3" ht="15">
      <c r="A66" s="85" t="s">
        <v>1095</v>
      </c>
      <c r="B66" s="91" t="s">
        <v>282</v>
      </c>
      <c r="C66" s="85">
        <f>VLOOKUP(GroupVertices[[#This Row],[Vertex]],Vertices[],MATCH("ID",Vertices[[#Headers],[Vertex]:[Vertex Content Word Count]],0),FALSE)</f>
        <v>55</v>
      </c>
    </row>
    <row r="67" spans="1:3" ht="15">
      <c r="A67" s="85" t="s">
        <v>1095</v>
      </c>
      <c r="B67" s="91" t="s">
        <v>312</v>
      </c>
      <c r="C67" s="85">
        <f>VLOOKUP(GroupVertices[[#This Row],[Vertex]],Vertices[],MATCH("ID",Vertices[[#Headers],[Vertex]:[Vertex Content Word Count]],0),FALSE)</f>
        <v>56</v>
      </c>
    </row>
    <row r="68" spans="1:3" ht="15">
      <c r="A68" s="85" t="s">
        <v>1096</v>
      </c>
      <c r="B68" s="91" t="s">
        <v>281</v>
      </c>
      <c r="C68" s="85">
        <f>VLOOKUP(GroupVertices[[#This Row],[Vertex]],Vertices[],MATCH("ID",Vertices[[#Headers],[Vertex]:[Vertex Content Word Count]],0),FALSE)</f>
        <v>54</v>
      </c>
    </row>
    <row r="69" spans="1:3" ht="15">
      <c r="A69" s="85" t="s">
        <v>1096</v>
      </c>
      <c r="B69" s="91" t="s">
        <v>280</v>
      </c>
      <c r="C69" s="85">
        <f>VLOOKUP(GroupVertices[[#This Row],[Vertex]],Vertices[],MATCH("ID",Vertices[[#Headers],[Vertex]:[Vertex Content Word Count]],0),FALSE)</f>
        <v>53</v>
      </c>
    </row>
    <row r="70" spans="1:3" ht="15">
      <c r="A70" s="85" t="s">
        <v>1097</v>
      </c>
      <c r="B70" s="91" t="s">
        <v>266</v>
      </c>
      <c r="C70" s="85">
        <f>VLOOKUP(GroupVertices[[#This Row],[Vertex]],Vertices[],MATCH("ID",Vertices[[#Headers],[Vertex]:[Vertex Content Word Count]],0),FALSE)</f>
        <v>38</v>
      </c>
    </row>
    <row r="71" spans="1:3" ht="15">
      <c r="A71" s="85" t="s">
        <v>1097</v>
      </c>
      <c r="B71" s="91" t="s">
        <v>311</v>
      </c>
      <c r="C71" s="85">
        <f>VLOOKUP(GroupVertices[[#This Row],[Vertex]],Vertices[],MATCH("ID",Vertices[[#Headers],[Vertex]:[Vertex Content Word Count]],0),FALSE)</f>
        <v>39</v>
      </c>
    </row>
    <row r="72" spans="1:3" ht="15">
      <c r="A72" s="85" t="s">
        <v>1098</v>
      </c>
      <c r="B72" s="91" t="s">
        <v>257</v>
      </c>
      <c r="C72" s="85">
        <f>VLOOKUP(GroupVertices[[#This Row],[Vertex]],Vertices[],MATCH("ID",Vertices[[#Headers],[Vertex]:[Vertex Content Word Count]],0),FALSE)</f>
        <v>28</v>
      </c>
    </row>
    <row r="73" spans="1:3" ht="15">
      <c r="A73" s="85" t="s">
        <v>1098</v>
      </c>
      <c r="B73" s="91" t="s">
        <v>256</v>
      </c>
      <c r="C73" s="85">
        <f>VLOOKUP(GroupVertices[[#This Row],[Vertex]],Vertices[],MATCH("ID",Vertices[[#Headers],[Vertex]:[Vertex Content Word Count]],0),FALSE)</f>
        <v>27</v>
      </c>
    </row>
    <row r="74" spans="1:3" ht="15">
      <c r="A74" s="85" t="s">
        <v>1099</v>
      </c>
      <c r="B74" s="91" t="s">
        <v>255</v>
      </c>
      <c r="C74" s="85">
        <f>VLOOKUP(GroupVertices[[#This Row],[Vertex]],Vertices[],MATCH("ID",Vertices[[#Headers],[Vertex]:[Vertex Content Word Count]],0),FALSE)</f>
        <v>26</v>
      </c>
    </row>
    <row r="75" spans="1:3" ht="15">
      <c r="A75" s="85" t="s">
        <v>1099</v>
      </c>
      <c r="B75" s="91" t="s">
        <v>254</v>
      </c>
      <c r="C75" s="85">
        <f>VLOOKUP(GroupVertices[[#This Row],[Vertex]],Vertices[],MATCH("ID",Vertices[[#Headers],[Vertex]:[Vertex Content Word Count]],0),FALSE)</f>
        <v>25</v>
      </c>
    </row>
  </sheetData>
  <dataValidations count="3" xWindow="58" yWindow="226">
    <dataValidation allowBlank="1" showInputMessage="1" showErrorMessage="1" promptTitle="Group Name" prompt="Enter the name of the group.  The group name must also be entered on the Groups worksheet." sqref="A2:A75"/>
    <dataValidation allowBlank="1" showInputMessage="1" showErrorMessage="1" promptTitle="Vertex Name" prompt="Enter the name of a vertex to include in the group." sqref="B2:B75"/>
    <dataValidation allowBlank="1" showInputMessage="1" promptTitle="Vertex ID" prompt="This is the value of the hidden ID cell in the Vertices worksheet.  It gets filled in by the items on the NodeXL, Analysis, Groups menu." sqref="C2:C7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1118</v>
      </c>
      <c r="B2" s="36" t="s">
        <v>1080</v>
      </c>
      <c r="D2" s="33">
        <f>MIN(Vertices[Degree])</f>
        <v>0</v>
      </c>
      <c r="E2" s="3">
        <f>COUNTIF(Vertices[Degree],"&gt;= "&amp;D2)-COUNTIF(Vertices[Degree],"&gt;="&amp;D3)</f>
        <v>0</v>
      </c>
      <c r="F2" s="39">
        <f>MIN(Vertices[In-Degree])</f>
        <v>0</v>
      </c>
      <c r="G2" s="40">
        <f>COUNTIF(Vertices[In-Degree],"&gt;= "&amp;F2)-COUNTIF(Vertices[In-Degree],"&gt;="&amp;F3)</f>
        <v>42</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72</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53</v>
      </c>
      <c r="P2" s="39">
        <f>MIN(Vertices[PageRank])</f>
        <v>0.552628</v>
      </c>
      <c r="Q2" s="40">
        <f>COUNTIF(Vertices[PageRank],"&gt;= "&amp;P2)-COUNTIF(Vertices[PageRank],"&gt;="&amp;P3)</f>
        <v>37</v>
      </c>
      <c r="R2" s="39">
        <f>MIN(Vertices[Clustering Coefficient])</f>
        <v>0</v>
      </c>
      <c r="S2" s="45">
        <f>COUNTIF(Vertices[Clustering Coefficient],"&gt;= "&amp;R2)-COUNTIF(Vertices[Clustering Coefficient],"&gt;="&amp;R3)</f>
        <v>64</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9"/>
      <c r="B3" s="129"/>
      <c r="D3" s="34">
        <f aca="true" t="shared" si="1" ref="D3:D26">D2+($D$57-$D$2)/BinDivisor</f>
        <v>0</v>
      </c>
      <c r="E3" s="3">
        <f>COUNTIF(Vertices[Degree],"&gt;= "&amp;D3)-COUNTIF(Vertices[Degree],"&gt;="&amp;D4)</f>
        <v>0</v>
      </c>
      <c r="F3" s="41">
        <f aca="true" t="shared" si="2" ref="F3:F26">F2+($F$57-$F$2)/BinDivisor</f>
        <v>0.38181818181818183</v>
      </c>
      <c r="G3" s="42">
        <f>COUNTIF(Vertices[In-Degree],"&gt;= "&amp;F3)-COUNTIF(Vertices[In-Degree],"&gt;="&amp;F4)</f>
        <v>0</v>
      </c>
      <c r="H3" s="41">
        <f aca="true" t="shared" si="3" ref="H3:H26">H2+($H$57-$H$2)/BinDivisor</f>
        <v>0.10909090909090909</v>
      </c>
      <c r="I3" s="42">
        <f>COUNTIF(Vertices[Out-Degree],"&gt;= "&amp;H3)-COUNTIF(Vertices[Out-Degree],"&gt;="&amp;H4)</f>
        <v>0</v>
      </c>
      <c r="J3" s="41">
        <f aca="true" t="shared" si="4" ref="J3:J26">J2+($J$57-$J$2)/BinDivisor</f>
        <v>6.909090909090909</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20</v>
      </c>
      <c r="N3" s="41">
        <f aca="true" t="shared" si="6" ref="N3:N26">N2+($N$57-$N$2)/BinDivisor</f>
        <v>0.0036363636363636364</v>
      </c>
      <c r="O3" s="42">
        <f>COUNTIF(Vertices[Eigenvector Centrality],"&gt;= "&amp;N3)-COUNTIF(Vertices[Eigenvector Centrality],"&gt;="&amp;N4)</f>
        <v>0</v>
      </c>
      <c r="P3" s="41">
        <f aca="true" t="shared" si="7" ref="P3:P26">P2+($P$57-$P$2)/BinDivisor</f>
        <v>0.7234401090909091</v>
      </c>
      <c r="Q3" s="42">
        <f>COUNTIF(Vertices[PageRank],"&gt;= "&amp;P3)-COUNTIF(Vertices[PageRank],"&gt;="&amp;P4)</f>
        <v>8</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74</v>
      </c>
      <c r="D4" s="34">
        <f t="shared" si="1"/>
        <v>0</v>
      </c>
      <c r="E4" s="3">
        <f>COUNTIF(Vertices[Degree],"&gt;= "&amp;D4)-COUNTIF(Vertices[Degree],"&gt;="&amp;D5)</f>
        <v>0</v>
      </c>
      <c r="F4" s="39">
        <f t="shared" si="2"/>
        <v>0.7636363636363637</v>
      </c>
      <c r="G4" s="40">
        <f>COUNTIF(Vertices[In-Degree],"&gt;= "&amp;F4)-COUNTIF(Vertices[In-Degree],"&gt;="&amp;F5)</f>
        <v>22</v>
      </c>
      <c r="H4" s="39">
        <f t="shared" si="3"/>
        <v>0.21818181818181817</v>
      </c>
      <c r="I4" s="40">
        <f>COUNTIF(Vertices[Out-Degree],"&gt;= "&amp;H4)-COUNTIF(Vertices[Out-Degree],"&gt;="&amp;H5)</f>
        <v>0</v>
      </c>
      <c r="J4" s="39">
        <f t="shared" si="4"/>
        <v>13.818181818181818</v>
      </c>
      <c r="K4" s="40">
        <f>COUNTIF(Vertices[Betweenness Centrality],"&gt;= "&amp;J4)-COUNTIF(Vertices[Betweenness Centrality],"&gt;="&amp;J5)</f>
        <v>0</v>
      </c>
      <c r="L4" s="39">
        <f t="shared" si="5"/>
        <v>0.03636363636363636</v>
      </c>
      <c r="M4" s="40">
        <f>COUNTIF(Vertices[Closeness Centrality],"&gt;= "&amp;L4)-COUNTIF(Vertices[Closeness Centrality],"&gt;="&amp;L5)</f>
        <v>1</v>
      </c>
      <c r="N4" s="39">
        <f t="shared" si="6"/>
        <v>0.007272727272727273</v>
      </c>
      <c r="O4" s="40">
        <f>COUNTIF(Vertices[Eigenvector Centrality],"&gt;= "&amp;N4)-COUNTIF(Vertices[Eigenvector Centrality],"&gt;="&amp;N5)</f>
        <v>0</v>
      </c>
      <c r="P4" s="39">
        <f t="shared" si="7"/>
        <v>0.8942522181818181</v>
      </c>
      <c r="Q4" s="40">
        <f>COUNTIF(Vertices[PageRank],"&gt;= "&amp;P4)-COUNTIF(Vertices[PageRank],"&gt;="&amp;P5)</f>
        <v>15</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29"/>
      <c r="B5" s="129"/>
      <c r="D5" s="34">
        <f t="shared" si="1"/>
        <v>0</v>
      </c>
      <c r="E5" s="3">
        <f>COUNTIF(Vertices[Degree],"&gt;= "&amp;D5)-COUNTIF(Vertices[Degree],"&gt;="&amp;D6)</f>
        <v>0</v>
      </c>
      <c r="F5" s="41">
        <f t="shared" si="2"/>
        <v>1.1454545454545455</v>
      </c>
      <c r="G5" s="42">
        <f>COUNTIF(Vertices[In-Degree],"&gt;= "&amp;F5)-COUNTIF(Vertices[In-Degree],"&gt;="&amp;F6)</f>
        <v>0</v>
      </c>
      <c r="H5" s="41">
        <f t="shared" si="3"/>
        <v>0.32727272727272727</v>
      </c>
      <c r="I5" s="42">
        <f>COUNTIF(Vertices[Out-Degree],"&gt;= "&amp;H5)-COUNTIF(Vertices[Out-Degree],"&gt;="&amp;H6)</f>
        <v>0</v>
      </c>
      <c r="J5" s="41">
        <f t="shared" si="4"/>
        <v>20.727272727272727</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0.01090909090909091</v>
      </c>
      <c r="O5" s="42">
        <f>COUNTIF(Vertices[Eigenvector Centrality],"&gt;= "&amp;N5)-COUNTIF(Vertices[Eigenvector Centrality],"&gt;="&amp;N6)</f>
        <v>0</v>
      </c>
      <c r="P5" s="41">
        <f t="shared" si="7"/>
        <v>1.0650643272727272</v>
      </c>
      <c r="Q5" s="42">
        <f>COUNTIF(Vertices[PageRank],"&gt;= "&amp;P5)-COUNTIF(Vertices[PageRank],"&gt;="&amp;P6)</f>
        <v>2</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68</v>
      </c>
      <c r="D6" s="34">
        <f t="shared" si="1"/>
        <v>0</v>
      </c>
      <c r="E6" s="3">
        <f>COUNTIF(Vertices[Degree],"&gt;= "&amp;D6)-COUNTIF(Vertices[Degree],"&gt;="&amp;D7)</f>
        <v>0</v>
      </c>
      <c r="F6" s="39">
        <f t="shared" si="2"/>
        <v>1.5272727272727273</v>
      </c>
      <c r="G6" s="40">
        <f>COUNTIF(Vertices[In-Degree],"&gt;= "&amp;F6)-COUNTIF(Vertices[In-Degree],"&gt;="&amp;F7)</f>
        <v>0</v>
      </c>
      <c r="H6" s="39">
        <f t="shared" si="3"/>
        <v>0.43636363636363634</v>
      </c>
      <c r="I6" s="40">
        <f>COUNTIF(Vertices[Out-Degree],"&gt;= "&amp;H6)-COUNTIF(Vertices[Out-Degree],"&gt;="&amp;H7)</f>
        <v>0</v>
      </c>
      <c r="J6" s="39">
        <f t="shared" si="4"/>
        <v>27.636363636363637</v>
      </c>
      <c r="K6" s="40">
        <f>COUNTIF(Vertices[Betweenness Centrality],"&gt;= "&amp;J6)-COUNTIF(Vertices[Betweenness Centrality],"&gt;="&amp;J7)</f>
        <v>1</v>
      </c>
      <c r="L6" s="39">
        <f t="shared" si="5"/>
        <v>0.07272727272727272</v>
      </c>
      <c r="M6" s="40">
        <f>COUNTIF(Vertices[Closeness Centrality],"&gt;= "&amp;L6)-COUNTIF(Vertices[Closeness Centrality],"&gt;="&amp;L7)</f>
        <v>6</v>
      </c>
      <c r="N6" s="39">
        <f t="shared" si="6"/>
        <v>0.014545454545454545</v>
      </c>
      <c r="O6" s="40">
        <f>COUNTIF(Vertices[Eigenvector Centrality],"&gt;= "&amp;N6)-COUNTIF(Vertices[Eigenvector Centrality],"&gt;="&amp;N7)</f>
        <v>0</v>
      </c>
      <c r="P6" s="39">
        <f t="shared" si="7"/>
        <v>1.2358764363636363</v>
      </c>
      <c r="Q6" s="40">
        <f>COUNTIF(Vertices[PageRank],"&gt;= "&amp;P6)-COUNTIF(Vertices[PageRank],"&gt;="&amp;P7)</f>
        <v>4</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1.9090909090909092</v>
      </c>
      <c r="G7" s="42">
        <f>COUNTIF(Vertices[In-Degree],"&gt;= "&amp;F7)-COUNTIF(Vertices[In-Degree],"&gt;="&amp;F8)</f>
        <v>5</v>
      </c>
      <c r="H7" s="41">
        <f t="shared" si="3"/>
        <v>0.5454545454545454</v>
      </c>
      <c r="I7" s="42">
        <f>COUNTIF(Vertices[Out-Degree],"&gt;= "&amp;H7)-COUNTIF(Vertices[Out-Degree],"&gt;="&amp;H8)</f>
        <v>0</v>
      </c>
      <c r="J7" s="41">
        <f t="shared" si="4"/>
        <v>34.54545454545455</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0.01818181818181818</v>
      </c>
      <c r="O7" s="42">
        <f>COUNTIF(Vertices[Eigenvector Centrality],"&gt;= "&amp;N7)-COUNTIF(Vertices[Eigenvector Centrality],"&gt;="&amp;N8)</f>
        <v>0</v>
      </c>
      <c r="P7" s="41">
        <f t="shared" si="7"/>
        <v>1.4066885454545455</v>
      </c>
      <c r="Q7" s="42">
        <f>COUNTIF(Vertices[PageRank],"&gt;= "&amp;P7)-COUNTIF(Vertices[PageRank],"&gt;="&amp;P8)</f>
        <v>3</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72</v>
      </c>
      <c r="D8" s="34">
        <f t="shared" si="1"/>
        <v>0</v>
      </c>
      <c r="E8" s="3">
        <f>COUNTIF(Vertices[Degree],"&gt;= "&amp;D8)-COUNTIF(Vertices[Degree],"&gt;="&amp;D9)</f>
        <v>0</v>
      </c>
      <c r="F8" s="39">
        <f t="shared" si="2"/>
        <v>2.290909090909091</v>
      </c>
      <c r="G8" s="40">
        <f>COUNTIF(Vertices[In-Degree],"&gt;= "&amp;F8)-COUNTIF(Vertices[In-Degree],"&gt;="&amp;F9)</f>
        <v>0</v>
      </c>
      <c r="H8" s="39">
        <f t="shared" si="3"/>
        <v>0.6545454545454545</v>
      </c>
      <c r="I8" s="40">
        <f>COUNTIF(Vertices[Out-Degree],"&gt;= "&amp;H8)-COUNTIF(Vertices[Out-Degree],"&gt;="&amp;H9)</f>
        <v>0</v>
      </c>
      <c r="J8" s="39">
        <f t="shared" si="4"/>
        <v>41.45454545454545</v>
      </c>
      <c r="K8" s="40">
        <f>COUNTIF(Vertices[Betweenness Centrality],"&gt;= "&amp;J8)-COUNTIF(Vertices[Betweenness Centrality],"&gt;="&amp;J9)</f>
        <v>0</v>
      </c>
      <c r="L8" s="39">
        <f t="shared" si="5"/>
        <v>0.1090909090909091</v>
      </c>
      <c r="M8" s="40">
        <f>COUNTIF(Vertices[Closeness Centrality],"&gt;= "&amp;L8)-COUNTIF(Vertices[Closeness Centrality],"&gt;="&amp;L9)</f>
        <v>4</v>
      </c>
      <c r="N8" s="39">
        <f t="shared" si="6"/>
        <v>0.021818181818181816</v>
      </c>
      <c r="O8" s="40">
        <f>COUNTIF(Vertices[Eigenvector Centrality],"&gt;= "&amp;N8)-COUNTIF(Vertices[Eigenvector Centrality],"&gt;="&amp;N9)</f>
        <v>0</v>
      </c>
      <c r="P8" s="39">
        <f t="shared" si="7"/>
        <v>1.5775006545454546</v>
      </c>
      <c r="Q8" s="40">
        <f>COUNTIF(Vertices[PageRank],"&gt;= "&amp;P8)-COUNTIF(Vertices[PageRank],"&gt;="&amp;P9)</f>
        <v>2</v>
      </c>
      <c r="R8" s="39">
        <f t="shared" si="8"/>
        <v>0.1090909090909091</v>
      </c>
      <c r="S8" s="45">
        <f>COUNTIF(Vertices[Clustering Coefficient],"&gt;= "&amp;R8)-COUNTIF(Vertices[Clustering Coefficient],"&gt;="&amp;R9)</f>
        <v>0</v>
      </c>
      <c r="T8" s="39" t="e">
        <f ca="1" t="shared" si="9"/>
        <v>#REF!</v>
      </c>
      <c r="U8" s="40" t="e">
        <f ca="1" t="shared" si="0"/>
        <v>#REF!</v>
      </c>
    </row>
    <row r="9" spans="1:21" ht="15">
      <c r="A9" s="129"/>
      <c r="B9" s="129"/>
      <c r="D9" s="34">
        <f t="shared" si="1"/>
        <v>0</v>
      </c>
      <c r="E9" s="3">
        <f>COUNTIF(Vertices[Degree],"&gt;= "&amp;D9)-COUNTIF(Vertices[Degree],"&gt;="&amp;D10)</f>
        <v>0</v>
      </c>
      <c r="F9" s="41">
        <f t="shared" si="2"/>
        <v>2.672727272727273</v>
      </c>
      <c r="G9" s="42">
        <f>COUNTIF(Vertices[In-Degree],"&gt;= "&amp;F9)-COUNTIF(Vertices[In-Degree],"&gt;="&amp;F10)</f>
        <v>1</v>
      </c>
      <c r="H9" s="41">
        <f t="shared" si="3"/>
        <v>0.7636363636363637</v>
      </c>
      <c r="I9" s="42">
        <f>COUNTIF(Vertices[Out-Degree],"&gt;= "&amp;H9)-COUNTIF(Vertices[Out-Degree],"&gt;="&amp;H10)</f>
        <v>0</v>
      </c>
      <c r="J9" s="41">
        <f t="shared" si="4"/>
        <v>48.36363636363636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0.025454545454545452</v>
      </c>
      <c r="O9" s="42">
        <f>COUNTIF(Vertices[Eigenvector Centrality],"&gt;= "&amp;N9)-COUNTIF(Vertices[Eigenvector Centrality],"&gt;="&amp;N10)</f>
        <v>0</v>
      </c>
      <c r="P9" s="41">
        <f t="shared" si="7"/>
        <v>1.7483127636363638</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1119</v>
      </c>
      <c r="B10" s="36">
        <v>4</v>
      </c>
      <c r="D10" s="34">
        <f t="shared" si="1"/>
        <v>0</v>
      </c>
      <c r="E10" s="3">
        <f>COUNTIF(Vertices[Degree],"&gt;= "&amp;D10)-COUNTIF(Vertices[Degree],"&gt;="&amp;D11)</f>
        <v>0</v>
      </c>
      <c r="F10" s="39">
        <f t="shared" si="2"/>
        <v>3.0545454545454547</v>
      </c>
      <c r="G10" s="40">
        <f>COUNTIF(Vertices[In-Degree],"&gt;= "&amp;F10)-COUNTIF(Vertices[In-Degree],"&gt;="&amp;F11)</f>
        <v>0</v>
      </c>
      <c r="H10" s="39">
        <f t="shared" si="3"/>
        <v>0.8727272727272728</v>
      </c>
      <c r="I10" s="40">
        <f>COUNTIF(Vertices[Out-Degree],"&gt;= "&amp;H10)-COUNTIF(Vertices[Out-Degree],"&gt;="&amp;H11)</f>
        <v>0</v>
      </c>
      <c r="J10" s="39">
        <f t="shared" si="4"/>
        <v>55.272727272727266</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0.029090909090909087</v>
      </c>
      <c r="O10" s="40">
        <f>COUNTIF(Vertices[Eigenvector Centrality],"&gt;= "&amp;N10)-COUNTIF(Vertices[Eigenvector Centrality],"&gt;="&amp;N11)</f>
        <v>0</v>
      </c>
      <c r="P10" s="39">
        <f t="shared" si="7"/>
        <v>1.919124872727273</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29"/>
      <c r="B11" s="129"/>
      <c r="D11" s="34">
        <f t="shared" si="1"/>
        <v>0</v>
      </c>
      <c r="E11" s="3">
        <f>COUNTIF(Vertices[Degree],"&gt;= "&amp;D11)-COUNTIF(Vertices[Degree],"&gt;="&amp;D12)</f>
        <v>0</v>
      </c>
      <c r="F11" s="41">
        <f t="shared" si="2"/>
        <v>3.4363636363636365</v>
      </c>
      <c r="G11" s="42">
        <f>COUNTIF(Vertices[In-Degree],"&gt;= "&amp;F11)-COUNTIF(Vertices[In-Degree],"&gt;="&amp;F12)</f>
        <v>0</v>
      </c>
      <c r="H11" s="41">
        <f t="shared" si="3"/>
        <v>0.9818181818181819</v>
      </c>
      <c r="I11" s="42">
        <f>COUNTIF(Vertices[Out-Degree],"&gt;= "&amp;H11)-COUNTIF(Vertices[Out-Degree],"&gt;="&amp;H12)</f>
        <v>46</v>
      </c>
      <c r="J11" s="41">
        <f t="shared" si="4"/>
        <v>62.18181818181817</v>
      </c>
      <c r="K11" s="42">
        <f>COUNTIF(Vertices[Betweenness Centrality],"&gt;= "&amp;J11)-COUNTIF(Vertices[Betweenness Centrality],"&gt;="&amp;J12)</f>
        <v>0</v>
      </c>
      <c r="L11" s="41">
        <f t="shared" si="5"/>
        <v>0.16363636363636366</v>
      </c>
      <c r="M11" s="42">
        <f>COUNTIF(Vertices[Closeness Centrality],"&gt;= "&amp;L11)-COUNTIF(Vertices[Closeness Centrality],"&gt;="&amp;L12)</f>
        <v>1</v>
      </c>
      <c r="N11" s="41">
        <f t="shared" si="6"/>
        <v>0.03272727272727272</v>
      </c>
      <c r="O11" s="42">
        <f>COUNTIF(Vertices[Eigenvector Centrality],"&gt;= "&amp;N11)-COUNTIF(Vertices[Eigenvector Centrality],"&gt;="&amp;N12)</f>
        <v>0</v>
      </c>
      <c r="P11" s="41">
        <f t="shared" si="7"/>
        <v>2.089936981818182</v>
      </c>
      <c r="Q11" s="42">
        <f>COUNTIF(Vertices[PageRank],"&gt;= "&amp;P11)-COUNTIF(Vertices[PageRank],"&gt;="&amp;P12)</f>
        <v>1</v>
      </c>
      <c r="R11" s="41">
        <f t="shared" si="8"/>
        <v>0.16363636363636366</v>
      </c>
      <c r="S11" s="46">
        <f>COUNTIF(Vertices[Clustering Coefficient],"&gt;= "&amp;R11)-COUNTIF(Vertices[Clustering Coefficient],"&gt;="&amp;R12)</f>
        <v>0</v>
      </c>
      <c r="T11" s="41" t="e">
        <f ca="1" t="shared" si="9"/>
        <v>#REF!</v>
      </c>
      <c r="U11" s="42" t="e">
        <f ca="1" t="shared" si="0"/>
        <v>#REF!</v>
      </c>
    </row>
    <row r="12" spans="1:21" ht="15">
      <c r="A12" s="36" t="s">
        <v>318</v>
      </c>
      <c r="B12" s="36">
        <v>35</v>
      </c>
      <c r="D12" s="34">
        <f t="shared" si="1"/>
        <v>0</v>
      </c>
      <c r="E12" s="3">
        <f>COUNTIF(Vertices[Degree],"&gt;= "&amp;D12)-COUNTIF(Vertices[Degree],"&gt;="&amp;D13)</f>
        <v>0</v>
      </c>
      <c r="F12" s="39">
        <f t="shared" si="2"/>
        <v>3.8181818181818183</v>
      </c>
      <c r="G12" s="40">
        <f>COUNTIF(Vertices[In-Degree],"&gt;= "&amp;F12)-COUNTIF(Vertices[In-Degree],"&gt;="&amp;F13)</f>
        <v>1</v>
      </c>
      <c r="H12" s="39">
        <f t="shared" si="3"/>
        <v>1.090909090909091</v>
      </c>
      <c r="I12" s="40">
        <f>COUNTIF(Vertices[Out-Degree],"&gt;= "&amp;H12)-COUNTIF(Vertices[Out-Degree],"&gt;="&amp;H13)</f>
        <v>0</v>
      </c>
      <c r="J12" s="39">
        <f t="shared" si="4"/>
        <v>69.09090909090908</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0.03636363636363636</v>
      </c>
      <c r="O12" s="40">
        <f>COUNTIF(Vertices[Eigenvector Centrality],"&gt;= "&amp;N12)-COUNTIF(Vertices[Eigenvector Centrality],"&gt;="&amp;N13)</f>
        <v>0</v>
      </c>
      <c r="P12" s="39">
        <f t="shared" si="7"/>
        <v>2.260749090909091</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208</v>
      </c>
      <c r="B13" s="36">
        <v>12</v>
      </c>
      <c r="D13" s="34">
        <f t="shared" si="1"/>
        <v>0</v>
      </c>
      <c r="E13" s="3">
        <f>COUNTIF(Vertices[Degree],"&gt;= "&amp;D13)-COUNTIF(Vertices[Degree],"&gt;="&amp;D14)</f>
        <v>0</v>
      </c>
      <c r="F13" s="41">
        <f t="shared" si="2"/>
        <v>4.2</v>
      </c>
      <c r="G13" s="42">
        <f>COUNTIF(Vertices[In-Degree],"&gt;= "&amp;F13)-COUNTIF(Vertices[In-Degree],"&gt;="&amp;F14)</f>
        <v>0</v>
      </c>
      <c r="H13" s="41">
        <f t="shared" si="3"/>
        <v>1.2000000000000002</v>
      </c>
      <c r="I13" s="42">
        <f>COUNTIF(Vertices[Out-Degree],"&gt;= "&amp;H13)-COUNTIF(Vertices[Out-Degree],"&gt;="&amp;H14)</f>
        <v>0</v>
      </c>
      <c r="J13" s="41">
        <f t="shared" si="4"/>
        <v>75.99999999999999</v>
      </c>
      <c r="K13" s="42">
        <f>COUNTIF(Vertices[Betweenness Centrality],"&gt;= "&amp;J13)-COUNTIF(Vertices[Betweenness Centrality],"&gt;="&amp;J14)</f>
        <v>0</v>
      </c>
      <c r="L13" s="41">
        <f t="shared" si="5"/>
        <v>0.20000000000000004</v>
      </c>
      <c r="M13" s="42">
        <f>COUNTIF(Vertices[Closeness Centrality],"&gt;= "&amp;L13)-COUNTIF(Vertices[Closeness Centrality],"&gt;="&amp;L14)</f>
        <v>5</v>
      </c>
      <c r="N13" s="41">
        <f t="shared" si="6"/>
        <v>0.04</v>
      </c>
      <c r="O13" s="42">
        <f>COUNTIF(Vertices[Eigenvector Centrality],"&gt;= "&amp;N13)-COUNTIF(Vertices[Eigenvector Centrality],"&gt;="&amp;N14)</f>
        <v>20</v>
      </c>
      <c r="P13" s="41">
        <f t="shared" si="7"/>
        <v>2.4315612</v>
      </c>
      <c r="Q13" s="42">
        <f>COUNTIF(Vertices[PageRank],"&gt;= "&amp;P13)-COUNTIF(Vertices[PageRank],"&gt;="&amp;P14)</f>
        <v>0</v>
      </c>
      <c r="R13" s="41">
        <f t="shared" si="8"/>
        <v>0.20000000000000004</v>
      </c>
      <c r="S13" s="46">
        <f>COUNTIF(Vertices[Clustering Coefficient],"&gt;= "&amp;R13)-COUNTIF(Vertices[Clustering Coefficient],"&gt;="&amp;R14)</f>
        <v>2</v>
      </c>
      <c r="T13" s="41" t="e">
        <f ca="1" t="shared" si="9"/>
        <v>#REF!</v>
      </c>
      <c r="U13" s="42" t="e">
        <f ca="1" t="shared" si="0"/>
        <v>#REF!</v>
      </c>
    </row>
    <row r="14" spans="1:21" ht="15">
      <c r="A14" s="36" t="s">
        <v>320</v>
      </c>
      <c r="B14" s="36">
        <v>7</v>
      </c>
      <c r="D14" s="34">
        <f t="shared" si="1"/>
        <v>0</v>
      </c>
      <c r="E14" s="3">
        <f>COUNTIF(Vertices[Degree],"&gt;= "&amp;D14)-COUNTIF(Vertices[Degree],"&gt;="&amp;D15)</f>
        <v>0</v>
      </c>
      <c r="F14" s="39">
        <f t="shared" si="2"/>
        <v>4.581818181818182</v>
      </c>
      <c r="G14" s="40">
        <f>COUNTIF(Vertices[In-Degree],"&gt;= "&amp;F14)-COUNTIF(Vertices[In-Degree],"&gt;="&amp;F15)</f>
        <v>0</v>
      </c>
      <c r="H14" s="39">
        <f t="shared" si="3"/>
        <v>1.3090909090909093</v>
      </c>
      <c r="I14" s="40">
        <f>COUNTIF(Vertices[Out-Degree],"&gt;= "&amp;H14)-COUNTIF(Vertices[Out-Degree],"&gt;="&amp;H15)</f>
        <v>0</v>
      </c>
      <c r="J14" s="39">
        <f t="shared" si="4"/>
        <v>82.90909090909089</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0.04363636363636364</v>
      </c>
      <c r="O14" s="40">
        <f>COUNTIF(Vertices[Eigenvector Centrality],"&gt;= "&amp;N14)-COUNTIF(Vertices[Eigenvector Centrality],"&gt;="&amp;N15)</f>
        <v>0</v>
      </c>
      <c r="P14" s="39">
        <f t="shared" si="7"/>
        <v>2.602373309090909</v>
      </c>
      <c r="Q14" s="40">
        <f>COUNTIF(Vertices[PageRank],"&gt;= "&amp;P14)-COUNTIF(Vertices[PageRank],"&gt;="&amp;P15)</f>
        <v>0</v>
      </c>
      <c r="R14" s="39">
        <f t="shared" si="8"/>
        <v>0.21818181818181823</v>
      </c>
      <c r="S14" s="45">
        <f>COUNTIF(Vertices[Clustering Coefficient],"&gt;= "&amp;R14)-COUNTIF(Vertices[Clustering Coefficient],"&gt;="&amp;R15)</f>
        <v>0</v>
      </c>
      <c r="T14" s="39" t="e">
        <f ca="1" t="shared" si="9"/>
        <v>#REF!</v>
      </c>
      <c r="U14" s="40" t="e">
        <f ca="1" t="shared" si="0"/>
        <v>#REF!</v>
      </c>
    </row>
    <row r="15" spans="1:21" ht="15">
      <c r="A15" s="36" t="s">
        <v>319</v>
      </c>
      <c r="B15" s="36">
        <v>18</v>
      </c>
      <c r="D15" s="34">
        <f t="shared" si="1"/>
        <v>0</v>
      </c>
      <c r="E15" s="3">
        <f>COUNTIF(Vertices[Degree],"&gt;= "&amp;D15)-COUNTIF(Vertices[Degree],"&gt;="&amp;D16)</f>
        <v>0</v>
      </c>
      <c r="F15" s="41">
        <f t="shared" si="2"/>
        <v>4.963636363636364</v>
      </c>
      <c r="G15" s="42">
        <f>COUNTIF(Vertices[In-Degree],"&gt;= "&amp;F15)-COUNTIF(Vertices[In-Degree],"&gt;="&amp;F16)</f>
        <v>2</v>
      </c>
      <c r="H15" s="41">
        <f t="shared" si="3"/>
        <v>1.4181818181818184</v>
      </c>
      <c r="I15" s="42">
        <f>COUNTIF(Vertices[Out-Degree],"&gt;= "&amp;H15)-COUNTIF(Vertices[Out-Degree],"&gt;="&amp;H16)</f>
        <v>0</v>
      </c>
      <c r="J15" s="41">
        <f t="shared" si="4"/>
        <v>89.8181818181818</v>
      </c>
      <c r="K15" s="42">
        <f>COUNTIF(Vertices[Betweenness Centrality],"&gt;= "&amp;J15)-COUNTIF(Vertices[Betweenness Centrality],"&gt;="&amp;J16)</f>
        <v>0</v>
      </c>
      <c r="L15" s="41">
        <f t="shared" si="5"/>
        <v>0.23636363636363641</v>
      </c>
      <c r="M15" s="42">
        <f>COUNTIF(Vertices[Closeness Centrality],"&gt;= "&amp;L15)-COUNTIF(Vertices[Closeness Centrality],"&gt;="&amp;L16)</f>
        <v>2</v>
      </c>
      <c r="N15" s="41">
        <f t="shared" si="6"/>
        <v>0.04727272727272728</v>
      </c>
      <c r="O15" s="42">
        <f>COUNTIF(Vertices[Eigenvector Centrality],"&gt;= "&amp;N15)-COUNTIF(Vertices[Eigenvector Centrality],"&gt;="&amp;N16)</f>
        <v>0</v>
      </c>
      <c r="P15" s="41">
        <f t="shared" si="7"/>
        <v>2.773185418181818</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129"/>
      <c r="B16" s="129"/>
      <c r="D16" s="34">
        <f t="shared" si="1"/>
        <v>0</v>
      </c>
      <c r="E16" s="3">
        <f>COUNTIF(Vertices[Degree],"&gt;= "&amp;D16)-COUNTIF(Vertices[Degree],"&gt;="&amp;D17)</f>
        <v>0</v>
      </c>
      <c r="F16" s="39">
        <f t="shared" si="2"/>
        <v>5.345454545454546</v>
      </c>
      <c r="G16" s="40">
        <f>COUNTIF(Vertices[In-Degree],"&gt;= "&amp;F16)-COUNTIF(Vertices[In-Degree],"&gt;="&amp;F17)</f>
        <v>0</v>
      </c>
      <c r="H16" s="39">
        <f t="shared" si="3"/>
        <v>1.5272727272727276</v>
      </c>
      <c r="I16" s="40">
        <f>COUNTIF(Vertices[Out-Degree],"&gt;= "&amp;H16)-COUNTIF(Vertices[Out-Degree],"&gt;="&amp;H17)</f>
        <v>0</v>
      </c>
      <c r="J16" s="39">
        <f t="shared" si="4"/>
        <v>96.7272727272727</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0.05090909090909092</v>
      </c>
      <c r="O16" s="40">
        <f>COUNTIF(Vertices[Eigenvector Centrality],"&gt;= "&amp;N16)-COUNTIF(Vertices[Eigenvector Centrality],"&gt;="&amp;N17)</f>
        <v>0</v>
      </c>
      <c r="P16" s="39">
        <f t="shared" si="7"/>
        <v>2.943997527272727</v>
      </c>
      <c r="Q16" s="40">
        <f>COUNTIF(Vertices[PageRank],"&gt;= "&amp;P16)-COUNTIF(Vertices[PageRank],"&gt;="&amp;P17)</f>
        <v>0</v>
      </c>
      <c r="R16" s="39">
        <f t="shared" si="8"/>
        <v>0.2545454545454546</v>
      </c>
      <c r="S16" s="45">
        <f>COUNTIF(Vertices[Clustering Coefficient],"&gt;= "&amp;R16)-COUNTIF(Vertices[Clustering Coefficient],"&gt;="&amp;R17)</f>
        <v>0</v>
      </c>
      <c r="T16" s="39" t="e">
        <f ca="1" t="shared" si="9"/>
        <v>#REF!</v>
      </c>
      <c r="U16" s="40" t="e">
        <f ca="1" t="shared" si="0"/>
        <v>#REF!</v>
      </c>
    </row>
    <row r="17" spans="1:21" ht="15">
      <c r="A17" s="36" t="s">
        <v>151</v>
      </c>
      <c r="B17" s="36">
        <v>13</v>
      </c>
      <c r="D17" s="34">
        <f t="shared" si="1"/>
        <v>0</v>
      </c>
      <c r="E17" s="3">
        <f>COUNTIF(Vertices[Degree],"&gt;= "&amp;D17)-COUNTIF(Vertices[Degree],"&gt;="&amp;D18)</f>
        <v>0</v>
      </c>
      <c r="F17" s="41">
        <f t="shared" si="2"/>
        <v>5.7272727272727275</v>
      </c>
      <c r="G17" s="42">
        <f>COUNTIF(Vertices[In-Degree],"&gt;= "&amp;F17)-COUNTIF(Vertices[In-Degree],"&gt;="&amp;F18)</f>
        <v>0</v>
      </c>
      <c r="H17" s="41">
        <f t="shared" si="3"/>
        <v>1.6363636363636367</v>
      </c>
      <c r="I17" s="42">
        <f>COUNTIF(Vertices[Out-Degree],"&gt;= "&amp;H17)-COUNTIF(Vertices[Out-Degree],"&gt;="&amp;H18)</f>
        <v>0</v>
      </c>
      <c r="J17" s="41">
        <f t="shared" si="4"/>
        <v>103.63636363636361</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0.05454545454545456</v>
      </c>
      <c r="O17" s="42">
        <f>COUNTIF(Vertices[Eigenvector Centrality],"&gt;= "&amp;N17)-COUNTIF(Vertices[Eigenvector Centrality],"&gt;="&amp;N18)</f>
        <v>0</v>
      </c>
      <c r="P17" s="41">
        <f t="shared" si="7"/>
        <v>3.1148096363636357</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129"/>
      <c r="B18" s="129"/>
      <c r="D18" s="34">
        <f t="shared" si="1"/>
        <v>0</v>
      </c>
      <c r="E18" s="3">
        <f>COUNTIF(Vertices[Degree],"&gt;= "&amp;D18)-COUNTIF(Vertices[Degree],"&gt;="&amp;D19)</f>
        <v>0</v>
      </c>
      <c r="F18" s="39">
        <f t="shared" si="2"/>
        <v>6.109090909090909</v>
      </c>
      <c r="G18" s="40">
        <f>COUNTIF(Vertices[In-Degree],"&gt;= "&amp;F18)-COUNTIF(Vertices[In-Degree],"&gt;="&amp;F19)</f>
        <v>0</v>
      </c>
      <c r="H18" s="39">
        <f t="shared" si="3"/>
        <v>1.7454545454545458</v>
      </c>
      <c r="I18" s="40">
        <f>COUNTIF(Vertices[Out-Degree],"&gt;= "&amp;H18)-COUNTIF(Vertices[Out-Degree],"&gt;="&amp;H19)</f>
        <v>0</v>
      </c>
      <c r="J18" s="39">
        <f t="shared" si="4"/>
        <v>110.54545454545452</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0.058181818181818196</v>
      </c>
      <c r="O18" s="40">
        <f>COUNTIF(Vertices[Eigenvector Centrality],"&gt;= "&amp;N18)-COUNTIF(Vertices[Eigenvector Centrality],"&gt;="&amp;N19)</f>
        <v>0</v>
      </c>
      <c r="P18" s="39">
        <f t="shared" si="7"/>
        <v>3.2856217454545447</v>
      </c>
      <c r="Q18" s="40">
        <f>COUNTIF(Vertices[PageRank],"&gt;= "&amp;P18)-COUNTIF(Vertices[PageRank],"&gt;="&amp;P19)</f>
        <v>1</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170</v>
      </c>
      <c r="B19" s="36">
        <v>0.017241379310344827</v>
      </c>
      <c r="D19" s="34">
        <f t="shared" si="1"/>
        <v>0</v>
      </c>
      <c r="E19" s="3">
        <f>COUNTIF(Vertices[Degree],"&gt;= "&amp;D19)-COUNTIF(Vertices[Degree],"&gt;="&amp;D20)</f>
        <v>0</v>
      </c>
      <c r="F19" s="41">
        <f t="shared" si="2"/>
        <v>6.490909090909091</v>
      </c>
      <c r="G19" s="42">
        <f>COUNTIF(Vertices[In-Degree],"&gt;= "&amp;F19)-COUNTIF(Vertices[In-Degree],"&gt;="&amp;F20)</f>
        <v>0</v>
      </c>
      <c r="H19" s="41">
        <f t="shared" si="3"/>
        <v>1.854545454545455</v>
      </c>
      <c r="I19" s="42">
        <f>COUNTIF(Vertices[Out-Degree],"&gt;= "&amp;H19)-COUNTIF(Vertices[Out-Degree],"&gt;="&amp;H20)</f>
        <v>0</v>
      </c>
      <c r="J19" s="41">
        <f t="shared" si="4"/>
        <v>117.45454545454542</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0.061818181818181835</v>
      </c>
      <c r="O19" s="42">
        <f>COUNTIF(Vertices[Eigenvector Centrality],"&gt;= "&amp;N19)-COUNTIF(Vertices[Eigenvector Centrality],"&gt;="&amp;N20)</f>
        <v>0</v>
      </c>
      <c r="P19" s="41">
        <f t="shared" si="7"/>
        <v>3.4564338545454536</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36" t="s">
        <v>171</v>
      </c>
      <c r="B20" s="36">
        <v>0.03389830508474576</v>
      </c>
      <c r="D20" s="34">
        <f t="shared" si="1"/>
        <v>0</v>
      </c>
      <c r="E20" s="3">
        <f>COUNTIF(Vertices[Degree],"&gt;= "&amp;D20)-COUNTIF(Vertices[Degree],"&gt;="&amp;D21)</f>
        <v>0</v>
      </c>
      <c r="F20" s="39">
        <f t="shared" si="2"/>
        <v>6.872727272727273</v>
      </c>
      <c r="G20" s="40">
        <f>COUNTIF(Vertices[In-Degree],"&gt;= "&amp;F20)-COUNTIF(Vertices[In-Degree],"&gt;="&amp;F21)</f>
        <v>0</v>
      </c>
      <c r="H20" s="39">
        <f t="shared" si="3"/>
        <v>1.963636363636364</v>
      </c>
      <c r="I20" s="40">
        <f>COUNTIF(Vertices[Out-Degree],"&gt;= "&amp;H20)-COUNTIF(Vertices[Out-Degree],"&gt;="&amp;H21)</f>
        <v>9</v>
      </c>
      <c r="J20" s="39">
        <f t="shared" si="4"/>
        <v>124.36363636363633</v>
      </c>
      <c r="K20" s="40">
        <f>COUNTIF(Vertices[Betweenness Centrality],"&gt;= "&amp;J20)-COUNTIF(Vertices[Betweenness Centrality],"&gt;="&amp;J21)</f>
        <v>0</v>
      </c>
      <c r="L20" s="39">
        <f t="shared" si="5"/>
        <v>0.3272727272727273</v>
      </c>
      <c r="M20" s="40">
        <f>COUNTIF(Vertices[Closeness Centrality],"&gt;= "&amp;L20)-COUNTIF(Vertices[Closeness Centrality],"&gt;="&amp;L21)</f>
        <v>9</v>
      </c>
      <c r="N20" s="39">
        <f t="shared" si="6"/>
        <v>0.06545454545454547</v>
      </c>
      <c r="O20" s="40">
        <f>COUNTIF(Vertices[Eigenvector Centrality],"&gt;= "&amp;N20)-COUNTIF(Vertices[Eigenvector Centrality],"&gt;="&amp;N21)</f>
        <v>0</v>
      </c>
      <c r="P20" s="39">
        <f t="shared" si="7"/>
        <v>3.6272459636363625</v>
      </c>
      <c r="Q20" s="40">
        <f>COUNTIF(Vertices[PageRank],"&gt;= "&amp;P20)-COUNTIF(Vertices[PageRank],"&gt;="&amp;P21)</f>
        <v>0</v>
      </c>
      <c r="R20" s="39">
        <f t="shared" si="8"/>
        <v>0.3272727272727273</v>
      </c>
      <c r="S20" s="45">
        <f>COUNTIF(Vertices[Clustering Coefficient],"&gt;= "&amp;R20)-COUNTIF(Vertices[Clustering Coefficient],"&gt;="&amp;R21)</f>
        <v>2</v>
      </c>
      <c r="T20" s="39" t="e">
        <f ca="1" t="shared" si="9"/>
        <v>#REF!</v>
      </c>
      <c r="U20" s="40" t="e">
        <f ca="1" t="shared" si="0"/>
        <v>#REF!</v>
      </c>
    </row>
    <row r="21" spans="1:21" ht="15">
      <c r="A21" s="129"/>
      <c r="B21" s="129"/>
      <c r="D21" s="34">
        <f t="shared" si="1"/>
        <v>0</v>
      </c>
      <c r="E21" s="3">
        <f>COUNTIF(Vertices[Degree],"&gt;= "&amp;D21)-COUNTIF(Vertices[Degree],"&gt;="&amp;D22)</f>
        <v>0</v>
      </c>
      <c r="F21" s="41">
        <f t="shared" si="2"/>
        <v>7.254545454545455</v>
      </c>
      <c r="G21" s="42">
        <f>COUNTIF(Vertices[In-Degree],"&gt;= "&amp;F21)-COUNTIF(Vertices[In-Degree],"&gt;="&amp;F22)</f>
        <v>0</v>
      </c>
      <c r="H21" s="41">
        <f t="shared" si="3"/>
        <v>2.072727272727273</v>
      </c>
      <c r="I21" s="42">
        <f>COUNTIF(Vertices[Out-Degree],"&gt;= "&amp;H21)-COUNTIF(Vertices[Out-Degree],"&gt;="&amp;H22)</f>
        <v>0</v>
      </c>
      <c r="J21" s="41">
        <f t="shared" si="4"/>
        <v>131.27272727272725</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0.0690909090909091</v>
      </c>
      <c r="O21" s="42">
        <f>COUNTIF(Vertices[Eigenvector Centrality],"&gt;= "&amp;N21)-COUNTIF(Vertices[Eigenvector Centrality],"&gt;="&amp;N22)</f>
        <v>0</v>
      </c>
      <c r="P21" s="41">
        <f t="shared" si="7"/>
        <v>3.7980580727272715</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152</v>
      </c>
      <c r="B22" s="36">
        <v>22</v>
      </c>
      <c r="D22" s="34">
        <f t="shared" si="1"/>
        <v>0</v>
      </c>
      <c r="E22" s="3">
        <f>COUNTIF(Vertices[Degree],"&gt;= "&amp;D22)-COUNTIF(Vertices[Degree],"&gt;="&amp;D23)</f>
        <v>0</v>
      </c>
      <c r="F22" s="39">
        <f t="shared" si="2"/>
        <v>7.636363636363637</v>
      </c>
      <c r="G22" s="40">
        <f>COUNTIF(Vertices[In-Degree],"&gt;= "&amp;F22)-COUNTIF(Vertices[In-Degree],"&gt;="&amp;F23)</f>
        <v>0</v>
      </c>
      <c r="H22" s="39">
        <f t="shared" si="3"/>
        <v>2.181818181818182</v>
      </c>
      <c r="I22" s="40">
        <f>COUNTIF(Vertices[Out-Degree],"&gt;= "&amp;H22)-COUNTIF(Vertices[Out-Degree],"&gt;="&amp;H23)</f>
        <v>0</v>
      </c>
      <c r="J22" s="39">
        <f t="shared" si="4"/>
        <v>138.18181818181816</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0.07272727272727274</v>
      </c>
      <c r="O22" s="40">
        <f>COUNTIF(Vertices[Eigenvector Centrality],"&gt;= "&amp;N22)-COUNTIF(Vertices[Eigenvector Centrality],"&gt;="&amp;N23)</f>
        <v>0</v>
      </c>
      <c r="P22" s="39">
        <f t="shared" si="7"/>
        <v>3.9688701818181804</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153</v>
      </c>
      <c r="B23" s="36">
        <v>5</v>
      </c>
      <c r="D23" s="34">
        <f t="shared" si="1"/>
        <v>0</v>
      </c>
      <c r="E23" s="3">
        <f>COUNTIF(Vertices[Degree],"&gt;= "&amp;D23)-COUNTIF(Vertices[Degree],"&gt;="&amp;D24)</f>
        <v>0</v>
      </c>
      <c r="F23" s="41">
        <f t="shared" si="2"/>
        <v>8.01818181818182</v>
      </c>
      <c r="G23" s="42">
        <f>COUNTIF(Vertices[In-Degree],"&gt;= "&amp;F23)-COUNTIF(Vertices[In-Degree],"&gt;="&amp;F24)</f>
        <v>0</v>
      </c>
      <c r="H23" s="41">
        <f t="shared" si="3"/>
        <v>2.290909090909091</v>
      </c>
      <c r="I23" s="42">
        <f>COUNTIF(Vertices[Out-Degree],"&gt;= "&amp;H23)-COUNTIF(Vertices[Out-Degree],"&gt;="&amp;H24)</f>
        <v>0</v>
      </c>
      <c r="J23" s="41">
        <f t="shared" si="4"/>
        <v>145.09090909090907</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0.07636363636363637</v>
      </c>
      <c r="O23" s="42">
        <f>COUNTIF(Vertices[Eigenvector Centrality],"&gt;= "&amp;N23)-COUNTIF(Vertices[Eigenvector Centrality],"&gt;="&amp;N24)</f>
        <v>0</v>
      </c>
      <c r="P23" s="41">
        <f t="shared" si="7"/>
        <v>4.139682290909089</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154</v>
      </c>
      <c r="B24" s="36">
        <v>21</v>
      </c>
      <c r="D24" s="34">
        <f t="shared" si="1"/>
        <v>0</v>
      </c>
      <c r="E24" s="3">
        <f>COUNTIF(Vertices[Degree],"&gt;= "&amp;D24)-COUNTIF(Vertices[Degree],"&gt;="&amp;D25)</f>
        <v>0</v>
      </c>
      <c r="F24" s="39">
        <f t="shared" si="2"/>
        <v>8.400000000000002</v>
      </c>
      <c r="G24" s="40">
        <f>COUNTIF(Vertices[In-Degree],"&gt;= "&amp;F24)-COUNTIF(Vertices[In-Degree],"&gt;="&amp;F25)</f>
        <v>0</v>
      </c>
      <c r="H24" s="39">
        <f t="shared" si="3"/>
        <v>2.4</v>
      </c>
      <c r="I24" s="40">
        <f>COUNTIF(Vertices[Out-Degree],"&gt;= "&amp;H24)-COUNTIF(Vertices[Out-Degree],"&gt;="&amp;H25)</f>
        <v>0</v>
      </c>
      <c r="J24" s="39">
        <f t="shared" si="4"/>
        <v>151.99999999999997</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0.08</v>
      </c>
      <c r="O24" s="40">
        <f>COUNTIF(Vertices[Eigenvector Centrality],"&gt;= "&amp;N24)-COUNTIF(Vertices[Eigenvector Centrality],"&gt;="&amp;N25)</f>
        <v>0</v>
      </c>
      <c r="P24" s="39">
        <f t="shared" si="7"/>
        <v>4.310494399999999</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36" t="s">
        <v>155</v>
      </c>
      <c r="B25" s="36">
        <v>22</v>
      </c>
      <c r="D25" s="34">
        <f t="shared" si="1"/>
        <v>0</v>
      </c>
      <c r="E25" s="3">
        <f>COUNTIF(Vertices[Degree],"&gt;= "&amp;D25)-COUNTIF(Vertices[Degree],"&gt;="&amp;D26)</f>
        <v>0</v>
      </c>
      <c r="F25" s="41">
        <f t="shared" si="2"/>
        <v>8.781818181818185</v>
      </c>
      <c r="G25" s="42">
        <f>COUNTIF(Vertices[In-Degree],"&gt;= "&amp;F25)-COUNTIF(Vertices[In-Degree],"&gt;="&amp;F26)</f>
        <v>0</v>
      </c>
      <c r="H25" s="41">
        <f t="shared" si="3"/>
        <v>2.509090909090909</v>
      </c>
      <c r="I25" s="42">
        <f>COUNTIF(Vertices[Out-Degree],"&gt;= "&amp;H25)-COUNTIF(Vertices[Out-Degree],"&gt;="&amp;H26)</f>
        <v>0</v>
      </c>
      <c r="J25" s="41">
        <f t="shared" si="4"/>
        <v>158.90909090909088</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0.08363636363636363</v>
      </c>
      <c r="O25" s="42">
        <f>COUNTIF(Vertices[Eigenvector Centrality],"&gt;= "&amp;N25)-COUNTIF(Vertices[Eigenvector Centrality],"&gt;="&amp;N26)</f>
        <v>0</v>
      </c>
      <c r="P25" s="41">
        <f t="shared" si="7"/>
        <v>4.481306509090908</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129"/>
      <c r="B26" s="129"/>
      <c r="D26" s="34">
        <f t="shared" si="1"/>
        <v>0</v>
      </c>
      <c r="E26" s="3">
        <f>COUNTIF(Vertices[Degree],"&gt;= "&amp;D26)-COUNTIF(Vertices[Degree],"&gt;="&amp;D28)</f>
        <v>0</v>
      </c>
      <c r="F26" s="39">
        <f t="shared" si="2"/>
        <v>9.163636363636368</v>
      </c>
      <c r="G26" s="40">
        <f>COUNTIF(Vertices[In-Degree],"&gt;= "&amp;F26)-COUNTIF(Vertices[In-Degree],"&gt;="&amp;F28)</f>
        <v>0</v>
      </c>
      <c r="H26" s="39">
        <f t="shared" si="3"/>
        <v>2.6181818181818177</v>
      </c>
      <c r="I26" s="40">
        <f>COUNTIF(Vertices[Out-Degree],"&gt;= "&amp;H26)-COUNTIF(Vertices[Out-Degree],"&gt;="&amp;H28)</f>
        <v>0</v>
      </c>
      <c r="J26" s="39">
        <f t="shared" si="4"/>
        <v>165.81818181818178</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0.08727272727272727</v>
      </c>
      <c r="O26" s="40">
        <f>COUNTIF(Vertices[Eigenvector Centrality],"&gt;= "&amp;N26)-COUNTIF(Vertices[Eigenvector Centrality],"&gt;="&amp;N28)</f>
        <v>0</v>
      </c>
      <c r="P26" s="39">
        <f t="shared" si="7"/>
        <v>4.6521186181818175</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2</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-21</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-6</v>
      </c>
      <c r="T27" s="78"/>
      <c r="U27" s="79">
        <f ca="1">COUNTIF(Vertices[Clustering Coefficient],"&gt;= "&amp;T27)-COUNTIF(Vertices[Clustering Coefficient],"&gt;="&amp;T28)</f>
        <v>0</v>
      </c>
    </row>
    <row r="28" spans="1:21" ht="15">
      <c r="A28" s="36" t="s">
        <v>157</v>
      </c>
      <c r="B28" s="36">
        <v>1.578275</v>
      </c>
      <c r="D28" s="34">
        <f>D26+($D$57-$D$2)/BinDivisor</f>
        <v>0</v>
      </c>
      <c r="E28" s="3">
        <f>COUNTIF(Vertices[Degree],"&gt;= "&amp;D28)-COUNTIF(Vertices[Degree],"&gt;="&amp;D40)</f>
        <v>0</v>
      </c>
      <c r="F28" s="41">
        <f>F26+($F$57-$F$2)/BinDivisor</f>
        <v>9.54545454545455</v>
      </c>
      <c r="G28" s="42">
        <f>COUNTIF(Vertices[In-Degree],"&gt;= "&amp;F28)-COUNTIF(Vertices[In-Degree],"&gt;="&amp;F40)</f>
        <v>0</v>
      </c>
      <c r="H28" s="41">
        <f>H26+($H$57-$H$2)/BinDivisor</f>
        <v>2.7272727272727266</v>
      </c>
      <c r="I28" s="42">
        <f>COUNTIF(Vertices[Out-Degree],"&gt;= "&amp;H28)-COUNTIF(Vertices[Out-Degree],"&gt;="&amp;H40)</f>
        <v>0</v>
      </c>
      <c r="J28" s="41">
        <f>J26+($J$57-$J$2)/BinDivisor</f>
        <v>172.7272727272727</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0.0909090909090909</v>
      </c>
      <c r="O28" s="42">
        <f>COUNTIF(Vertices[Eigenvector Centrality],"&gt;= "&amp;N28)-COUNTIF(Vertices[Eigenvector Centrality],"&gt;="&amp;N40)</f>
        <v>0</v>
      </c>
      <c r="P28" s="41">
        <f>P26+($P$57-$P$2)/BinDivisor</f>
        <v>4.822930727272727</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129"/>
      <c r="B29" s="129"/>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0.010921880784894483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1120</v>
      </c>
      <c r="B31" s="36">
        <v>0.764902</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29"/>
      <c r="B32" s="129"/>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1121</v>
      </c>
      <c r="B33" s="36" t="s">
        <v>1122</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-1</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-21</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-6</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-1</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-21</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-6</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9.927272727272733</v>
      </c>
      <c r="G40" s="40">
        <f>COUNTIF(Vertices[In-Degree],"&gt;= "&amp;F40)-COUNTIF(Vertices[In-Degree],"&gt;="&amp;F41)</f>
        <v>0</v>
      </c>
      <c r="H40" s="39">
        <f>H28+($H$57-$H$2)/BinDivisor</f>
        <v>2.8363636363636355</v>
      </c>
      <c r="I40" s="40">
        <f>COUNTIF(Vertices[Out-Degree],"&gt;= "&amp;H40)-COUNTIF(Vertices[Out-Degree],"&gt;="&amp;H41)</f>
        <v>0</v>
      </c>
      <c r="J40" s="39">
        <f>J28+($J$57-$J$2)/BinDivisor</f>
        <v>179.6363636363636</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0.09454545454545453</v>
      </c>
      <c r="O40" s="40">
        <f>COUNTIF(Vertices[Eigenvector Centrality],"&gt;= "&amp;N40)-COUNTIF(Vertices[Eigenvector Centrality],"&gt;="&amp;N41)</f>
        <v>0</v>
      </c>
      <c r="P40" s="39">
        <f>P28+($P$57-$P$2)/BinDivisor</f>
        <v>4.993742836363636</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10.309090909090916</v>
      </c>
      <c r="G41" s="42">
        <f>COUNTIF(Vertices[In-Degree],"&gt;= "&amp;F41)-COUNTIF(Vertices[In-Degree],"&gt;="&amp;F42)</f>
        <v>0</v>
      </c>
      <c r="H41" s="41">
        <f aca="true" t="shared" si="12" ref="H41:H56">H40+($H$57-$H$2)/BinDivisor</f>
        <v>2.9454545454545444</v>
      </c>
      <c r="I41" s="42">
        <f>COUNTIF(Vertices[Out-Degree],"&gt;= "&amp;H41)-COUNTIF(Vertices[Out-Degree],"&gt;="&amp;H42)</f>
        <v>0</v>
      </c>
      <c r="J41" s="41">
        <f aca="true" t="shared" si="13" ref="J41:J56">J40+($J$57-$J$2)/BinDivisor</f>
        <v>186.5454545454545</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3</v>
      </c>
      <c r="N41" s="41">
        <f aca="true" t="shared" si="15" ref="N41:N56">N40+($N$57-$N$2)/BinDivisor</f>
        <v>0.09818181818181816</v>
      </c>
      <c r="O41" s="42">
        <f>COUNTIF(Vertices[Eigenvector Centrality],"&gt;= "&amp;N41)-COUNTIF(Vertices[Eigenvector Centrality],"&gt;="&amp;N42)</f>
        <v>0</v>
      </c>
      <c r="P41" s="41">
        <f aca="true" t="shared" si="16" ref="P41:P56">P40+($P$57-$P$2)/BinDivisor</f>
        <v>5.164554945454546</v>
      </c>
      <c r="Q41" s="42">
        <f>COUNTIF(Vertices[PageRank],"&gt;= "&amp;P41)-COUNTIF(Vertices[PageRank],"&gt;="&amp;P42)</f>
        <v>0</v>
      </c>
      <c r="R41" s="41">
        <f aca="true" t="shared" si="17" ref="R41:R56">R40+($R$57-$R$2)/BinDivisor</f>
        <v>0.490909090909091</v>
      </c>
      <c r="S41" s="46">
        <f>COUNTIF(Vertices[Clustering Coefficient],"&gt;= "&amp;R41)-COUNTIF(Vertices[Clustering Coefficient],"&gt;="&amp;R42)</f>
        <v>2</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10.690909090909098</v>
      </c>
      <c r="G42" s="40">
        <f>COUNTIF(Vertices[In-Degree],"&gt;= "&amp;F42)-COUNTIF(Vertices[In-Degree],"&gt;="&amp;F43)</f>
        <v>0</v>
      </c>
      <c r="H42" s="39">
        <f t="shared" si="12"/>
        <v>3.0545454545454533</v>
      </c>
      <c r="I42" s="40">
        <f>COUNTIF(Vertices[Out-Degree],"&gt;= "&amp;H42)-COUNTIF(Vertices[Out-Degree],"&gt;="&amp;H43)</f>
        <v>0</v>
      </c>
      <c r="J42" s="39">
        <f t="shared" si="13"/>
        <v>193.4545454545454</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0.1018181818181818</v>
      </c>
      <c r="O42" s="40">
        <f>COUNTIF(Vertices[Eigenvector Centrality],"&gt;= "&amp;N42)-COUNTIF(Vertices[Eigenvector Centrality],"&gt;="&amp;N43)</f>
        <v>0</v>
      </c>
      <c r="P42" s="39">
        <f t="shared" si="16"/>
        <v>5.335367054545455</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4:21" ht="15">
      <c r="D43" s="34">
        <f t="shared" si="10"/>
        <v>0</v>
      </c>
      <c r="E43" s="3">
        <f>COUNTIF(Vertices[Degree],"&gt;= "&amp;D43)-COUNTIF(Vertices[Degree],"&gt;="&amp;D44)</f>
        <v>0</v>
      </c>
      <c r="F43" s="41">
        <f t="shared" si="11"/>
        <v>11.072727272727281</v>
      </c>
      <c r="G43" s="42">
        <f>COUNTIF(Vertices[In-Degree],"&gt;= "&amp;F43)-COUNTIF(Vertices[In-Degree],"&gt;="&amp;F44)</f>
        <v>0</v>
      </c>
      <c r="H43" s="41">
        <f t="shared" si="12"/>
        <v>3.1636363636363622</v>
      </c>
      <c r="I43" s="42">
        <f>COUNTIF(Vertices[Out-Degree],"&gt;= "&amp;H43)-COUNTIF(Vertices[Out-Degree],"&gt;="&amp;H44)</f>
        <v>0</v>
      </c>
      <c r="J43" s="41">
        <f t="shared" si="13"/>
        <v>200.36363636363632</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0.10545454545454543</v>
      </c>
      <c r="O43" s="42">
        <f>COUNTIF(Vertices[Eigenvector Centrality],"&gt;= "&amp;N43)-COUNTIF(Vertices[Eigenvector Centrality],"&gt;="&amp;N44)</f>
        <v>0</v>
      </c>
      <c r="P43" s="41">
        <f t="shared" si="16"/>
        <v>5.506179163636364</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4:21" ht="15">
      <c r="D44" s="34">
        <f t="shared" si="10"/>
        <v>0</v>
      </c>
      <c r="E44" s="3">
        <f>COUNTIF(Vertices[Degree],"&gt;= "&amp;D44)-COUNTIF(Vertices[Degree],"&gt;="&amp;D45)</f>
        <v>0</v>
      </c>
      <c r="F44" s="39">
        <f t="shared" si="11"/>
        <v>11.454545454545464</v>
      </c>
      <c r="G44" s="40">
        <f>COUNTIF(Vertices[In-Degree],"&gt;= "&amp;F44)-COUNTIF(Vertices[In-Degree],"&gt;="&amp;F45)</f>
        <v>0</v>
      </c>
      <c r="H44" s="39">
        <f t="shared" si="12"/>
        <v>3.272727272727271</v>
      </c>
      <c r="I44" s="40">
        <f>COUNTIF(Vertices[Out-Degree],"&gt;= "&amp;H44)-COUNTIF(Vertices[Out-Degree],"&gt;="&amp;H45)</f>
        <v>0</v>
      </c>
      <c r="J44" s="39">
        <f t="shared" si="13"/>
        <v>207.27272727272722</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0.10909090909090906</v>
      </c>
      <c r="O44" s="40">
        <f>COUNTIF(Vertices[Eigenvector Centrality],"&gt;= "&amp;N44)-COUNTIF(Vertices[Eigenvector Centrality],"&gt;="&amp;N45)</f>
        <v>0</v>
      </c>
      <c r="P44" s="39">
        <f t="shared" si="16"/>
        <v>5.676991272727274</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11.836363636363647</v>
      </c>
      <c r="G45" s="42">
        <f>COUNTIF(Vertices[In-Degree],"&gt;= "&amp;F45)-COUNTIF(Vertices[In-Degree],"&gt;="&amp;F46)</f>
        <v>0</v>
      </c>
      <c r="H45" s="41">
        <f t="shared" si="12"/>
        <v>3.38181818181818</v>
      </c>
      <c r="I45" s="42">
        <f>COUNTIF(Vertices[Out-Degree],"&gt;= "&amp;H45)-COUNTIF(Vertices[Out-Degree],"&gt;="&amp;H46)</f>
        <v>0</v>
      </c>
      <c r="J45" s="41">
        <f t="shared" si="13"/>
        <v>214.18181818181813</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0.11272727272727269</v>
      </c>
      <c r="O45" s="42">
        <f>COUNTIF(Vertices[Eigenvector Centrality],"&gt;= "&amp;N45)-COUNTIF(Vertices[Eigenvector Centrality],"&gt;="&amp;N46)</f>
        <v>0</v>
      </c>
      <c r="P45" s="41">
        <f t="shared" si="16"/>
        <v>5.847803381818183</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12.21818181818183</v>
      </c>
      <c r="G46" s="40">
        <f>COUNTIF(Vertices[In-Degree],"&gt;= "&amp;F46)-COUNTIF(Vertices[In-Degree],"&gt;="&amp;F47)</f>
        <v>0</v>
      </c>
      <c r="H46" s="39">
        <f t="shared" si="12"/>
        <v>3.490909090909089</v>
      </c>
      <c r="I46" s="40">
        <f>COUNTIF(Vertices[Out-Degree],"&gt;= "&amp;H46)-COUNTIF(Vertices[Out-Degree],"&gt;="&amp;H47)</f>
        <v>0</v>
      </c>
      <c r="J46" s="39">
        <f t="shared" si="13"/>
        <v>221.09090909090904</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0.11636363636363632</v>
      </c>
      <c r="O46" s="40">
        <f>COUNTIF(Vertices[Eigenvector Centrality],"&gt;= "&amp;N46)-COUNTIF(Vertices[Eigenvector Centrality],"&gt;="&amp;N47)</f>
        <v>0</v>
      </c>
      <c r="P46" s="39">
        <f t="shared" si="16"/>
        <v>6.0186154909090925</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12.600000000000012</v>
      </c>
      <c r="G47" s="42">
        <f>COUNTIF(Vertices[In-Degree],"&gt;= "&amp;F47)-COUNTIF(Vertices[In-Degree],"&gt;="&amp;F48)</f>
        <v>0</v>
      </c>
      <c r="H47" s="41">
        <f t="shared" si="12"/>
        <v>3.599999999999998</v>
      </c>
      <c r="I47" s="42">
        <f>COUNTIF(Vertices[Out-Degree],"&gt;= "&amp;H47)-COUNTIF(Vertices[Out-Degree],"&gt;="&amp;H48)</f>
        <v>0</v>
      </c>
      <c r="J47" s="41">
        <f t="shared" si="13"/>
        <v>227.99999999999994</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0.11999999999999995</v>
      </c>
      <c r="O47" s="42">
        <f>COUNTIF(Vertices[Eigenvector Centrality],"&gt;= "&amp;N47)-COUNTIF(Vertices[Eigenvector Centrality],"&gt;="&amp;N48)</f>
        <v>0</v>
      </c>
      <c r="P47" s="41">
        <f t="shared" si="16"/>
        <v>6.189427600000002</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12.981818181818195</v>
      </c>
      <c r="G48" s="40">
        <f>COUNTIF(Vertices[In-Degree],"&gt;= "&amp;F48)-COUNTIF(Vertices[In-Degree],"&gt;="&amp;F49)</f>
        <v>0</v>
      </c>
      <c r="H48" s="39">
        <f t="shared" si="12"/>
        <v>3.7090909090909068</v>
      </c>
      <c r="I48" s="40">
        <f>COUNTIF(Vertices[Out-Degree],"&gt;= "&amp;H48)-COUNTIF(Vertices[Out-Degree],"&gt;="&amp;H49)</f>
        <v>0</v>
      </c>
      <c r="J48" s="39">
        <f t="shared" si="13"/>
        <v>234.90909090909085</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0.12363636363636359</v>
      </c>
      <c r="O48" s="40">
        <f>COUNTIF(Vertices[Eigenvector Centrality],"&gt;= "&amp;N48)-COUNTIF(Vertices[Eigenvector Centrality],"&gt;="&amp;N49)</f>
        <v>0</v>
      </c>
      <c r="P48" s="39">
        <f t="shared" si="16"/>
        <v>6.360239709090911</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13.363636363636378</v>
      </c>
      <c r="G49" s="42">
        <f>COUNTIF(Vertices[In-Degree],"&gt;= "&amp;F49)-COUNTIF(Vertices[In-Degree],"&gt;="&amp;F50)</f>
        <v>0</v>
      </c>
      <c r="H49" s="41">
        <f t="shared" si="12"/>
        <v>3.8181818181818157</v>
      </c>
      <c r="I49" s="42">
        <f>COUNTIF(Vertices[Out-Degree],"&gt;= "&amp;H49)-COUNTIF(Vertices[Out-Degree],"&gt;="&amp;H50)</f>
        <v>0</v>
      </c>
      <c r="J49" s="41">
        <f t="shared" si="13"/>
        <v>241.81818181818176</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0.12727272727272723</v>
      </c>
      <c r="O49" s="42">
        <f>COUNTIF(Vertices[Eigenvector Centrality],"&gt;= "&amp;N49)-COUNTIF(Vertices[Eigenvector Centrality],"&gt;="&amp;N50)</f>
        <v>0</v>
      </c>
      <c r="P49" s="41">
        <f t="shared" si="16"/>
        <v>6.531051818181821</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13.74545454545456</v>
      </c>
      <c r="G50" s="40">
        <f>COUNTIF(Vertices[In-Degree],"&gt;= "&amp;F50)-COUNTIF(Vertices[In-Degree],"&gt;="&amp;F51)</f>
        <v>0</v>
      </c>
      <c r="H50" s="39">
        <f t="shared" si="12"/>
        <v>3.9272727272727246</v>
      </c>
      <c r="I50" s="40">
        <f>COUNTIF(Vertices[Out-Degree],"&gt;= "&amp;H50)-COUNTIF(Vertices[Out-Degree],"&gt;="&amp;H51)</f>
        <v>0</v>
      </c>
      <c r="J50" s="39">
        <f t="shared" si="13"/>
        <v>248.72727272727266</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0.13090909090909086</v>
      </c>
      <c r="O50" s="40">
        <f>COUNTIF(Vertices[Eigenvector Centrality],"&gt;= "&amp;N50)-COUNTIF(Vertices[Eigenvector Centrality],"&gt;="&amp;N51)</f>
        <v>0</v>
      </c>
      <c r="P50" s="39">
        <f t="shared" si="16"/>
        <v>6.70186392727273</v>
      </c>
      <c r="Q50" s="40">
        <f>COUNTIF(Vertices[PageRank],"&gt;= "&amp;P50)-COUNTIF(Vertices[PageRank],"&gt;="&amp;P51)</f>
        <v>0</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14.127272727272743</v>
      </c>
      <c r="G51" s="42">
        <f>COUNTIF(Vertices[In-Degree],"&gt;= "&amp;F51)-COUNTIF(Vertices[In-Degree],"&gt;="&amp;F52)</f>
        <v>0</v>
      </c>
      <c r="H51" s="41">
        <f t="shared" si="12"/>
        <v>4.0363636363636335</v>
      </c>
      <c r="I51" s="42">
        <f>COUNTIF(Vertices[Out-Degree],"&gt;= "&amp;H51)-COUNTIF(Vertices[Out-Degree],"&gt;="&amp;H52)</f>
        <v>0</v>
      </c>
      <c r="J51" s="41">
        <f t="shared" si="13"/>
        <v>255.63636363636357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0.1345454545454545</v>
      </c>
      <c r="O51" s="42">
        <f>COUNTIF(Vertices[Eigenvector Centrality],"&gt;= "&amp;N51)-COUNTIF(Vertices[Eigenvector Centrality],"&gt;="&amp;N52)</f>
        <v>0</v>
      </c>
      <c r="P51" s="41">
        <f t="shared" si="16"/>
        <v>6.872676036363639</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14.509090909090926</v>
      </c>
      <c r="G52" s="40">
        <f>COUNTIF(Vertices[In-Degree],"&gt;= "&amp;F52)-COUNTIF(Vertices[In-Degree],"&gt;="&amp;F53)</f>
        <v>0</v>
      </c>
      <c r="H52" s="39">
        <f t="shared" si="12"/>
        <v>4.145454545454543</v>
      </c>
      <c r="I52" s="40">
        <f>COUNTIF(Vertices[Out-Degree],"&gt;= "&amp;H52)-COUNTIF(Vertices[Out-Degree],"&gt;="&amp;H53)</f>
        <v>0</v>
      </c>
      <c r="J52" s="39">
        <f t="shared" si="13"/>
        <v>262.5454545454545</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0.13818181818181813</v>
      </c>
      <c r="O52" s="40">
        <f>COUNTIF(Vertices[Eigenvector Centrality],"&gt;= "&amp;N52)-COUNTIF(Vertices[Eigenvector Centrality],"&gt;="&amp;N53)</f>
        <v>0</v>
      </c>
      <c r="P52" s="39">
        <f t="shared" si="16"/>
        <v>7.043488145454549</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14.890909090909108</v>
      </c>
      <c r="G53" s="42">
        <f>COUNTIF(Vertices[In-Degree],"&gt;= "&amp;F53)-COUNTIF(Vertices[In-Degree],"&gt;="&amp;F54)</f>
        <v>0</v>
      </c>
      <c r="H53" s="41">
        <f t="shared" si="12"/>
        <v>4.254545454545452</v>
      </c>
      <c r="I53" s="42">
        <f>COUNTIF(Vertices[Out-Degree],"&gt;= "&amp;H53)-COUNTIF(Vertices[Out-Degree],"&gt;="&amp;H54)</f>
        <v>0</v>
      </c>
      <c r="J53" s="41">
        <f t="shared" si="13"/>
        <v>269.45454545454544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0.14181818181818176</v>
      </c>
      <c r="O53" s="42">
        <f>COUNTIF(Vertices[Eigenvector Centrality],"&gt;= "&amp;N53)-COUNTIF(Vertices[Eigenvector Centrality],"&gt;="&amp;N54)</f>
        <v>0</v>
      </c>
      <c r="P53" s="41">
        <f t="shared" si="16"/>
        <v>7.214300254545458</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15.272727272727291</v>
      </c>
      <c r="G54" s="40">
        <f>COUNTIF(Vertices[In-Degree],"&gt;= "&amp;F54)-COUNTIF(Vertices[In-Degree],"&gt;="&amp;F55)</f>
        <v>0</v>
      </c>
      <c r="H54" s="39">
        <f t="shared" si="12"/>
        <v>4.3636363636363615</v>
      </c>
      <c r="I54" s="40">
        <f>COUNTIF(Vertices[Out-Degree],"&gt;= "&amp;H54)-COUNTIF(Vertices[Out-Degree],"&gt;="&amp;H55)</f>
        <v>0</v>
      </c>
      <c r="J54" s="39">
        <f t="shared" si="13"/>
        <v>276.3636363636364</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0.1454545454545454</v>
      </c>
      <c r="O54" s="40">
        <f>COUNTIF(Vertices[Eigenvector Centrality],"&gt;= "&amp;N54)-COUNTIF(Vertices[Eigenvector Centrality],"&gt;="&amp;N55)</f>
        <v>0</v>
      </c>
      <c r="P54" s="39">
        <f t="shared" si="16"/>
        <v>7.385112363636368</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15.654545454545474</v>
      </c>
      <c r="G55" s="42">
        <f>COUNTIF(Vertices[In-Degree],"&gt;= "&amp;F55)-COUNTIF(Vertices[In-Degree],"&gt;="&amp;F56)</f>
        <v>0</v>
      </c>
      <c r="H55" s="41">
        <f t="shared" si="12"/>
        <v>4.472727272727271</v>
      </c>
      <c r="I55" s="42">
        <f>COUNTIF(Vertices[Out-Degree],"&gt;= "&amp;H55)-COUNTIF(Vertices[Out-Degree],"&gt;="&amp;H56)</f>
        <v>0</v>
      </c>
      <c r="J55" s="41">
        <f t="shared" si="13"/>
        <v>283.2727272727273</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0.14909090909090902</v>
      </c>
      <c r="O55" s="42">
        <f>COUNTIF(Vertices[Eigenvector Centrality],"&gt;= "&amp;N55)-COUNTIF(Vertices[Eigenvector Centrality],"&gt;="&amp;N56)</f>
        <v>0</v>
      </c>
      <c r="P55" s="41">
        <f t="shared" si="16"/>
        <v>7.555924472727277</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16.036363636363657</v>
      </c>
      <c r="G56" s="40">
        <f>COUNTIF(Vertices[In-Degree],"&gt;= "&amp;F56)-COUNTIF(Vertices[In-Degree],"&gt;="&amp;F57)</f>
        <v>0</v>
      </c>
      <c r="H56" s="39">
        <f t="shared" si="12"/>
        <v>4.58181818181818</v>
      </c>
      <c r="I56" s="40">
        <f>COUNTIF(Vertices[Out-Degree],"&gt;= "&amp;H56)-COUNTIF(Vertices[Out-Degree],"&gt;="&amp;H57)</f>
        <v>0</v>
      </c>
      <c r="J56" s="39">
        <f t="shared" si="13"/>
        <v>290.18181818181824</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0.15272727272727266</v>
      </c>
      <c r="O56" s="40">
        <f>COUNTIF(Vertices[Eigenvector Centrality],"&gt;= "&amp;N56)-COUNTIF(Vertices[Eigenvector Centrality],"&gt;="&amp;N57)</f>
        <v>0</v>
      </c>
      <c r="P56" s="39">
        <f t="shared" si="16"/>
        <v>7.726736581818186</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21</v>
      </c>
      <c r="G57" s="44">
        <f>COUNTIF(Vertices[In-Degree],"&gt;= "&amp;F57)-COUNTIF(Vertices[In-Degree],"&gt;="&amp;F58)</f>
        <v>1</v>
      </c>
      <c r="H57" s="43">
        <f>MAX(Vertices[Out-Degree])</f>
        <v>6</v>
      </c>
      <c r="I57" s="44">
        <f>COUNTIF(Vertices[Out-Degree],"&gt;= "&amp;H57)-COUNTIF(Vertices[Out-Degree],"&gt;="&amp;H58)</f>
        <v>1</v>
      </c>
      <c r="J57" s="43">
        <f>MAX(Vertices[Betweenness Centrality])</f>
        <v>380</v>
      </c>
      <c r="K57" s="44">
        <f>COUNTIF(Vertices[Betweenness Centrality],"&gt;= "&amp;J57)-COUNTIF(Vertices[Betweenness Centrality],"&gt;="&amp;J58)</f>
        <v>1</v>
      </c>
      <c r="L57" s="43">
        <f>MAX(Vertices[Closeness Centrality])</f>
        <v>1</v>
      </c>
      <c r="M57" s="44">
        <f>COUNTIF(Vertices[Closeness Centrality],"&gt;= "&amp;L57)-COUNTIF(Vertices[Closeness Centrality],"&gt;="&amp;L58)</f>
        <v>18</v>
      </c>
      <c r="N57" s="43">
        <f>MAX(Vertices[Eigenvector Centrality])</f>
        <v>0.2</v>
      </c>
      <c r="O57" s="44">
        <f>COUNTIF(Vertices[Eigenvector Centrality],"&gt;= "&amp;N57)-COUNTIF(Vertices[Eigenvector Centrality],"&gt;="&amp;N58)</f>
        <v>1</v>
      </c>
      <c r="P57" s="43">
        <f>MAX(Vertices[PageRank])</f>
        <v>9.947294</v>
      </c>
      <c r="Q57" s="44">
        <f>COUNTIF(Vertices[PageRank],"&gt;= "&amp;P57)-COUNTIF(Vertices[PageRank],"&gt;="&amp;P58)</f>
        <v>1</v>
      </c>
      <c r="R57" s="43">
        <f>MAX(Vertices[Clustering Coefficient])</f>
        <v>1</v>
      </c>
      <c r="S57" s="47">
        <f>COUNTIF(Vertices[Clustering Coefficient],"&gt;= "&amp;R57)-COUNTIF(Vertices[Clustering Coefficient],"&gt;="&amp;R58)</f>
        <v>4</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21</v>
      </c>
    </row>
    <row r="71" spans="1:2" ht="15">
      <c r="A71" s="35" t="s">
        <v>90</v>
      </c>
      <c r="B71" s="49">
        <f>_xlfn.IFERROR(AVERAGE(Vertices[In-Degree]),NoMetricMessage)</f>
        <v>0.9459459459459459</v>
      </c>
    </row>
    <row r="72" spans="1:2" ht="15">
      <c r="A72" s="35" t="s">
        <v>91</v>
      </c>
      <c r="B72" s="49">
        <f>_xlfn.IFERROR(MEDIAN(Vertices[In-Degree]),NoMetricMessage)</f>
        <v>0</v>
      </c>
    </row>
    <row r="83" spans="1:2" ht="15">
      <c r="A83" s="35" t="s">
        <v>94</v>
      </c>
      <c r="B83" s="48">
        <f>IF(COUNT(Vertices[Out-Degree])&gt;0,H2,NoMetricMessage)</f>
        <v>0</v>
      </c>
    </row>
    <row r="84" spans="1:2" ht="15">
      <c r="A84" s="35" t="s">
        <v>95</v>
      </c>
      <c r="B84" s="48">
        <f>IF(COUNT(Vertices[Out-Degree])&gt;0,H57,NoMetricMessage)</f>
        <v>6</v>
      </c>
    </row>
    <row r="85" spans="1:2" ht="15">
      <c r="A85" s="35" t="s">
        <v>96</v>
      </c>
      <c r="B85" s="49">
        <f>_xlfn.IFERROR(AVERAGE(Vertices[Out-Degree]),NoMetricMessage)</f>
        <v>0.9459459459459459</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380</v>
      </c>
    </row>
    <row r="99" spans="1:2" ht="15">
      <c r="A99" s="35" t="s">
        <v>102</v>
      </c>
      <c r="B99" s="49">
        <f>_xlfn.IFERROR(AVERAGE(Vertices[Betweenness Centrality]),NoMetricMessage)</f>
        <v>5.891891891891892</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0.348309972972973</v>
      </c>
    </row>
    <row r="114" spans="1:2" ht="15">
      <c r="A114" s="35" t="s">
        <v>109</v>
      </c>
      <c r="B114" s="49">
        <f>_xlfn.IFERROR(MEDIAN(Vertices[Closeness Centrality]),NoMetricMessage)</f>
        <v>0.1833335</v>
      </c>
    </row>
    <row r="125" spans="1:2" ht="15">
      <c r="A125" s="35" t="s">
        <v>112</v>
      </c>
      <c r="B125" s="49">
        <f>IF(COUNT(Vertices[Eigenvector Centrality])&gt;0,N2,NoMetricMessage)</f>
        <v>0</v>
      </c>
    </row>
    <row r="126" spans="1:2" ht="15">
      <c r="A126" s="35" t="s">
        <v>113</v>
      </c>
      <c r="B126" s="49">
        <f>IF(COUNT(Vertices[Eigenvector Centrality])&gt;0,N57,NoMetricMessage)</f>
        <v>0.2</v>
      </c>
    </row>
    <row r="127" spans="1:2" ht="15">
      <c r="A127" s="35" t="s">
        <v>114</v>
      </c>
      <c r="B127" s="49">
        <f>_xlfn.IFERROR(AVERAGE(Vertices[Eigenvector Centrality]),NoMetricMessage)</f>
        <v>0.013513513513513516</v>
      </c>
    </row>
    <row r="128" spans="1:2" ht="15">
      <c r="A128" s="35" t="s">
        <v>115</v>
      </c>
      <c r="B128" s="49">
        <f>_xlfn.IFERROR(MEDIAN(Vertices[Eigenvector Centrality]),NoMetricMessage)</f>
        <v>0</v>
      </c>
    </row>
    <row r="139" spans="1:2" ht="15">
      <c r="A139" s="35" t="s">
        <v>140</v>
      </c>
      <c r="B139" s="49">
        <f>IF(COUNT(Vertices[PageRank])&gt;0,P2,NoMetricMessage)</f>
        <v>0.552628</v>
      </c>
    </row>
    <row r="140" spans="1:2" ht="15">
      <c r="A140" s="35" t="s">
        <v>141</v>
      </c>
      <c r="B140" s="49">
        <f>IF(COUNT(Vertices[PageRank])&gt;0,P57,NoMetricMessage)</f>
        <v>9.947294</v>
      </c>
    </row>
    <row r="141" spans="1:2" ht="15">
      <c r="A141" s="35" t="s">
        <v>142</v>
      </c>
      <c r="B141" s="49">
        <f>_xlfn.IFERROR(AVERAGE(Vertices[PageRank]),NoMetricMessage)</f>
        <v>0.9999930000000002</v>
      </c>
    </row>
    <row r="142" spans="1:2" ht="15">
      <c r="A142" s="35" t="s">
        <v>143</v>
      </c>
      <c r="B142" s="49">
        <f>_xlfn.IFERROR(MEDIAN(Vertices[PageRank]),NoMetricMessage)</f>
        <v>0.7360074999999999</v>
      </c>
    </row>
    <row r="153" spans="1:2" ht="15">
      <c r="A153" s="35" t="s">
        <v>118</v>
      </c>
      <c r="B153" s="49">
        <f>IF(COUNT(Vertices[Clustering Coefficient])&gt;0,R2,NoMetricMessage)</f>
        <v>0</v>
      </c>
    </row>
    <row r="154" spans="1:2" ht="15">
      <c r="A154" s="35" t="s">
        <v>119</v>
      </c>
      <c r="B154" s="49">
        <f>IF(COUNT(Vertices[Clustering Coefficient])&gt;0,R57,NoMetricMessage)</f>
        <v>1</v>
      </c>
    </row>
    <row r="155" spans="1:2" ht="15">
      <c r="A155" s="35" t="s">
        <v>120</v>
      </c>
      <c r="B155" s="49">
        <f>_xlfn.IFERROR(AVERAGE(Vertices[Clustering Coefficient]),NoMetricMessage)</f>
        <v>0.08198198198198198</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v>
      </c>
    </row>
    <row r="6" spans="1:18" ht="15">
      <c r="A6">
        <v>0</v>
      </c>
      <c r="B6" s="1" t="s">
        <v>136</v>
      </c>
      <c r="C6">
        <v>1</v>
      </c>
      <c r="D6" t="s">
        <v>59</v>
      </c>
      <c r="E6" t="s">
        <v>59</v>
      </c>
      <c r="F6">
        <v>0</v>
      </c>
      <c r="H6" t="s">
        <v>71</v>
      </c>
      <c r="J6" t="s">
        <v>173</v>
      </c>
      <c r="K6">
        <v>16</v>
      </c>
      <c r="R6" t="s">
        <v>129</v>
      </c>
    </row>
    <row r="7" spans="1:11" ht="409.5">
      <c r="A7">
        <v>2</v>
      </c>
      <c r="B7">
        <v>1</v>
      </c>
      <c r="C7">
        <v>0</v>
      </c>
      <c r="D7" t="s">
        <v>60</v>
      </c>
      <c r="E7" t="s">
        <v>60</v>
      </c>
      <c r="F7">
        <v>2</v>
      </c>
      <c r="H7" t="s">
        <v>72</v>
      </c>
      <c r="J7" t="s">
        <v>175</v>
      </c>
      <c r="K7" s="13" t="s">
        <v>176</v>
      </c>
    </row>
    <row r="8" spans="1:11" ht="409.5">
      <c r="A8"/>
      <c r="B8">
        <v>2</v>
      </c>
      <c r="C8">
        <v>2</v>
      </c>
      <c r="D8" t="s">
        <v>61</v>
      </c>
      <c r="E8" t="s">
        <v>61</v>
      </c>
      <c r="H8" t="s">
        <v>73</v>
      </c>
      <c r="J8" t="s">
        <v>177</v>
      </c>
      <c r="K8" s="13" t="s">
        <v>178</v>
      </c>
    </row>
    <row r="9" spans="1:11" ht="15">
      <c r="A9"/>
      <c r="B9">
        <v>3</v>
      </c>
      <c r="C9">
        <v>4</v>
      </c>
      <c r="D9" t="s">
        <v>62</v>
      </c>
      <c r="E9" t="s">
        <v>62</v>
      </c>
      <c r="H9" t="s">
        <v>74</v>
      </c>
      <c r="J9" t="s">
        <v>179</v>
      </c>
      <c r="K9" t="s">
        <v>180</v>
      </c>
    </row>
    <row r="10" spans="1:11" ht="15">
      <c r="A10"/>
      <c r="B10">
        <v>4</v>
      </c>
      <c r="D10" t="s">
        <v>63</v>
      </c>
      <c r="E10" t="s">
        <v>63</v>
      </c>
      <c r="H10" t="s">
        <v>75</v>
      </c>
      <c r="J10" t="s">
        <v>181</v>
      </c>
      <c r="K10"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409.5">
      <c r="D19">
        <v>7</v>
      </c>
      <c r="E19">
        <v>9</v>
      </c>
      <c r="H19">
        <v>7</v>
      </c>
      <c r="J19" t="s">
        <v>199</v>
      </c>
      <c r="K19" s="13" t="s">
        <v>202</v>
      </c>
    </row>
    <row r="20" spans="4:11" ht="409.5">
      <c r="D20">
        <v>8</v>
      </c>
      <c r="H20">
        <v>8</v>
      </c>
      <c r="J20" t="s">
        <v>200</v>
      </c>
      <c r="K20" s="13" t="s">
        <v>203</v>
      </c>
    </row>
    <row r="21" spans="4:11" ht="409.5">
      <c r="D21">
        <v>9</v>
      </c>
      <c r="H21">
        <v>9</v>
      </c>
      <c r="J21" t="s">
        <v>201</v>
      </c>
      <c r="K21" s="13" t="s">
        <v>1600</v>
      </c>
    </row>
    <row r="22" spans="4:11" ht="15">
      <c r="D22">
        <v>10</v>
      </c>
      <c r="J22" t="s">
        <v>204</v>
      </c>
      <c r="K22" t="s">
        <v>1598</v>
      </c>
    </row>
    <row r="23" spans="4:11" ht="409.5">
      <c r="D23">
        <v>11</v>
      </c>
      <c r="J23" t="s">
        <v>205</v>
      </c>
      <c r="K23" s="13" t="s">
        <v>1599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CAA70-F4C5-4A9A-B2F1-514C148058A3}">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1115</v>
      </c>
      <c r="B2" s="128" t="s">
        <v>1116</v>
      </c>
      <c r="C2" s="67" t="s">
        <v>1117</v>
      </c>
    </row>
    <row r="3" spans="1:3" ht="15">
      <c r="A3" s="127" t="s">
        <v>1082</v>
      </c>
      <c r="B3" s="127" t="s">
        <v>1082</v>
      </c>
      <c r="C3" s="36">
        <v>22</v>
      </c>
    </row>
    <row r="4" spans="1:3" ht="15">
      <c r="A4" s="127" t="s">
        <v>1083</v>
      </c>
      <c r="B4" s="127" t="s">
        <v>1083</v>
      </c>
      <c r="C4" s="36">
        <v>6</v>
      </c>
    </row>
    <row r="5" spans="1:3" ht="15">
      <c r="A5" s="127" t="s">
        <v>1084</v>
      </c>
      <c r="B5" s="127" t="s">
        <v>1084</v>
      </c>
      <c r="C5" s="36">
        <v>10</v>
      </c>
    </row>
    <row r="6" spans="1:3" ht="15">
      <c r="A6" s="127" t="s">
        <v>1085</v>
      </c>
      <c r="B6" s="127" t="s">
        <v>1085</v>
      </c>
      <c r="C6" s="36">
        <v>5</v>
      </c>
    </row>
    <row r="7" spans="1:3" ht="15">
      <c r="A7" s="127" t="s">
        <v>1086</v>
      </c>
      <c r="B7" s="127" t="s">
        <v>1086</v>
      </c>
      <c r="C7" s="36">
        <v>5</v>
      </c>
    </row>
    <row r="8" spans="1:3" ht="15">
      <c r="A8" s="127" t="s">
        <v>1087</v>
      </c>
      <c r="B8" s="127" t="s">
        <v>1087</v>
      </c>
      <c r="C8" s="36">
        <v>5</v>
      </c>
    </row>
    <row r="9" spans="1:3" ht="15">
      <c r="A9" s="127" t="s">
        <v>1088</v>
      </c>
      <c r="B9" s="127" t="s">
        <v>1088</v>
      </c>
      <c r="C9" s="36">
        <v>2</v>
      </c>
    </row>
    <row r="10" spans="1:3" ht="15">
      <c r="A10" s="127" t="s">
        <v>1089</v>
      </c>
      <c r="B10" s="127" t="s">
        <v>1089</v>
      </c>
      <c r="C10" s="36">
        <v>2</v>
      </c>
    </row>
    <row r="11" spans="1:3" ht="15">
      <c r="A11" s="127" t="s">
        <v>1090</v>
      </c>
      <c r="B11" s="127" t="s">
        <v>1090</v>
      </c>
      <c r="C11" s="36">
        <v>2</v>
      </c>
    </row>
    <row r="12" spans="1:3" ht="15">
      <c r="A12" s="127" t="s">
        <v>1091</v>
      </c>
      <c r="B12" s="127" t="s">
        <v>1091</v>
      </c>
      <c r="C12" s="36">
        <v>1</v>
      </c>
    </row>
    <row r="13" spans="1:3" ht="15">
      <c r="A13" s="127" t="s">
        <v>1092</v>
      </c>
      <c r="B13" s="127" t="s">
        <v>1092</v>
      </c>
      <c r="C13" s="36">
        <v>1</v>
      </c>
    </row>
    <row r="14" spans="1:3" ht="15">
      <c r="A14" s="127" t="s">
        <v>1093</v>
      </c>
      <c r="B14" s="127" t="s">
        <v>1093</v>
      </c>
      <c r="C14" s="36">
        <v>2</v>
      </c>
    </row>
    <row r="15" spans="1:3" ht="15">
      <c r="A15" s="127" t="s">
        <v>1094</v>
      </c>
      <c r="B15" s="127" t="s">
        <v>1094</v>
      </c>
      <c r="C15" s="36">
        <v>1</v>
      </c>
    </row>
    <row r="16" spans="1:3" ht="15">
      <c r="A16" s="127" t="s">
        <v>1095</v>
      </c>
      <c r="B16" s="127" t="s">
        <v>1095</v>
      </c>
      <c r="C16" s="36">
        <v>1</v>
      </c>
    </row>
    <row r="17" spans="1:3" ht="15">
      <c r="A17" s="127" t="s">
        <v>1096</v>
      </c>
      <c r="B17" s="127" t="s">
        <v>1096</v>
      </c>
      <c r="C17" s="36">
        <v>2</v>
      </c>
    </row>
    <row r="18" spans="1:3" ht="15">
      <c r="A18" s="127" t="s">
        <v>1097</v>
      </c>
      <c r="B18" s="127" t="s">
        <v>1097</v>
      </c>
      <c r="C18" s="36">
        <v>1</v>
      </c>
    </row>
    <row r="19" spans="1:3" ht="15">
      <c r="A19" s="127" t="s">
        <v>1098</v>
      </c>
      <c r="B19" s="127" t="s">
        <v>1098</v>
      </c>
      <c r="C19" s="36">
        <v>2</v>
      </c>
    </row>
    <row r="20" spans="1:3" ht="15">
      <c r="A20" s="127" t="s">
        <v>1099</v>
      </c>
      <c r="B20" s="127" t="s">
        <v>1099</v>
      </c>
      <c r="C20" s="36">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A99437-15D2-4AAD-9A91-E3F334124982}">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1123</v>
      </c>
      <c r="B1" s="13" t="s">
        <v>1126</v>
      </c>
      <c r="C1" s="85" t="s">
        <v>1127</v>
      </c>
      <c r="D1" s="85" t="s">
        <v>1129</v>
      </c>
      <c r="E1" s="85" t="s">
        <v>1128</v>
      </c>
      <c r="F1" s="85" t="s">
        <v>1131</v>
      </c>
      <c r="G1" s="13" t="s">
        <v>1130</v>
      </c>
      <c r="H1" s="13" t="s">
        <v>1133</v>
      </c>
      <c r="I1" s="13" t="s">
        <v>1132</v>
      </c>
      <c r="J1" s="13" t="s">
        <v>1135</v>
      </c>
      <c r="K1" s="85" t="s">
        <v>1134</v>
      </c>
      <c r="L1" s="85" t="s">
        <v>1137</v>
      </c>
      <c r="M1" s="13" t="s">
        <v>1136</v>
      </c>
      <c r="N1" s="13" t="s">
        <v>1139</v>
      </c>
      <c r="O1" s="85" t="s">
        <v>1138</v>
      </c>
      <c r="P1" s="85" t="s">
        <v>1141</v>
      </c>
      <c r="Q1" s="13" t="s">
        <v>1140</v>
      </c>
      <c r="R1" s="13" t="s">
        <v>1143</v>
      </c>
      <c r="S1" s="85" t="s">
        <v>1142</v>
      </c>
      <c r="T1" s="85" t="s">
        <v>1145</v>
      </c>
      <c r="U1" s="85" t="s">
        <v>1144</v>
      </c>
      <c r="V1" s="85" t="s">
        <v>1146</v>
      </c>
    </row>
    <row r="2" spans="1:22" ht="15">
      <c r="A2" s="90" t="s">
        <v>352</v>
      </c>
      <c r="B2" s="85">
        <v>2</v>
      </c>
      <c r="C2" s="85"/>
      <c r="D2" s="85"/>
      <c r="E2" s="85"/>
      <c r="F2" s="85"/>
      <c r="G2" s="90" t="s">
        <v>349</v>
      </c>
      <c r="H2" s="85">
        <v>1</v>
      </c>
      <c r="I2" s="90" t="s">
        <v>1124</v>
      </c>
      <c r="J2" s="85">
        <v>1</v>
      </c>
      <c r="K2" s="85"/>
      <c r="L2" s="85"/>
      <c r="M2" s="90" t="s">
        <v>352</v>
      </c>
      <c r="N2" s="85">
        <v>2</v>
      </c>
      <c r="O2" s="85"/>
      <c r="P2" s="85"/>
      <c r="Q2" s="90" t="s">
        <v>344</v>
      </c>
      <c r="R2" s="85">
        <v>1</v>
      </c>
      <c r="S2" s="85"/>
      <c r="T2" s="85"/>
      <c r="U2" s="85"/>
      <c r="V2" s="85"/>
    </row>
    <row r="3" spans="1:22" ht="15">
      <c r="A3" s="90" t="s">
        <v>353</v>
      </c>
      <c r="B3" s="85">
        <v>1</v>
      </c>
      <c r="C3" s="85"/>
      <c r="D3" s="85"/>
      <c r="E3" s="85"/>
      <c r="F3" s="85"/>
      <c r="G3" s="85"/>
      <c r="H3" s="85"/>
      <c r="I3" s="90" t="s">
        <v>1125</v>
      </c>
      <c r="J3" s="85">
        <v>1</v>
      </c>
      <c r="K3" s="85"/>
      <c r="L3" s="85"/>
      <c r="M3" s="85"/>
      <c r="N3" s="85"/>
      <c r="O3" s="85"/>
      <c r="P3" s="85"/>
      <c r="Q3" s="85"/>
      <c r="R3" s="85"/>
      <c r="S3" s="85"/>
      <c r="T3" s="85"/>
      <c r="U3" s="85"/>
      <c r="V3" s="85"/>
    </row>
    <row r="4" spans="1:22" ht="15">
      <c r="A4" s="90" t="s">
        <v>351</v>
      </c>
      <c r="B4" s="85">
        <v>1</v>
      </c>
      <c r="C4" s="85"/>
      <c r="D4" s="85"/>
      <c r="E4" s="85"/>
      <c r="F4" s="85"/>
      <c r="G4" s="85"/>
      <c r="H4" s="85"/>
      <c r="I4" s="90" t="s">
        <v>347</v>
      </c>
      <c r="J4" s="85">
        <v>1</v>
      </c>
      <c r="K4" s="85"/>
      <c r="L4" s="85"/>
      <c r="M4" s="85"/>
      <c r="N4" s="85"/>
      <c r="O4" s="85"/>
      <c r="P4" s="85"/>
      <c r="Q4" s="85"/>
      <c r="R4" s="85"/>
      <c r="S4" s="85"/>
      <c r="T4" s="85"/>
      <c r="U4" s="85"/>
      <c r="V4" s="85"/>
    </row>
    <row r="5" spans="1:22" ht="15">
      <c r="A5" s="90" t="s">
        <v>350</v>
      </c>
      <c r="B5" s="85">
        <v>1</v>
      </c>
      <c r="C5" s="85"/>
      <c r="D5" s="85"/>
      <c r="E5" s="85"/>
      <c r="F5" s="85"/>
      <c r="G5" s="85"/>
      <c r="H5" s="85"/>
      <c r="I5" s="90" t="s">
        <v>348</v>
      </c>
      <c r="J5" s="85">
        <v>1</v>
      </c>
      <c r="K5" s="85"/>
      <c r="L5" s="85"/>
      <c r="M5" s="85"/>
      <c r="N5" s="85"/>
      <c r="O5" s="85"/>
      <c r="P5" s="85"/>
      <c r="Q5" s="85"/>
      <c r="R5" s="85"/>
      <c r="S5" s="85"/>
      <c r="T5" s="85"/>
      <c r="U5" s="85"/>
      <c r="V5" s="85"/>
    </row>
    <row r="6" spans="1:22" ht="15">
      <c r="A6" s="90" t="s">
        <v>349</v>
      </c>
      <c r="B6" s="85">
        <v>1</v>
      </c>
      <c r="C6" s="85"/>
      <c r="D6" s="85"/>
      <c r="E6" s="85"/>
      <c r="F6" s="85"/>
      <c r="G6" s="85"/>
      <c r="H6" s="85"/>
      <c r="I6" s="90" t="s">
        <v>353</v>
      </c>
      <c r="J6" s="85">
        <v>1</v>
      </c>
      <c r="K6" s="85"/>
      <c r="L6" s="85"/>
      <c r="M6" s="85"/>
      <c r="N6" s="85"/>
      <c r="O6" s="85"/>
      <c r="P6" s="85"/>
      <c r="Q6" s="85"/>
      <c r="R6" s="85"/>
      <c r="S6" s="85"/>
      <c r="T6" s="85"/>
      <c r="U6" s="85"/>
      <c r="V6" s="85"/>
    </row>
    <row r="7" spans="1:22" ht="15">
      <c r="A7" s="90" t="s">
        <v>348</v>
      </c>
      <c r="B7" s="85">
        <v>1</v>
      </c>
      <c r="C7" s="85"/>
      <c r="D7" s="85"/>
      <c r="E7" s="85"/>
      <c r="F7" s="85"/>
      <c r="G7" s="85"/>
      <c r="H7" s="85"/>
      <c r="I7" s="85"/>
      <c r="J7" s="85"/>
      <c r="K7" s="85"/>
      <c r="L7" s="85"/>
      <c r="M7" s="85"/>
      <c r="N7" s="85"/>
      <c r="O7" s="85"/>
      <c r="P7" s="85"/>
      <c r="Q7" s="85"/>
      <c r="R7" s="85"/>
      <c r="S7" s="85"/>
      <c r="T7" s="85"/>
      <c r="U7" s="85"/>
      <c r="V7" s="85"/>
    </row>
    <row r="8" spans="1:22" ht="15">
      <c r="A8" s="90" t="s">
        <v>347</v>
      </c>
      <c r="B8" s="85">
        <v>1</v>
      </c>
      <c r="C8" s="85"/>
      <c r="D8" s="85"/>
      <c r="E8" s="85"/>
      <c r="F8" s="85"/>
      <c r="G8" s="85"/>
      <c r="H8" s="85"/>
      <c r="I8" s="85"/>
      <c r="J8" s="85"/>
      <c r="K8" s="85"/>
      <c r="L8" s="85"/>
      <c r="M8" s="85"/>
      <c r="N8" s="85"/>
      <c r="O8" s="85"/>
      <c r="P8" s="85"/>
      <c r="Q8" s="85"/>
      <c r="R8" s="85"/>
      <c r="S8" s="85"/>
      <c r="T8" s="85"/>
      <c r="U8" s="85"/>
      <c r="V8" s="85"/>
    </row>
    <row r="9" spans="1:22" ht="15">
      <c r="A9" s="90" t="s">
        <v>1124</v>
      </c>
      <c r="B9" s="85">
        <v>1</v>
      </c>
      <c r="C9" s="85"/>
      <c r="D9" s="85"/>
      <c r="E9" s="85"/>
      <c r="F9" s="85"/>
      <c r="G9" s="85"/>
      <c r="H9" s="85"/>
      <c r="I9" s="85"/>
      <c r="J9" s="85"/>
      <c r="K9" s="85"/>
      <c r="L9" s="85"/>
      <c r="M9" s="85"/>
      <c r="N9" s="85"/>
      <c r="O9" s="85"/>
      <c r="P9" s="85"/>
      <c r="Q9" s="85"/>
      <c r="R9" s="85"/>
      <c r="S9" s="85"/>
      <c r="T9" s="85"/>
      <c r="U9" s="85"/>
      <c r="V9" s="85"/>
    </row>
    <row r="10" spans="1:22" ht="15">
      <c r="A10" s="90" t="s">
        <v>1125</v>
      </c>
      <c r="B10" s="85">
        <v>1</v>
      </c>
      <c r="C10" s="85"/>
      <c r="D10" s="85"/>
      <c r="E10" s="85"/>
      <c r="F10" s="85"/>
      <c r="G10" s="85"/>
      <c r="H10" s="85"/>
      <c r="I10" s="85"/>
      <c r="J10" s="85"/>
      <c r="K10" s="85"/>
      <c r="L10" s="85"/>
      <c r="M10" s="85"/>
      <c r="N10" s="85"/>
      <c r="O10" s="85"/>
      <c r="P10" s="85"/>
      <c r="Q10" s="85"/>
      <c r="R10" s="85"/>
      <c r="S10" s="85"/>
      <c r="T10" s="85"/>
      <c r="U10" s="85"/>
      <c r="V10" s="85"/>
    </row>
    <row r="11" spans="1:22" ht="15">
      <c r="A11" s="90" t="s">
        <v>345</v>
      </c>
      <c r="B11" s="85">
        <v>1</v>
      </c>
      <c r="C11" s="85"/>
      <c r="D11" s="85"/>
      <c r="E11" s="85"/>
      <c r="F11" s="85"/>
      <c r="G11" s="85"/>
      <c r="H11" s="85"/>
      <c r="I11" s="85"/>
      <c r="J11" s="85"/>
      <c r="K11" s="85"/>
      <c r="L11" s="85"/>
      <c r="M11" s="85"/>
      <c r="N11" s="85"/>
      <c r="O11" s="85"/>
      <c r="P11" s="85"/>
      <c r="Q11" s="85"/>
      <c r="R11" s="85"/>
      <c r="S11" s="85"/>
      <c r="T11" s="85"/>
      <c r="U11" s="85"/>
      <c r="V11" s="85"/>
    </row>
    <row r="14" spans="1:22" ht="15" customHeight="1">
      <c r="A14" s="13" t="s">
        <v>1149</v>
      </c>
      <c r="B14" s="13" t="s">
        <v>1126</v>
      </c>
      <c r="C14" s="85" t="s">
        <v>1152</v>
      </c>
      <c r="D14" s="85" t="s">
        <v>1129</v>
      </c>
      <c r="E14" s="85" t="s">
        <v>1153</v>
      </c>
      <c r="F14" s="85" t="s">
        <v>1131</v>
      </c>
      <c r="G14" s="13" t="s">
        <v>1154</v>
      </c>
      <c r="H14" s="13" t="s">
        <v>1133</v>
      </c>
      <c r="I14" s="13" t="s">
        <v>1155</v>
      </c>
      <c r="J14" s="13" t="s">
        <v>1135</v>
      </c>
      <c r="K14" s="85" t="s">
        <v>1156</v>
      </c>
      <c r="L14" s="85" t="s">
        <v>1137</v>
      </c>
      <c r="M14" s="13" t="s">
        <v>1157</v>
      </c>
      <c r="N14" s="13" t="s">
        <v>1139</v>
      </c>
      <c r="O14" s="85" t="s">
        <v>1158</v>
      </c>
      <c r="P14" s="85" t="s">
        <v>1141</v>
      </c>
      <c r="Q14" s="13" t="s">
        <v>1159</v>
      </c>
      <c r="R14" s="13" t="s">
        <v>1143</v>
      </c>
      <c r="S14" s="85" t="s">
        <v>1160</v>
      </c>
      <c r="T14" s="85" t="s">
        <v>1145</v>
      </c>
      <c r="U14" s="85" t="s">
        <v>1161</v>
      </c>
      <c r="V14" s="85" t="s">
        <v>1146</v>
      </c>
    </row>
    <row r="15" spans="1:22" ht="15">
      <c r="A15" s="85" t="s">
        <v>358</v>
      </c>
      <c r="B15" s="85">
        <v>2</v>
      </c>
      <c r="C15" s="85"/>
      <c r="D15" s="85"/>
      <c r="E15" s="85"/>
      <c r="F15" s="85"/>
      <c r="G15" s="85" t="s">
        <v>358</v>
      </c>
      <c r="H15" s="85">
        <v>1</v>
      </c>
      <c r="I15" s="85" t="s">
        <v>1150</v>
      </c>
      <c r="J15" s="85">
        <v>1</v>
      </c>
      <c r="K15" s="85"/>
      <c r="L15" s="85"/>
      <c r="M15" s="85" t="s">
        <v>361</v>
      </c>
      <c r="N15" s="85">
        <v>2</v>
      </c>
      <c r="O15" s="85"/>
      <c r="P15" s="85"/>
      <c r="Q15" s="85" t="s">
        <v>354</v>
      </c>
      <c r="R15" s="85">
        <v>1</v>
      </c>
      <c r="S15" s="85"/>
      <c r="T15" s="85"/>
      <c r="U15" s="85"/>
      <c r="V15" s="85"/>
    </row>
    <row r="16" spans="1:22" ht="15">
      <c r="A16" s="85" t="s">
        <v>361</v>
      </c>
      <c r="B16" s="85">
        <v>2</v>
      </c>
      <c r="C16" s="85"/>
      <c r="D16" s="85"/>
      <c r="E16" s="85"/>
      <c r="F16" s="85"/>
      <c r="G16" s="85"/>
      <c r="H16" s="85"/>
      <c r="I16" s="85" t="s">
        <v>1151</v>
      </c>
      <c r="J16" s="85">
        <v>1</v>
      </c>
      <c r="K16" s="85"/>
      <c r="L16" s="85"/>
      <c r="M16" s="85"/>
      <c r="N16" s="85"/>
      <c r="O16" s="85"/>
      <c r="P16" s="85"/>
      <c r="Q16" s="85"/>
      <c r="R16" s="85"/>
      <c r="S16" s="85"/>
      <c r="T16" s="85"/>
      <c r="U16" s="85"/>
      <c r="V16" s="85"/>
    </row>
    <row r="17" spans="1:22" ht="15">
      <c r="A17" s="85" t="s">
        <v>362</v>
      </c>
      <c r="B17" s="85">
        <v>1</v>
      </c>
      <c r="C17" s="85"/>
      <c r="D17" s="85"/>
      <c r="E17" s="85"/>
      <c r="F17" s="85"/>
      <c r="G17" s="85"/>
      <c r="H17" s="85"/>
      <c r="I17" s="85" t="s">
        <v>357</v>
      </c>
      <c r="J17" s="85">
        <v>1</v>
      </c>
      <c r="K17" s="85"/>
      <c r="L17" s="85"/>
      <c r="M17" s="85"/>
      <c r="N17" s="85"/>
      <c r="O17" s="85"/>
      <c r="P17" s="85"/>
      <c r="Q17" s="85"/>
      <c r="R17" s="85"/>
      <c r="S17" s="85"/>
      <c r="T17" s="85"/>
      <c r="U17" s="85"/>
      <c r="V17" s="85"/>
    </row>
    <row r="18" spans="1:22" ht="15">
      <c r="A18" s="85" t="s">
        <v>360</v>
      </c>
      <c r="B18" s="85">
        <v>1</v>
      </c>
      <c r="C18" s="85"/>
      <c r="D18" s="85"/>
      <c r="E18" s="85"/>
      <c r="F18" s="85"/>
      <c r="G18" s="85"/>
      <c r="H18" s="85"/>
      <c r="I18" s="85" t="s">
        <v>358</v>
      </c>
      <c r="J18" s="85">
        <v>1</v>
      </c>
      <c r="K18" s="85"/>
      <c r="L18" s="85"/>
      <c r="M18" s="85"/>
      <c r="N18" s="85"/>
      <c r="O18" s="85"/>
      <c r="P18" s="85"/>
      <c r="Q18" s="85"/>
      <c r="R18" s="85"/>
      <c r="S18" s="85"/>
      <c r="T18" s="85"/>
      <c r="U18" s="85"/>
      <c r="V18" s="85"/>
    </row>
    <row r="19" spans="1:22" ht="15">
      <c r="A19" s="85" t="s">
        <v>359</v>
      </c>
      <c r="B19" s="85">
        <v>1</v>
      </c>
      <c r="C19" s="85"/>
      <c r="D19" s="85"/>
      <c r="E19" s="85"/>
      <c r="F19" s="85"/>
      <c r="G19" s="85"/>
      <c r="H19" s="85"/>
      <c r="I19" s="85" t="s">
        <v>362</v>
      </c>
      <c r="J19" s="85">
        <v>1</v>
      </c>
      <c r="K19" s="85"/>
      <c r="L19" s="85"/>
      <c r="M19" s="85"/>
      <c r="N19" s="85"/>
      <c r="O19" s="85"/>
      <c r="P19" s="85"/>
      <c r="Q19" s="85"/>
      <c r="R19" s="85"/>
      <c r="S19" s="85"/>
      <c r="T19" s="85"/>
      <c r="U19" s="85"/>
      <c r="V19" s="85"/>
    </row>
    <row r="20" spans="1:22" ht="15">
      <c r="A20" s="85" t="s">
        <v>357</v>
      </c>
      <c r="B20" s="85">
        <v>1</v>
      </c>
      <c r="C20" s="85"/>
      <c r="D20" s="85"/>
      <c r="E20" s="85"/>
      <c r="F20" s="85"/>
      <c r="G20" s="85"/>
      <c r="H20" s="85"/>
      <c r="I20" s="85"/>
      <c r="J20" s="85"/>
      <c r="K20" s="85"/>
      <c r="L20" s="85"/>
      <c r="M20" s="85"/>
      <c r="N20" s="85"/>
      <c r="O20" s="85"/>
      <c r="P20" s="85"/>
      <c r="Q20" s="85"/>
      <c r="R20" s="85"/>
      <c r="S20" s="85"/>
      <c r="T20" s="85"/>
      <c r="U20" s="85"/>
      <c r="V20" s="85"/>
    </row>
    <row r="21" spans="1:22" ht="15">
      <c r="A21" s="85" t="s">
        <v>1150</v>
      </c>
      <c r="B21" s="85">
        <v>1</v>
      </c>
      <c r="C21" s="85"/>
      <c r="D21" s="85"/>
      <c r="E21" s="85"/>
      <c r="F21" s="85"/>
      <c r="G21" s="85"/>
      <c r="H21" s="85"/>
      <c r="I21" s="85"/>
      <c r="J21" s="85"/>
      <c r="K21" s="85"/>
      <c r="L21" s="85"/>
      <c r="M21" s="85"/>
      <c r="N21" s="85"/>
      <c r="O21" s="85"/>
      <c r="P21" s="85"/>
      <c r="Q21" s="85"/>
      <c r="R21" s="85"/>
      <c r="S21" s="85"/>
      <c r="T21" s="85"/>
      <c r="U21" s="85"/>
      <c r="V21" s="85"/>
    </row>
    <row r="22" spans="1:22" ht="15">
      <c r="A22" s="85" t="s">
        <v>1151</v>
      </c>
      <c r="B22" s="85">
        <v>1</v>
      </c>
      <c r="C22" s="85"/>
      <c r="D22" s="85"/>
      <c r="E22" s="85"/>
      <c r="F22" s="85"/>
      <c r="G22" s="85"/>
      <c r="H22" s="85"/>
      <c r="I22" s="85"/>
      <c r="J22" s="85"/>
      <c r="K22" s="85"/>
      <c r="L22" s="85"/>
      <c r="M22" s="85"/>
      <c r="N22" s="85"/>
      <c r="O22" s="85"/>
      <c r="P22" s="85"/>
      <c r="Q22" s="85"/>
      <c r="R22" s="85"/>
      <c r="S22" s="85"/>
      <c r="T22" s="85"/>
      <c r="U22" s="85"/>
      <c r="V22" s="85"/>
    </row>
    <row r="23" spans="1:22" ht="15">
      <c r="A23" s="85" t="s">
        <v>355</v>
      </c>
      <c r="B23" s="85">
        <v>1</v>
      </c>
      <c r="C23" s="85"/>
      <c r="D23" s="85"/>
      <c r="E23" s="85"/>
      <c r="F23" s="85"/>
      <c r="G23" s="85"/>
      <c r="H23" s="85"/>
      <c r="I23" s="85"/>
      <c r="J23" s="85"/>
      <c r="K23" s="85"/>
      <c r="L23" s="85"/>
      <c r="M23" s="85"/>
      <c r="N23" s="85"/>
      <c r="O23" s="85"/>
      <c r="P23" s="85"/>
      <c r="Q23" s="85"/>
      <c r="R23" s="85"/>
      <c r="S23" s="85"/>
      <c r="T23" s="85"/>
      <c r="U23" s="85"/>
      <c r="V23" s="85"/>
    </row>
    <row r="24" spans="1:22" ht="15">
      <c r="A24" s="85" t="s">
        <v>354</v>
      </c>
      <c r="B24" s="85">
        <v>1</v>
      </c>
      <c r="C24" s="85"/>
      <c r="D24" s="85"/>
      <c r="E24" s="85"/>
      <c r="F24" s="85"/>
      <c r="G24" s="85"/>
      <c r="H24" s="85"/>
      <c r="I24" s="85"/>
      <c r="J24" s="85"/>
      <c r="K24" s="85"/>
      <c r="L24" s="85"/>
      <c r="M24" s="85"/>
      <c r="N24" s="85"/>
      <c r="O24" s="85"/>
      <c r="P24" s="85"/>
      <c r="Q24" s="85"/>
      <c r="R24" s="85"/>
      <c r="S24" s="85"/>
      <c r="T24" s="85"/>
      <c r="U24" s="85"/>
      <c r="V24" s="85"/>
    </row>
    <row r="27" spans="1:22" ht="15" customHeight="1">
      <c r="A27" s="13" t="s">
        <v>1164</v>
      </c>
      <c r="B27" s="13" t="s">
        <v>1126</v>
      </c>
      <c r="C27" s="85" t="s">
        <v>1172</v>
      </c>
      <c r="D27" s="85" t="s">
        <v>1129</v>
      </c>
      <c r="E27" s="85" t="s">
        <v>1173</v>
      </c>
      <c r="F27" s="85" t="s">
        <v>1131</v>
      </c>
      <c r="G27" s="13" t="s">
        <v>1174</v>
      </c>
      <c r="H27" s="13" t="s">
        <v>1133</v>
      </c>
      <c r="I27" s="13" t="s">
        <v>1175</v>
      </c>
      <c r="J27" s="13" t="s">
        <v>1135</v>
      </c>
      <c r="K27" s="85" t="s">
        <v>1179</v>
      </c>
      <c r="L27" s="85" t="s">
        <v>1137</v>
      </c>
      <c r="M27" s="13" t="s">
        <v>1180</v>
      </c>
      <c r="N27" s="13" t="s">
        <v>1139</v>
      </c>
      <c r="O27" s="85" t="s">
        <v>1181</v>
      </c>
      <c r="P27" s="85" t="s">
        <v>1141</v>
      </c>
      <c r="Q27" s="85" t="s">
        <v>1182</v>
      </c>
      <c r="R27" s="85" t="s">
        <v>1143</v>
      </c>
      <c r="S27" s="85" t="s">
        <v>1183</v>
      </c>
      <c r="T27" s="85" t="s">
        <v>1145</v>
      </c>
      <c r="U27" s="85" t="s">
        <v>1184</v>
      </c>
      <c r="V27" s="85" t="s">
        <v>1146</v>
      </c>
    </row>
    <row r="28" spans="1:22" ht="15">
      <c r="A28" s="85" t="s">
        <v>368</v>
      </c>
      <c r="B28" s="85">
        <v>8</v>
      </c>
      <c r="C28" s="85"/>
      <c r="D28" s="85"/>
      <c r="E28" s="85"/>
      <c r="F28" s="85"/>
      <c r="G28" s="85" t="s">
        <v>368</v>
      </c>
      <c r="H28" s="85">
        <v>6</v>
      </c>
      <c r="I28" s="85" t="s">
        <v>1176</v>
      </c>
      <c r="J28" s="85">
        <v>1</v>
      </c>
      <c r="K28" s="85"/>
      <c r="L28" s="85"/>
      <c r="M28" s="85" t="s">
        <v>368</v>
      </c>
      <c r="N28" s="85">
        <v>2</v>
      </c>
      <c r="O28" s="85"/>
      <c r="P28" s="85"/>
      <c r="Q28" s="85"/>
      <c r="R28" s="85"/>
      <c r="S28" s="85"/>
      <c r="T28" s="85"/>
      <c r="U28" s="85"/>
      <c r="V28" s="85"/>
    </row>
    <row r="29" spans="1:22" ht="15">
      <c r="A29" s="85" t="s">
        <v>364</v>
      </c>
      <c r="B29" s="85">
        <v>2</v>
      </c>
      <c r="C29" s="85"/>
      <c r="D29" s="85"/>
      <c r="E29" s="85"/>
      <c r="F29" s="85"/>
      <c r="G29" s="85" t="s">
        <v>1169</v>
      </c>
      <c r="H29" s="85">
        <v>1</v>
      </c>
      <c r="I29" s="85" t="s">
        <v>1177</v>
      </c>
      <c r="J29" s="85">
        <v>1</v>
      </c>
      <c r="K29" s="85"/>
      <c r="L29" s="85"/>
      <c r="M29" s="85"/>
      <c r="N29" s="85"/>
      <c r="O29" s="85"/>
      <c r="P29" s="85"/>
      <c r="Q29" s="85"/>
      <c r="R29" s="85"/>
      <c r="S29" s="85"/>
      <c r="T29" s="85"/>
      <c r="U29" s="85"/>
      <c r="V29" s="85"/>
    </row>
    <row r="30" spans="1:22" ht="15">
      <c r="A30" s="85" t="s">
        <v>1165</v>
      </c>
      <c r="B30" s="85">
        <v>1</v>
      </c>
      <c r="C30" s="85"/>
      <c r="D30" s="85"/>
      <c r="E30" s="85"/>
      <c r="F30" s="85"/>
      <c r="G30" s="85" t="s">
        <v>1170</v>
      </c>
      <c r="H30" s="85">
        <v>1</v>
      </c>
      <c r="I30" s="85" t="s">
        <v>1178</v>
      </c>
      <c r="J30" s="85">
        <v>1</v>
      </c>
      <c r="K30" s="85"/>
      <c r="L30" s="85"/>
      <c r="M30" s="85"/>
      <c r="N30" s="85"/>
      <c r="O30" s="85"/>
      <c r="P30" s="85"/>
      <c r="Q30" s="85"/>
      <c r="R30" s="85"/>
      <c r="S30" s="85"/>
      <c r="T30" s="85"/>
      <c r="U30" s="85"/>
      <c r="V30" s="85"/>
    </row>
    <row r="31" spans="1:22" ht="15">
      <c r="A31" s="85" t="s">
        <v>1166</v>
      </c>
      <c r="B31" s="85">
        <v>1</v>
      </c>
      <c r="C31" s="85"/>
      <c r="D31" s="85"/>
      <c r="E31" s="85"/>
      <c r="F31" s="85"/>
      <c r="G31" s="85" t="s">
        <v>1171</v>
      </c>
      <c r="H31" s="85">
        <v>1</v>
      </c>
      <c r="I31" s="85" t="s">
        <v>366</v>
      </c>
      <c r="J31" s="85">
        <v>1</v>
      </c>
      <c r="K31" s="85"/>
      <c r="L31" s="85"/>
      <c r="M31" s="85"/>
      <c r="N31" s="85"/>
      <c r="O31" s="85"/>
      <c r="P31" s="85"/>
      <c r="Q31" s="85"/>
      <c r="R31" s="85"/>
      <c r="S31" s="85"/>
      <c r="T31" s="85"/>
      <c r="U31" s="85"/>
      <c r="V31" s="85"/>
    </row>
    <row r="32" spans="1:22" ht="15">
      <c r="A32" s="85" t="s">
        <v>1167</v>
      </c>
      <c r="B32" s="85">
        <v>1</v>
      </c>
      <c r="C32" s="85"/>
      <c r="D32" s="85"/>
      <c r="E32" s="85"/>
      <c r="F32" s="85"/>
      <c r="G32" s="85"/>
      <c r="H32" s="85"/>
      <c r="I32" s="85" t="s">
        <v>1165</v>
      </c>
      <c r="J32" s="85">
        <v>1</v>
      </c>
      <c r="K32" s="85"/>
      <c r="L32" s="85"/>
      <c r="M32" s="85"/>
      <c r="N32" s="85"/>
      <c r="O32" s="85"/>
      <c r="P32" s="85"/>
      <c r="Q32" s="85"/>
      <c r="R32" s="85"/>
      <c r="S32" s="85"/>
      <c r="T32" s="85"/>
      <c r="U32" s="85"/>
      <c r="V32" s="85"/>
    </row>
    <row r="33" spans="1:22" ht="15">
      <c r="A33" s="85" t="s">
        <v>1168</v>
      </c>
      <c r="B33" s="85">
        <v>1</v>
      </c>
      <c r="C33" s="85"/>
      <c r="D33" s="85"/>
      <c r="E33" s="85"/>
      <c r="F33" s="85"/>
      <c r="G33" s="85"/>
      <c r="H33" s="85"/>
      <c r="I33" s="85" t="s">
        <v>1166</v>
      </c>
      <c r="J33" s="85">
        <v>1</v>
      </c>
      <c r="K33" s="85"/>
      <c r="L33" s="85"/>
      <c r="M33" s="85"/>
      <c r="N33" s="85"/>
      <c r="O33" s="85"/>
      <c r="P33" s="85"/>
      <c r="Q33" s="85"/>
      <c r="R33" s="85"/>
      <c r="S33" s="85"/>
      <c r="T33" s="85"/>
      <c r="U33" s="85"/>
      <c r="V33" s="85"/>
    </row>
    <row r="34" spans="1:22" ht="15">
      <c r="A34" s="85" t="s">
        <v>1169</v>
      </c>
      <c r="B34" s="85">
        <v>1</v>
      </c>
      <c r="C34" s="85"/>
      <c r="D34" s="85"/>
      <c r="E34" s="85"/>
      <c r="F34" s="85"/>
      <c r="G34" s="85"/>
      <c r="H34" s="85"/>
      <c r="I34" s="85"/>
      <c r="J34" s="85"/>
      <c r="K34" s="85"/>
      <c r="L34" s="85"/>
      <c r="M34" s="85"/>
      <c r="N34" s="85"/>
      <c r="O34" s="85"/>
      <c r="P34" s="85"/>
      <c r="Q34" s="85"/>
      <c r="R34" s="85"/>
      <c r="S34" s="85"/>
      <c r="T34" s="85"/>
      <c r="U34" s="85"/>
      <c r="V34" s="85"/>
    </row>
    <row r="35" spans="1:22" ht="15">
      <c r="A35" s="85" t="s">
        <v>1170</v>
      </c>
      <c r="B35" s="85">
        <v>1</v>
      </c>
      <c r="C35" s="85"/>
      <c r="D35" s="85"/>
      <c r="E35" s="85"/>
      <c r="F35" s="85"/>
      <c r="G35" s="85"/>
      <c r="H35" s="85"/>
      <c r="I35" s="85"/>
      <c r="J35" s="85"/>
      <c r="K35" s="85"/>
      <c r="L35" s="85"/>
      <c r="M35" s="85"/>
      <c r="N35" s="85"/>
      <c r="O35" s="85"/>
      <c r="P35" s="85"/>
      <c r="Q35" s="85"/>
      <c r="R35" s="85"/>
      <c r="S35" s="85"/>
      <c r="T35" s="85"/>
      <c r="U35" s="85"/>
      <c r="V35" s="85"/>
    </row>
    <row r="36" spans="1:22" ht="15">
      <c r="A36" s="85" t="s">
        <v>1171</v>
      </c>
      <c r="B36" s="85">
        <v>1</v>
      </c>
      <c r="C36" s="85"/>
      <c r="D36" s="85"/>
      <c r="E36" s="85"/>
      <c r="F36" s="85"/>
      <c r="G36" s="85"/>
      <c r="H36" s="85"/>
      <c r="I36" s="85"/>
      <c r="J36" s="85"/>
      <c r="K36" s="85"/>
      <c r="L36" s="85"/>
      <c r="M36" s="85"/>
      <c r="N36" s="85"/>
      <c r="O36" s="85"/>
      <c r="P36" s="85"/>
      <c r="Q36" s="85"/>
      <c r="R36" s="85"/>
      <c r="S36" s="85"/>
      <c r="T36" s="85"/>
      <c r="U36" s="85"/>
      <c r="V36" s="85"/>
    </row>
    <row r="37" spans="1:22" ht="15">
      <c r="A37" s="85" t="s">
        <v>367</v>
      </c>
      <c r="B37" s="85">
        <v>1</v>
      </c>
      <c r="C37" s="85"/>
      <c r="D37" s="85"/>
      <c r="E37" s="85"/>
      <c r="F37" s="85"/>
      <c r="G37" s="85"/>
      <c r="H37" s="85"/>
      <c r="I37" s="85"/>
      <c r="J37" s="85"/>
      <c r="K37" s="85"/>
      <c r="L37" s="85"/>
      <c r="M37" s="85"/>
      <c r="N37" s="85"/>
      <c r="O37" s="85"/>
      <c r="P37" s="85"/>
      <c r="Q37" s="85"/>
      <c r="R37" s="85"/>
      <c r="S37" s="85"/>
      <c r="T37" s="85"/>
      <c r="U37" s="85"/>
      <c r="V37" s="85"/>
    </row>
    <row r="40" spans="1:22" ht="15" customHeight="1">
      <c r="A40" s="13" t="s">
        <v>1187</v>
      </c>
      <c r="B40" s="13" t="s">
        <v>1126</v>
      </c>
      <c r="C40" s="13" t="s">
        <v>1197</v>
      </c>
      <c r="D40" s="13" t="s">
        <v>1129</v>
      </c>
      <c r="E40" s="85" t="s">
        <v>1206</v>
      </c>
      <c r="F40" s="85" t="s">
        <v>1131</v>
      </c>
      <c r="G40" s="13" t="s">
        <v>1207</v>
      </c>
      <c r="H40" s="13" t="s">
        <v>1133</v>
      </c>
      <c r="I40" s="13" t="s">
        <v>1215</v>
      </c>
      <c r="J40" s="13" t="s">
        <v>1135</v>
      </c>
      <c r="K40" s="13" t="s">
        <v>1221</v>
      </c>
      <c r="L40" s="13" t="s">
        <v>1137</v>
      </c>
      <c r="M40" s="13" t="s">
        <v>1230</v>
      </c>
      <c r="N40" s="13" t="s">
        <v>1139</v>
      </c>
      <c r="O40" s="13" t="s">
        <v>1238</v>
      </c>
      <c r="P40" s="13" t="s">
        <v>1141</v>
      </c>
      <c r="Q40" s="13" t="s">
        <v>1241</v>
      </c>
      <c r="R40" s="13" t="s">
        <v>1143</v>
      </c>
      <c r="S40" s="85" t="s">
        <v>1243</v>
      </c>
      <c r="T40" s="85" t="s">
        <v>1145</v>
      </c>
      <c r="U40" s="13" t="s">
        <v>1244</v>
      </c>
      <c r="V40" s="13" t="s">
        <v>1146</v>
      </c>
    </row>
    <row r="41" spans="1:22" ht="15">
      <c r="A41" s="91" t="s">
        <v>1188</v>
      </c>
      <c r="B41" s="91">
        <v>65</v>
      </c>
      <c r="C41" s="91" t="s">
        <v>1194</v>
      </c>
      <c r="D41" s="91">
        <v>44</v>
      </c>
      <c r="E41" s="91"/>
      <c r="F41" s="91"/>
      <c r="G41" s="91" t="s">
        <v>1177</v>
      </c>
      <c r="H41" s="91">
        <v>12</v>
      </c>
      <c r="I41" s="91" t="s">
        <v>1177</v>
      </c>
      <c r="J41" s="91">
        <v>7</v>
      </c>
      <c r="K41" s="91" t="s">
        <v>1222</v>
      </c>
      <c r="L41" s="91">
        <v>6</v>
      </c>
      <c r="M41" s="91" t="s">
        <v>1177</v>
      </c>
      <c r="N41" s="91">
        <v>10</v>
      </c>
      <c r="O41" s="91" t="s">
        <v>1177</v>
      </c>
      <c r="P41" s="91">
        <v>4</v>
      </c>
      <c r="Q41" s="91" t="s">
        <v>1242</v>
      </c>
      <c r="R41" s="91">
        <v>3</v>
      </c>
      <c r="S41" s="91"/>
      <c r="T41" s="91"/>
      <c r="U41" s="91" t="s">
        <v>1245</v>
      </c>
      <c r="V41" s="91">
        <v>2</v>
      </c>
    </row>
    <row r="42" spans="1:22" ht="15">
      <c r="A42" s="91" t="s">
        <v>1189</v>
      </c>
      <c r="B42" s="91">
        <v>13</v>
      </c>
      <c r="C42" s="91" t="s">
        <v>1198</v>
      </c>
      <c r="D42" s="91">
        <v>22</v>
      </c>
      <c r="E42" s="91"/>
      <c r="F42" s="91"/>
      <c r="G42" s="91" t="s">
        <v>1208</v>
      </c>
      <c r="H42" s="91">
        <v>12</v>
      </c>
      <c r="I42" s="91" t="s">
        <v>1193</v>
      </c>
      <c r="J42" s="91">
        <v>5</v>
      </c>
      <c r="K42" s="91" t="s">
        <v>1223</v>
      </c>
      <c r="L42" s="91">
        <v>3</v>
      </c>
      <c r="M42" s="91" t="s">
        <v>1231</v>
      </c>
      <c r="N42" s="91">
        <v>9</v>
      </c>
      <c r="O42" s="91" t="s">
        <v>1239</v>
      </c>
      <c r="P42" s="91">
        <v>2</v>
      </c>
      <c r="Q42" s="91" t="s">
        <v>1177</v>
      </c>
      <c r="R42" s="91">
        <v>2</v>
      </c>
      <c r="S42" s="91"/>
      <c r="T42" s="91"/>
      <c r="U42" s="91"/>
      <c r="V42" s="91"/>
    </row>
    <row r="43" spans="1:22" ht="15">
      <c r="A43" s="91" t="s">
        <v>1190</v>
      </c>
      <c r="B43" s="91">
        <v>0</v>
      </c>
      <c r="C43" s="91" t="s">
        <v>1199</v>
      </c>
      <c r="D43" s="91">
        <v>22</v>
      </c>
      <c r="E43" s="91"/>
      <c r="F43" s="91"/>
      <c r="G43" s="91" t="s">
        <v>368</v>
      </c>
      <c r="H43" s="91">
        <v>6</v>
      </c>
      <c r="I43" s="91" t="s">
        <v>1178</v>
      </c>
      <c r="J43" s="91">
        <v>3</v>
      </c>
      <c r="K43" s="91" t="s">
        <v>1224</v>
      </c>
      <c r="L43" s="91">
        <v>3</v>
      </c>
      <c r="M43" s="91" t="s">
        <v>1193</v>
      </c>
      <c r="N43" s="91">
        <v>5</v>
      </c>
      <c r="O43" s="91" t="s">
        <v>1240</v>
      </c>
      <c r="P43" s="91">
        <v>2</v>
      </c>
      <c r="Q43" s="91"/>
      <c r="R43" s="91"/>
      <c r="S43" s="91"/>
      <c r="T43" s="91"/>
      <c r="U43" s="91"/>
      <c r="V43" s="91"/>
    </row>
    <row r="44" spans="1:22" ht="15">
      <c r="A44" s="91" t="s">
        <v>1191</v>
      </c>
      <c r="B44" s="91">
        <v>2187</v>
      </c>
      <c r="C44" s="91" t="s">
        <v>1200</v>
      </c>
      <c r="D44" s="91">
        <v>22</v>
      </c>
      <c r="E44" s="91"/>
      <c r="F44" s="91"/>
      <c r="G44" s="91" t="s">
        <v>1209</v>
      </c>
      <c r="H44" s="91">
        <v>6</v>
      </c>
      <c r="I44" s="91" t="s">
        <v>1216</v>
      </c>
      <c r="J44" s="91">
        <v>2</v>
      </c>
      <c r="K44" s="91" t="s">
        <v>1225</v>
      </c>
      <c r="L44" s="91">
        <v>3</v>
      </c>
      <c r="M44" s="91" t="s">
        <v>1232</v>
      </c>
      <c r="N44" s="91">
        <v>5</v>
      </c>
      <c r="O44" s="91"/>
      <c r="P44" s="91"/>
      <c r="Q44" s="91"/>
      <c r="R44" s="91"/>
      <c r="S44" s="91"/>
      <c r="T44" s="91"/>
      <c r="U44" s="91"/>
      <c r="V44" s="91"/>
    </row>
    <row r="45" spans="1:22" ht="15">
      <c r="A45" s="91" t="s">
        <v>1192</v>
      </c>
      <c r="B45" s="91">
        <v>2265</v>
      </c>
      <c r="C45" s="91" t="s">
        <v>1201</v>
      </c>
      <c r="D45" s="91">
        <v>22</v>
      </c>
      <c r="E45" s="91"/>
      <c r="F45" s="91"/>
      <c r="G45" s="91" t="s">
        <v>1193</v>
      </c>
      <c r="H45" s="91">
        <v>6</v>
      </c>
      <c r="I45" s="91" t="s">
        <v>1217</v>
      </c>
      <c r="J45" s="91">
        <v>2</v>
      </c>
      <c r="K45" s="91" t="s">
        <v>1177</v>
      </c>
      <c r="L45" s="91">
        <v>3</v>
      </c>
      <c r="M45" s="91" t="s">
        <v>1233</v>
      </c>
      <c r="N45" s="91">
        <v>5</v>
      </c>
      <c r="O45" s="91"/>
      <c r="P45" s="91"/>
      <c r="Q45" s="91"/>
      <c r="R45" s="91"/>
      <c r="S45" s="91"/>
      <c r="T45" s="91"/>
      <c r="U45" s="91"/>
      <c r="V45" s="91"/>
    </row>
    <row r="46" spans="1:22" ht="15">
      <c r="A46" s="91" t="s">
        <v>1177</v>
      </c>
      <c r="B46" s="91">
        <v>78</v>
      </c>
      <c r="C46" s="91" t="s">
        <v>1202</v>
      </c>
      <c r="D46" s="91">
        <v>22</v>
      </c>
      <c r="E46" s="91"/>
      <c r="F46" s="91"/>
      <c r="G46" s="91" t="s">
        <v>1210</v>
      </c>
      <c r="H46" s="91">
        <v>6</v>
      </c>
      <c r="I46" s="91" t="s">
        <v>1209</v>
      </c>
      <c r="J46" s="91">
        <v>2</v>
      </c>
      <c r="K46" s="91" t="s">
        <v>1193</v>
      </c>
      <c r="L46" s="91">
        <v>3</v>
      </c>
      <c r="M46" s="91" t="s">
        <v>368</v>
      </c>
      <c r="N46" s="91">
        <v>5</v>
      </c>
      <c r="O46" s="91"/>
      <c r="P46" s="91"/>
      <c r="Q46" s="91"/>
      <c r="R46" s="91"/>
      <c r="S46" s="91"/>
      <c r="T46" s="91"/>
      <c r="U46" s="91"/>
      <c r="V46" s="91"/>
    </row>
    <row r="47" spans="1:22" ht="15">
      <c r="A47" s="91" t="s">
        <v>1193</v>
      </c>
      <c r="B47" s="91">
        <v>60</v>
      </c>
      <c r="C47" s="91" t="s">
        <v>1195</v>
      </c>
      <c r="D47" s="91">
        <v>22</v>
      </c>
      <c r="E47" s="91"/>
      <c r="F47" s="91"/>
      <c r="G47" s="91" t="s">
        <v>1211</v>
      </c>
      <c r="H47" s="91">
        <v>6</v>
      </c>
      <c r="I47" s="91" t="s">
        <v>1218</v>
      </c>
      <c r="J47" s="91">
        <v>2</v>
      </c>
      <c r="K47" s="91" t="s">
        <v>1226</v>
      </c>
      <c r="L47" s="91">
        <v>3</v>
      </c>
      <c r="M47" s="91" t="s">
        <v>1234</v>
      </c>
      <c r="N47" s="91">
        <v>5</v>
      </c>
      <c r="O47" s="91"/>
      <c r="P47" s="91"/>
      <c r="Q47" s="91"/>
      <c r="R47" s="91"/>
      <c r="S47" s="91"/>
      <c r="T47" s="91"/>
      <c r="U47" s="91"/>
      <c r="V47" s="91"/>
    </row>
    <row r="48" spans="1:22" ht="15">
      <c r="A48" s="91" t="s">
        <v>1194</v>
      </c>
      <c r="B48" s="91">
        <v>45</v>
      </c>
      <c r="C48" s="91" t="s">
        <v>1203</v>
      </c>
      <c r="D48" s="91">
        <v>22</v>
      </c>
      <c r="E48" s="91"/>
      <c r="F48" s="91"/>
      <c r="G48" s="91" t="s">
        <v>1212</v>
      </c>
      <c r="H48" s="91">
        <v>6</v>
      </c>
      <c r="I48" s="91" t="s">
        <v>1219</v>
      </c>
      <c r="J48" s="91">
        <v>2</v>
      </c>
      <c r="K48" s="91" t="s">
        <v>1227</v>
      </c>
      <c r="L48" s="91">
        <v>3</v>
      </c>
      <c r="M48" s="91" t="s">
        <v>1235</v>
      </c>
      <c r="N48" s="91">
        <v>5</v>
      </c>
      <c r="O48" s="91"/>
      <c r="P48" s="91"/>
      <c r="Q48" s="91"/>
      <c r="R48" s="91"/>
      <c r="S48" s="91"/>
      <c r="T48" s="91"/>
      <c r="U48" s="91"/>
      <c r="V48" s="91"/>
    </row>
    <row r="49" spans="1:22" ht="15">
      <c r="A49" s="91" t="s">
        <v>1195</v>
      </c>
      <c r="B49" s="91">
        <v>28</v>
      </c>
      <c r="C49" s="91" t="s">
        <v>1204</v>
      </c>
      <c r="D49" s="91">
        <v>22</v>
      </c>
      <c r="E49" s="91"/>
      <c r="F49" s="91"/>
      <c r="G49" s="91" t="s">
        <v>1213</v>
      </c>
      <c r="H49" s="91">
        <v>6</v>
      </c>
      <c r="I49" s="91" t="s">
        <v>1220</v>
      </c>
      <c r="J49" s="91">
        <v>2</v>
      </c>
      <c r="K49" s="91" t="s">
        <v>1228</v>
      </c>
      <c r="L49" s="91">
        <v>3</v>
      </c>
      <c r="M49" s="91" t="s">
        <v>1236</v>
      </c>
      <c r="N49" s="91">
        <v>5</v>
      </c>
      <c r="O49" s="91"/>
      <c r="P49" s="91"/>
      <c r="Q49" s="91"/>
      <c r="R49" s="91"/>
      <c r="S49" s="91"/>
      <c r="T49" s="91"/>
      <c r="U49" s="91"/>
      <c r="V49" s="91"/>
    </row>
    <row r="50" spans="1:22" ht="15">
      <c r="A50" s="91" t="s">
        <v>1196</v>
      </c>
      <c r="B50" s="91">
        <v>24</v>
      </c>
      <c r="C50" s="91" t="s">
        <v>1205</v>
      </c>
      <c r="D50" s="91">
        <v>22</v>
      </c>
      <c r="E50" s="91"/>
      <c r="F50" s="91"/>
      <c r="G50" s="91" t="s">
        <v>1214</v>
      </c>
      <c r="H50" s="91">
        <v>6</v>
      </c>
      <c r="I50" s="91"/>
      <c r="J50" s="91"/>
      <c r="K50" s="91" t="s">
        <v>1229</v>
      </c>
      <c r="L50" s="91">
        <v>3</v>
      </c>
      <c r="M50" s="91" t="s">
        <v>1237</v>
      </c>
      <c r="N50" s="91">
        <v>5</v>
      </c>
      <c r="O50" s="91"/>
      <c r="P50" s="91"/>
      <c r="Q50" s="91"/>
      <c r="R50" s="91"/>
      <c r="S50" s="91"/>
      <c r="T50" s="91"/>
      <c r="U50" s="91"/>
      <c r="V50" s="91"/>
    </row>
    <row r="53" spans="1:22" ht="15" customHeight="1">
      <c r="A53" s="13" t="s">
        <v>1259</v>
      </c>
      <c r="B53" s="13" t="s">
        <v>1126</v>
      </c>
      <c r="C53" s="13" t="s">
        <v>1270</v>
      </c>
      <c r="D53" s="13" t="s">
        <v>1129</v>
      </c>
      <c r="E53" s="85" t="s">
        <v>1271</v>
      </c>
      <c r="F53" s="85" t="s">
        <v>1131</v>
      </c>
      <c r="G53" s="13" t="s">
        <v>1272</v>
      </c>
      <c r="H53" s="13" t="s">
        <v>1133</v>
      </c>
      <c r="I53" s="13" t="s">
        <v>1282</v>
      </c>
      <c r="J53" s="13" t="s">
        <v>1135</v>
      </c>
      <c r="K53" s="13" t="s">
        <v>1283</v>
      </c>
      <c r="L53" s="13" t="s">
        <v>1137</v>
      </c>
      <c r="M53" s="13" t="s">
        <v>1293</v>
      </c>
      <c r="N53" s="13" t="s">
        <v>1139</v>
      </c>
      <c r="O53" s="13" t="s">
        <v>1303</v>
      </c>
      <c r="P53" s="13" t="s">
        <v>1141</v>
      </c>
      <c r="Q53" s="85" t="s">
        <v>1306</v>
      </c>
      <c r="R53" s="85" t="s">
        <v>1143</v>
      </c>
      <c r="S53" s="85" t="s">
        <v>1307</v>
      </c>
      <c r="T53" s="85" t="s">
        <v>1145</v>
      </c>
      <c r="U53" s="85" t="s">
        <v>1308</v>
      </c>
      <c r="V53" s="85" t="s">
        <v>1146</v>
      </c>
    </row>
    <row r="54" spans="1:22" ht="15">
      <c r="A54" s="91" t="s">
        <v>1260</v>
      </c>
      <c r="B54" s="91">
        <v>56</v>
      </c>
      <c r="C54" s="91" t="s">
        <v>1261</v>
      </c>
      <c r="D54" s="91">
        <v>22</v>
      </c>
      <c r="E54" s="91"/>
      <c r="F54" s="91"/>
      <c r="G54" s="91" t="s">
        <v>1273</v>
      </c>
      <c r="H54" s="91">
        <v>6</v>
      </c>
      <c r="I54" s="91" t="s">
        <v>1260</v>
      </c>
      <c r="J54" s="91">
        <v>5</v>
      </c>
      <c r="K54" s="91" t="s">
        <v>1284</v>
      </c>
      <c r="L54" s="91">
        <v>3</v>
      </c>
      <c r="M54" s="91" t="s">
        <v>1260</v>
      </c>
      <c r="N54" s="91">
        <v>5</v>
      </c>
      <c r="O54" s="91" t="s">
        <v>1304</v>
      </c>
      <c r="P54" s="91">
        <v>2</v>
      </c>
      <c r="Q54" s="91"/>
      <c r="R54" s="91"/>
      <c r="S54" s="91"/>
      <c r="T54" s="91"/>
      <c r="U54" s="91"/>
      <c r="V54" s="91"/>
    </row>
    <row r="55" spans="1:22" ht="15">
      <c r="A55" s="91" t="s">
        <v>1261</v>
      </c>
      <c r="B55" s="91">
        <v>22</v>
      </c>
      <c r="C55" s="91" t="s">
        <v>1262</v>
      </c>
      <c r="D55" s="91">
        <v>22</v>
      </c>
      <c r="E55" s="91"/>
      <c r="F55" s="91"/>
      <c r="G55" s="91" t="s">
        <v>1274</v>
      </c>
      <c r="H55" s="91">
        <v>6</v>
      </c>
      <c r="I55" s="91"/>
      <c r="J55" s="91"/>
      <c r="K55" s="91" t="s">
        <v>1285</v>
      </c>
      <c r="L55" s="91">
        <v>3</v>
      </c>
      <c r="M55" s="91" t="s">
        <v>1294</v>
      </c>
      <c r="N55" s="91">
        <v>5</v>
      </c>
      <c r="O55" s="91" t="s">
        <v>1305</v>
      </c>
      <c r="P55" s="91">
        <v>2</v>
      </c>
      <c r="Q55" s="91"/>
      <c r="R55" s="91"/>
      <c r="S55" s="91"/>
      <c r="T55" s="91"/>
      <c r="U55" s="91"/>
      <c r="V55" s="91"/>
    </row>
    <row r="56" spans="1:22" ht="15">
      <c r="A56" s="91" t="s">
        <v>1262</v>
      </c>
      <c r="B56" s="91">
        <v>22</v>
      </c>
      <c r="C56" s="91" t="s">
        <v>1263</v>
      </c>
      <c r="D56" s="91">
        <v>22</v>
      </c>
      <c r="E56" s="91"/>
      <c r="F56" s="91"/>
      <c r="G56" s="91" t="s">
        <v>1260</v>
      </c>
      <c r="H56" s="91">
        <v>6</v>
      </c>
      <c r="I56" s="91"/>
      <c r="J56" s="91"/>
      <c r="K56" s="91" t="s">
        <v>1286</v>
      </c>
      <c r="L56" s="91">
        <v>3</v>
      </c>
      <c r="M56" s="91" t="s">
        <v>1295</v>
      </c>
      <c r="N56" s="91">
        <v>5</v>
      </c>
      <c r="O56" s="91"/>
      <c r="P56" s="91"/>
      <c r="Q56" s="91"/>
      <c r="R56" s="91"/>
      <c r="S56" s="91"/>
      <c r="T56" s="91"/>
      <c r="U56" s="91"/>
      <c r="V56" s="91"/>
    </row>
    <row r="57" spans="1:22" ht="15">
      <c r="A57" s="91" t="s">
        <v>1263</v>
      </c>
      <c r="B57" s="91">
        <v>22</v>
      </c>
      <c r="C57" s="91" t="s">
        <v>1264</v>
      </c>
      <c r="D57" s="91">
        <v>22</v>
      </c>
      <c r="E57" s="91"/>
      <c r="F57" s="91"/>
      <c r="G57" s="91" t="s">
        <v>1275</v>
      </c>
      <c r="H57" s="91">
        <v>6</v>
      </c>
      <c r="I57" s="91"/>
      <c r="J57" s="91"/>
      <c r="K57" s="91" t="s">
        <v>1287</v>
      </c>
      <c r="L57" s="91">
        <v>3</v>
      </c>
      <c r="M57" s="91" t="s">
        <v>1296</v>
      </c>
      <c r="N57" s="91">
        <v>5</v>
      </c>
      <c r="O57" s="91"/>
      <c r="P57" s="91"/>
      <c r="Q57" s="91"/>
      <c r="R57" s="91"/>
      <c r="S57" s="91"/>
      <c r="T57" s="91"/>
      <c r="U57" s="91"/>
      <c r="V57" s="91"/>
    </row>
    <row r="58" spans="1:22" ht="15">
      <c r="A58" s="91" t="s">
        <v>1264</v>
      </c>
      <c r="B58" s="91">
        <v>22</v>
      </c>
      <c r="C58" s="91" t="s">
        <v>1265</v>
      </c>
      <c r="D58" s="91">
        <v>22</v>
      </c>
      <c r="E58" s="91"/>
      <c r="F58" s="91"/>
      <c r="G58" s="91" t="s">
        <v>1276</v>
      </c>
      <c r="H58" s="91">
        <v>6</v>
      </c>
      <c r="I58" s="91"/>
      <c r="J58" s="91"/>
      <c r="K58" s="91" t="s">
        <v>1260</v>
      </c>
      <c r="L58" s="91">
        <v>3</v>
      </c>
      <c r="M58" s="91" t="s">
        <v>1297</v>
      </c>
      <c r="N58" s="91">
        <v>5</v>
      </c>
      <c r="O58" s="91"/>
      <c r="P58" s="91"/>
      <c r="Q58" s="91"/>
      <c r="R58" s="91"/>
      <c r="S58" s="91"/>
      <c r="T58" s="91"/>
      <c r="U58" s="91"/>
      <c r="V58" s="91"/>
    </row>
    <row r="59" spans="1:22" ht="15">
      <c r="A59" s="91" t="s">
        <v>1265</v>
      </c>
      <c r="B59" s="91">
        <v>22</v>
      </c>
      <c r="C59" s="91" t="s">
        <v>1266</v>
      </c>
      <c r="D59" s="91">
        <v>22</v>
      </c>
      <c r="E59" s="91"/>
      <c r="F59" s="91"/>
      <c r="G59" s="91" t="s">
        <v>1277</v>
      </c>
      <c r="H59" s="91">
        <v>6</v>
      </c>
      <c r="I59" s="91"/>
      <c r="J59" s="91"/>
      <c r="K59" s="91" t="s">
        <v>1288</v>
      </c>
      <c r="L59" s="91">
        <v>3</v>
      </c>
      <c r="M59" s="91" t="s">
        <v>1298</v>
      </c>
      <c r="N59" s="91">
        <v>5</v>
      </c>
      <c r="O59" s="91"/>
      <c r="P59" s="91"/>
      <c r="Q59" s="91"/>
      <c r="R59" s="91"/>
      <c r="S59" s="91"/>
      <c r="T59" s="91"/>
      <c r="U59" s="91"/>
      <c r="V59" s="91"/>
    </row>
    <row r="60" spans="1:22" ht="15">
      <c r="A60" s="91" t="s">
        <v>1266</v>
      </c>
      <c r="B60" s="91">
        <v>22</v>
      </c>
      <c r="C60" s="91" t="s">
        <v>1267</v>
      </c>
      <c r="D60" s="91">
        <v>22</v>
      </c>
      <c r="E60" s="91"/>
      <c r="F60" s="91"/>
      <c r="G60" s="91" t="s">
        <v>1278</v>
      </c>
      <c r="H60" s="91">
        <v>6</v>
      </c>
      <c r="I60" s="91"/>
      <c r="J60" s="91"/>
      <c r="K60" s="91" t="s">
        <v>1289</v>
      </c>
      <c r="L60" s="91">
        <v>3</v>
      </c>
      <c r="M60" s="91" t="s">
        <v>1299</v>
      </c>
      <c r="N60" s="91">
        <v>5</v>
      </c>
      <c r="O60" s="91"/>
      <c r="P60" s="91"/>
      <c r="Q60" s="91"/>
      <c r="R60" s="91"/>
      <c r="S60" s="91"/>
      <c r="T60" s="91"/>
      <c r="U60" s="91"/>
      <c r="V60" s="91"/>
    </row>
    <row r="61" spans="1:22" ht="15">
      <c r="A61" s="91" t="s">
        <v>1267</v>
      </c>
      <c r="B61" s="91">
        <v>22</v>
      </c>
      <c r="C61" s="91" t="s">
        <v>1268</v>
      </c>
      <c r="D61" s="91">
        <v>22</v>
      </c>
      <c r="E61" s="91"/>
      <c r="F61" s="91"/>
      <c r="G61" s="91" t="s">
        <v>1279</v>
      </c>
      <c r="H61" s="91">
        <v>6</v>
      </c>
      <c r="I61" s="91"/>
      <c r="J61" s="91"/>
      <c r="K61" s="91" t="s">
        <v>1290</v>
      </c>
      <c r="L61" s="91">
        <v>3</v>
      </c>
      <c r="M61" s="91" t="s">
        <v>1300</v>
      </c>
      <c r="N61" s="91">
        <v>5</v>
      </c>
      <c r="O61" s="91"/>
      <c r="P61" s="91"/>
      <c r="Q61" s="91"/>
      <c r="R61" s="91"/>
      <c r="S61" s="91"/>
      <c r="T61" s="91"/>
      <c r="U61" s="91"/>
      <c r="V61" s="91"/>
    </row>
    <row r="62" spans="1:22" ht="15">
      <c r="A62" s="91" t="s">
        <v>1268</v>
      </c>
      <c r="B62" s="91">
        <v>22</v>
      </c>
      <c r="C62" s="91" t="s">
        <v>1269</v>
      </c>
      <c r="D62" s="91">
        <v>22</v>
      </c>
      <c r="E62" s="91"/>
      <c r="F62" s="91"/>
      <c r="G62" s="91" t="s">
        <v>1280</v>
      </c>
      <c r="H62" s="91">
        <v>6</v>
      </c>
      <c r="I62" s="91"/>
      <c r="J62" s="91"/>
      <c r="K62" s="91" t="s">
        <v>1291</v>
      </c>
      <c r="L62" s="91">
        <v>3</v>
      </c>
      <c r="M62" s="91" t="s">
        <v>1301</v>
      </c>
      <c r="N62" s="91">
        <v>5</v>
      </c>
      <c r="O62" s="91"/>
      <c r="P62" s="91"/>
      <c r="Q62" s="91"/>
      <c r="R62" s="91"/>
      <c r="S62" s="91"/>
      <c r="T62" s="91"/>
      <c r="U62" s="91"/>
      <c r="V62" s="91"/>
    </row>
    <row r="63" spans="1:22" ht="15">
      <c r="A63" s="91" t="s">
        <v>1269</v>
      </c>
      <c r="B63" s="91">
        <v>22</v>
      </c>
      <c r="C63" s="91" t="s">
        <v>1260</v>
      </c>
      <c r="D63" s="91">
        <v>22</v>
      </c>
      <c r="E63" s="91"/>
      <c r="F63" s="91"/>
      <c r="G63" s="91" t="s">
        <v>1281</v>
      </c>
      <c r="H63" s="91">
        <v>6</v>
      </c>
      <c r="I63" s="91"/>
      <c r="J63" s="91"/>
      <c r="K63" s="91" t="s">
        <v>1292</v>
      </c>
      <c r="L63" s="91">
        <v>3</v>
      </c>
      <c r="M63" s="91" t="s">
        <v>1302</v>
      </c>
      <c r="N63" s="91">
        <v>4</v>
      </c>
      <c r="O63" s="91"/>
      <c r="P63" s="91"/>
      <c r="Q63" s="91"/>
      <c r="R63" s="91"/>
      <c r="S63" s="91"/>
      <c r="T63" s="91"/>
      <c r="U63" s="91"/>
      <c r="V63" s="91"/>
    </row>
    <row r="66" spans="1:22" ht="15" customHeight="1">
      <c r="A66" s="13" t="s">
        <v>1319</v>
      </c>
      <c r="B66" s="13" t="s">
        <v>1126</v>
      </c>
      <c r="C66" s="85" t="s">
        <v>1321</v>
      </c>
      <c r="D66" s="85" t="s">
        <v>1129</v>
      </c>
      <c r="E66" s="13" t="s">
        <v>1322</v>
      </c>
      <c r="F66" s="13" t="s">
        <v>1131</v>
      </c>
      <c r="G66" s="85" t="s">
        <v>1325</v>
      </c>
      <c r="H66" s="85" t="s">
        <v>1133</v>
      </c>
      <c r="I66" s="85" t="s">
        <v>1327</v>
      </c>
      <c r="J66" s="85" t="s">
        <v>1135</v>
      </c>
      <c r="K66" s="85" t="s">
        <v>1329</v>
      </c>
      <c r="L66" s="85" t="s">
        <v>1137</v>
      </c>
      <c r="M66" s="85" t="s">
        <v>1331</v>
      </c>
      <c r="N66" s="85" t="s">
        <v>1139</v>
      </c>
      <c r="O66" s="13" t="s">
        <v>1333</v>
      </c>
      <c r="P66" s="13" t="s">
        <v>1141</v>
      </c>
      <c r="Q66" s="85" t="s">
        <v>1335</v>
      </c>
      <c r="R66" s="85" t="s">
        <v>1143</v>
      </c>
      <c r="S66" s="13" t="s">
        <v>1337</v>
      </c>
      <c r="T66" s="13" t="s">
        <v>1145</v>
      </c>
      <c r="U66" s="13" t="s">
        <v>1339</v>
      </c>
      <c r="V66" s="13" t="s">
        <v>1146</v>
      </c>
    </row>
    <row r="67" spans="1:22" ht="15">
      <c r="A67" s="85" t="s">
        <v>317</v>
      </c>
      <c r="B67" s="85">
        <v>1</v>
      </c>
      <c r="C67" s="85"/>
      <c r="D67" s="85"/>
      <c r="E67" s="85" t="s">
        <v>308</v>
      </c>
      <c r="F67" s="85">
        <v>1</v>
      </c>
      <c r="G67" s="85"/>
      <c r="H67" s="85"/>
      <c r="I67" s="85"/>
      <c r="J67" s="85"/>
      <c r="K67" s="85"/>
      <c r="L67" s="85"/>
      <c r="M67" s="85"/>
      <c r="N67" s="85"/>
      <c r="O67" s="85" t="s">
        <v>315</v>
      </c>
      <c r="P67" s="85">
        <v>1</v>
      </c>
      <c r="Q67" s="85"/>
      <c r="R67" s="85"/>
      <c r="S67" s="85" t="s">
        <v>302</v>
      </c>
      <c r="T67" s="85">
        <v>1</v>
      </c>
      <c r="U67" s="85" t="s">
        <v>317</v>
      </c>
      <c r="V67" s="85">
        <v>1</v>
      </c>
    </row>
    <row r="68" spans="1:22" ht="15">
      <c r="A68" s="85" t="s">
        <v>315</v>
      </c>
      <c r="B68" s="85">
        <v>1</v>
      </c>
      <c r="C68" s="85"/>
      <c r="D68" s="85"/>
      <c r="E68" s="85"/>
      <c r="F68" s="85"/>
      <c r="G68" s="85"/>
      <c r="H68" s="85"/>
      <c r="I68" s="85"/>
      <c r="J68" s="85"/>
      <c r="K68" s="85"/>
      <c r="L68" s="85"/>
      <c r="M68" s="85"/>
      <c r="N68" s="85"/>
      <c r="O68" s="85"/>
      <c r="P68" s="85"/>
      <c r="Q68" s="85"/>
      <c r="R68" s="85"/>
      <c r="S68" s="85"/>
      <c r="T68" s="85"/>
      <c r="U68" s="85"/>
      <c r="V68" s="85"/>
    </row>
    <row r="69" spans="1:22" ht="15">
      <c r="A69" s="85" t="s">
        <v>313</v>
      </c>
      <c r="B69" s="85">
        <v>1</v>
      </c>
      <c r="C69" s="85"/>
      <c r="D69" s="85"/>
      <c r="E69" s="85"/>
      <c r="F69" s="85"/>
      <c r="G69" s="85"/>
      <c r="H69" s="85"/>
      <c r="I69" s="85"/>
      <c r="J69" s="85"/>
      <c r="K69" s="85"/>
      <c r="L69" s="85"/>
      <c r="M69" s="85"/>
      <c r="N69" s="85"/>
      <c r="O69" s="85"/>
      <c r="P69" s="85"/>
      <c r="Q69" s="85"/>
      <c r="R69" s="85"/>
      <c r="S69" s="85"/>
      <c r="T69" s="85"/>
      <c r="U69" s="85"/>
      <c r="V69" s="85"/>
    </row>
    <row r="70" spans="1:22" ht="15">
      <c r="A70" s="85" t="s">
        <v>312</v>
      </c>
      <c r="B70" s="85">
        <v>1</v>
      </c>
      <c r="C70" s="85"/>
      <c r="D70" s="85"/>
      <c r="E70" s="85"/>
      <c r="F70" s="85"/>
      <c r="G70" s="85"/>
      <c r="H70" s="85"/>
      <c r="I70" s="85"/>
      <c r="J70" s="85"/>
      <c r="K70" s="85"/>
      <c r="L70" s="85"/>
      <c r="M70" s="85"/>
      <c r="N70" s="85"/>
      <c r="O70" s="85"/>
      <c r="P70" s="85"/>
      <c r="Q70" s="85"/>
      <c r="R70" s="85"/>
      <c r="S70" s="85"/>
      <c r="T70" s="85"/>
      <c r="U70" s="85"/>
      <c r="V70" s="85"/>
    </row>
    <row r="71" spans="1:22" ht="15">
      <c r="A71" s="85" t="s">
        <v>311</v>
      </c>
      <c r="B71" s="85">
        <v>1</v>
      </c>
      <c r="C71" s="85"/>
      <c r="D71" s="85"/>
      <c r="E71" s="85"/>
      <c r="F71" s="85"/>
      <c r="G71" s="85"/>
      <c r="H71" s="85"/>
      <c r="I71" s="85"/>
      <c r="J71" s="85"/>
      <c r="K71" s="85"/>
      <c r="L71" s="85"/>
      <c r="M71" s="85"/>
      <c r="N71" s="85"/>
      <c r="O71" s="85"/>
      <c r="P71" s="85"/>
      <c r="Q71" s="85"/>
      <c r="R71" s="85"/>
      <c r="S71" s="85"/>
      <c r="T71" s="85"/>
      <c r="U71" s="85"/>
      <c r="V71" s="85"/>
    </row>
    <row r="72" spans="1:22" ht="15">
      <c r="A72" s="85" t="s">
        <v>308</v>
      </c>
      <c r="B72" s="85">
        <v>1</v>
      </c>
      <c r="C72" s="85"/>
      <c r="D72" s="85"/>
      <c r="E72" s="85"/>
      <c r="F72" s="85"/>
      <c r="G72" s="85"/>
      <c r="H72" s="85"/>
      <c r="I72" s="85"/>
      <c r="J72" s="85"/>
      <c r="K72" s="85"/>
      <c r="L72" s="85"/>
      <c r="M72" s="85"/>
      <c r="N72" s="85"/>
      <c r="O72" s="85"/>
      <c r="P72" s="85"/>
      <c r="Q72" s="85"/>
      <c r="R72" s="85"/>
      <c r="S72" s="85"/>
      <c r="T72" s="85"/>
      <c r="U72" s="85"/>
      <c r="V72" s="85"/>
    </row>
    <row r="73" spans="1:22" ht="15">
      <c r="A73" s="85" t="s">
        <v>302</v>
      </c>
      <c r="B73" s="85">
        <v>1</v>
      </c>
      <c r="C73" s="85"/>
      <c r="D73" s="85"/>
      <c r="E73" s="85"/>
      <c r="F73" s="85"/>
      <c r="G73" s="85"/>
      <c r="H73" s="85"/>
      <c r="I73" s="85"/>
      <c r="J73" s="85"/>
      <c r="K73" s="85"/>
      <c r="L73" s="85"/>
      <c r="M73" s="85"/>
      <c r="N73" s="85"/>
      <c r="O73" s="85"/>
      <c r="P73" s="85"/>
      <c r="Q73" s="85"/>
      <c r="R73" s="85"/>
      <c r="S73" s="85"/>
      <c r="T73" s="85"/>
      <c r="U73" s="85"/>
      <c r="V73" s="85"/>
    </row>
    <row r="76" spans="1:22" ht="15" customHeight="1">
      <c r="A76" s="13" t="s">
        <v>1320</v>
      </c>
      <c r="B76" s="13" t="s">
        <v>1126</v>
      </c>
      <c r="C76" s="85" t="s">
        <v>1323</v>
      </c>
      <c r="D76" s="85" t="s">
        <v>1129</v>
      </c>
      <c r="E76" s="13" t="s">
        <v>1324</v>
      </c>
      <c r="F76" s="13" t="s">
        <v>1131</v>
      </c>
      <c r="G76" s="13" t="s">
        <v>1326</v>
      </c>
      <c r="H76" s="13" t="s">
        <v>1133</v>
      </c>
      <c r="I76" s="85" t="s">
        <v>1328</v>
      </c>
      <c r="J76" s="85" t="s">
        <v>1135</v>
      </c>
      <c r="K76" s="13" t="s">
        <v>1330</v>
      </c>
      <c r="L76" s="13" t="s">
        <v>1137</v>
      </c>
      <c r="M76" s="85" t="s">
        <v>1332</v>
      </c>
      <c r="N76" s="85" t="s">
        <v>1139</v>
      </c>
      <c r="O76" s="13" t="s">
        <v>1334</v>
      </c>
      <c r="P76" s="13" t="s">
        <v>1141</v>
      </c>
      <c r="Q76" s="13" t="s">
        <v>1336</v>
      </c>
      <c r="R76" s="13" t="s">
        <v>1143</v>
      </c>
      <c r="S76" s="13" t="s">
        <v>1338</v>
      </c>
      <c r="T76" s="13" t="s">
        <v>1145</v>
      </c>
      <c r="U76" s="85" t="s">
        <v>1340</v>
      </c>
      <c r="V76" s="85" t="s">
        <v>1146</v>
      </c>
    </row>
    <row r="77" spans="1:22" ht="15">
      <c r="A77" s="85" t="s">
        <v>289</v>
      </c>
      <c r="B77" s="85">
        <v>6</v>
      </c>
      <c r="C77" s="85"/>
      <c r="D77" s="85"/>
      <c r="E77" s="85" t="s">
        <v>307</v>
      </c>
      <c r="F77" s="85">
        <v>1</v>
      </c>
      <c r="G77" s="85" t="s">
        <v>289</v>
      </c>
      <c r="H77" s="85">
        <v>6</v>
      </c>
      <c r="I77" s="85"/>
      <c r="J77" s="85"/>
      <c r="K77" s="85" t="s">
        <v>300</v>
      </c>
      <c r="L77" s="85">
        <v>3</v>
      </c>
      <c r="M77" s="85"/>
      <c r="N77" s="85"/>
      <c r="O77" s="85" t="s">
        <v>314</v>
      </c>
      <c r="P77" s="85">
        <v>1</v>
      </c>
      <c r="Q77" s="85" t="s">
        <v>310</v>
      </c>
      <c r="R77" s="85">
        <v>1</v>
      </c>
      <c r="S77" s="85" t="s">
        <v>301</v>
      </c>
      <c r="T77" s="85">
        <v>1</v>
      </c>
      <c r="U77" s="85"/>
      <c r="V77" s="85"/>
    </row>
    <row r="78" spans="1:22" ht="15">
      <c r="A78" s="85" t="s">
        <v>300</v>
      </c>
      <c r="B78" s="85">
        <v>3</v>
      </c>
      <c r="C78" s="85"/>
      <c r="D78" s="85"/>
      <c r="E78" s="85" t="s">
        <v>306</v>
      </c>
      <c r="F78" s="85">
        <v>1</v>
      </c>
      <c r="G78" s="85"/>
      <c r="H78" s="85"/>
      <c r="I78" s="85"/>
      <c r="J78" s="85"/>
      <c r="K78" s="85"/>
      <c r="L78" s="85"/>
      <c r="M78" s="85"/>
      <c r="N78" s="85"/>
      <c r="O78" s="85"/>
      <c r="P78" s="85"/>
      <c r="Q78" s="85" t="s">
        <v>309</v>
      </c>
      <c r="R78" s="85">
        <v>1</v>
      </c>
      <c r="S78" s="85"/>
      <c r="T78" s="85"/>
      <c r="U78" s="85"/>
      <c r="V78" s="85"/>
    </row>
    <row r="79" spans="1:22" ht="15">
      <c r="A79" s="85" t="s">
        <v>316</v>
      </c>
      <c r="B79" s="85">
        <v>1</v>
      </c>
      <c r="C79" s="85"/>
      <c r="D79" s="85"/>
      <c r="E79" s="85" t="s">
        <v>305</v>
      </c>
      <c r="F79" s="85">
        <v>1</v>
      </c>
      <c r="G79" s="85"/>
      <c r="H79" s="85"/>
      <c r="I79" s="85"/>
      <c r="J79" s="85"/>
      <c r="K79" s="85"/>
      <c r="L79" s="85"/>
      <c r="M79" s="85"/>
      <c r="N79" s="85"/>
      <c r="O79" s="85"/>
      <c r="P79" s="85"/>
      <c r="Q79" s="85"/>
      <c r="R79" s="85"/>
      <c r="S79" s="85"/>
      <c r="T79" s="85"/>
      <c r="U79" s="85"/>
      <c r="V79" s="85"/>
    </row>
    <row r="80" spans="1:22" ht="15">
      <c r="A80" s="85" t="s">
        <v>314</v>
      </c>
      <c r="B80" s="85">
        <v>1</v>
      </c>
      <c r="C80" s="85"/>
      <c r="D80" s="85"/>
      <c r="E80" s="85" t="s">
        <v>304</v>
      </c>
      <c r="F80" s="85">
        <v>1</v>
      </c>
      <c r="G80" s="85"/>
      <c r="H80" s="85"/>
      <c r="I80" s="85"/>
      <c r="J80" s="85"/>
      <c r="K80" s="85"/>
      <c r="L80" s="85"/>
      <c r="M80" s="85"/>
      <c r="N80" s="85"/>
      <c r="O80" s="85"/>
      <c r="P80" s="85"/>
      <c r="Q80" s="85"/>
      <c r="R80" s="85"/>
      <c r="S80" s="85"/>
      <c r="T80" s="85"/>
      <c r="U80" s="85"/>
      <c r="V80" s="85"/>
    </row>
    <row r="81" spans="1:22" ht="15">
      <c r="A81" s="85" t="s">
        <v>310</v>
      </c>
      <c r="B81" s="85">
        <v>1</v>
      </c>
      <c r="C81" s="85"/>
      <c r="D81" s="85"/>
      <c r="E81" s="85" t="s">
        <v>303</v>
      </c>
      <c r="F81" s="85">
        <v>1</v>
      </c>
      <c r="G81" s="85"/>
      <c r="H81" s="85"/>
      <c r="I81" s="85"/>
      <c r="J81" s="85"/>
      <c r="K81" s="85"/>
      <c r="L81" s="85"/>
      <c r="M81" s="85"/>
      <c r="N81" s="85"/>
      <c r="O81" s="85"/>
      <c r="P81" s="85"/>
      <c r="Q81" s="85"/>
      <c r="R81" s="85"/>
      <c r="S81" s="85"/>
      <c r="T81" s="85"/>
      <c r="U81" s="85"/>
      <c r="V81" s="85"/>
    </row>
    <row r="82" spans="1:22" ht="15">
      <c r="A82" s="85" t="s">
        <v>309</v>
      </c>
      <c r="B82" s="85">
        <v>1</v>
      </c>
      <c r="C82" s="85"/>
      <c r="D82" s="85"/>
      <c r="E82" s="85"/>
      <c r="F82" s="85"/>
      <c r="G82" s="85"/>
      <c r="H82" s="85"/>
      <c r="I82" s="85"/>
      <c r="J82" s="85"/>
      <c r="K82" s="85"/>
      <c r="L82" s="85"/>
      <c r="M82" s="85"/>
      <c r="N82" s="85"/>
      <c r="O82" s="85"/>
      <c r="P82" s="85"/>
      <c r="Q82" s="85"/>
      <c r="R82" s="85"/>
      <c r="S82" s="85"/>
      <c r="T82" s="85"/>
      <c r="U82" s="85"/>
      <c r="V82" s="85"/>
    </row>
    <row r="83" spans="1:22" ht="15">
      <c r="A83" s="85" t="s">
        <v>307</v>
      </c>
      <c r="B83" s="85">
        <v>1</v>
      </c>
      <c r="C83" s="85"/>
      <c r="D83" s="85"/>
      <c r="E83" s="85"/>
      <c r="F83" s="85"/>
      <c r="G83" s="85"/>
      <c r="H83" s="85"/>
      <c r="I83" s="85"/>
      <c r="J83" s="85"/>
      <c r="K83" s="85"/>
      <c r="L83" s="85"/>
      <c r="M83" s="85"/>
      <c r="N83" s="85"/>
      <c r="O83" s="85"/>
      <c r="P83" s="85"/>
      <c r="Q83" s="85"/>
      <c r="R83" s="85"/>
      <c r="S83" s="85"/>
      <c r="T83" s="85"/>
      <c r="U83" s="85"/>
      <c r="V83" s="85"/>
    </row>
    <row r="84" spans="1:22" ht="15">
      <c r="A84" s="85" t="s">
        <v>306</v>
      </c>
      <c r="B84" s="85">
        <v>1</v>
      </c>
      <c r="C84" s="85"/>
      <c r="D84" s="85"/>
      <c r="E84" s="85"/>
      <c r="F84" s="85"/>
      <c r="G84" s="85"/>
      <c r="H84" s="85"/>
      <c r="I84" s="85"/>
      <c r="J84" s="85"/>
      <c r="K84" s="85"/>
      <c r="L84" s="85"/>
      <c r="M84" s="85"/>
      <c r="N84" s="85"/>
      <c r="O84" s="85"/>
      <c r="P84" s="85"/>
      <c r="Q84" s="85"/>
      <c r="R84" s="85"/>
      <c r="S84" s="85"/>
      <c r="T84" s="85"/>
      <c r="U84" s="85"/>
      <c r="V84" s="85"/>
    </row>
    <row r="85" spans="1:22" ht="15">
      <c r="A85" s="85" t="s">
        <v>305</v>
      </c>
      <c r="B85" s="85">
        <v>1</v>
      </c>
      <c r="C85" s="85"/>
      <c r="D85" s="85"/>
      <c r="E85" s="85"/>
      <c r="F85" s="85"/>
      <c r="G85" s="85"/>
      <c r="H85" s="85"/>
      <c r="I85" s="85"/>
      <c r="J85" s="85"/>
      <c r="K85" s="85"/>
      <c r="L85" s="85"/>
      <c r="M85" s="85"/>
      <c r="N85" s="85"/>
      <c r="O85" s="85"/>
      <c r="P85" s="85"/>
      <c r="Q85" s="85"/>
      <c r="R85" s="85"/>
      <c r="S85" s="85"/>
      <c r="T85" s="85"/>
      <c r="U85" s="85"/>
      <c r="V85" s="85"/>
    </row>
    <row r="86" spans="1:22" ht="15">
      <c r="A86" s="85" t="s">
        <v>304</v>
      </c>
      <c r="B86" s="85">
        <v>1</v>
      </c>
      <c r="C86" s="85"/>
      <c r="D86" s="85"/>
      <c r="E86" s="85"/>
      <c r="F86" s="85"/>
      <c r="G86" s="85"/>
      <c r="H86" s="85"/>
      <c r="I86" s="85"/>
      <c r="J86" s="85"/>
      <c r="K86" s="85"/>
      <c r="L86" s="85"/>
      <c r="M86" s="85"/>
      <c r="N86" s="85"/>
      <c r="O86" s="85"/>
      <c r="P86" s="85"/>
      <c r="Q86" s="85"/>
      <c r="R86" s="85"/>
      <c r="S86" s="85"/>
      <c r="T86" s="85"/>
      <c r="U86" s="85"/>
      <c r="V86" s="85"/>
    </row>
    <row r="89" spans="1:22" ht="15" customHeight="1">
      <c r="A89" s="13" t="s">
        <v>1345</v>
      </c>
      <c r="B89" s="13" t="s">
        <v>1126</v>
      </c>
      <c r="C89" s="13" t="s">
        <v>1346</v>
      </c>
      <c r="D89" s="13" t="s">
        <v>1129</v>
      </c>
      <c r="E89" s="13" t="s">
        <v>1347</v>
      </c>
      <c r="F89" s="13" t="s">
        <v>1131</v>
      </c>
      <c r="G89" s="13" t="s">
        <v>1348</v>
      </c>
      <c r="H89" s="13" t="s">
        <v>1133</v>
      </c>
      <c r="I89" s="13" t="s">
        <v>1349</v>
      </c>
      <c r="J89" s="13" t="s">
        <v>1135</v>
      </c>
      <c r="K89" s="13" t="s">
        <v>1350</v>
      </c>
      <c r="L89" s="13" t="s">
        <v>1137</v>
      </c>
      <c r="M89" s="13" t="s">
        <v>1351</v>
      </c>
      <c r="N89" s="13" t="s">
        <v>1139</v>
      </c>
      <c r="O89" s="13" t="s">
        <v>1352</v>
      </c>
      <c r="P89" s="13" t="s">
        <v>1141</v>
      </c>
      <c r="Q89" s="13" t="s">
        <v>1353</v>
      </c>
      <c r="R89" s="13" t="s">
        <v>1143</v>
      </c>
      <c r="S89" s="13" t="s">
        <v>1354</v>
      </c>
      <c r="T89" s="13" t="s">
        <v>1145</v>
      </c>
      <c r="U89" s="13" t="s">
        <v>1355</v>
      </c>
      <c r="V89" s="13" t="s">
        <v>1146</v>
      </c>
    </row>
    <row r="90" spans="1:22" ht="15">
      <c r="A90" s="124" t="s">
        <v>290</v>
      </c>
      <c r="B90" s="85">
        <v>2985349</v>
      </c>
      <c r="C90" s="124" t="s">
        <v>268</v>
      </c>
      <c r="D90" s="85">
        <v>344927</v>
      </c>
      <c r="E90" s="124" t="s">
        <v>307</v>
      </c>
      <c r="F90" s="85">
        <v>114403</v>
      </c>
      <c r="G90" s="124" t="s">
        <v>289</v>
      </c>
      <c r="H90" s="85">
        <v>24885</v>
      </c>
      <c r="I90" s="124" t="s">
        <v>297</v>
      </c>
      <c r="J90" s="85">
        <v>35323</v>
      </c>
      <c r="K90" s="124" t="s">
        <v>248</v>
      </c>
      <c r="L90" s="85">
        <v>27770</v>
      </c>
      <c r="M90" s="124" t="s">
        <v>244</v>
      </c>
      <c r="N90" s="85">
        <v>61678</v>
      </c>
      <c r="O90" s="124" t="s">
        <v>314</v>
      </c>
      <c r="P90" s="85">
        <v>21312</v>
      </c>
      <c r="Q90" s="124" t="s">
        <v>309</v>
      </c>
      <c r="R90" s="85">
        <v>6489</v>
      </c>
      <c r="S90" s="124" t="s">
        <v>302</v>
      </c>
      <c r="T90" s="85">
        <v>84948</v>
      </c>
      <c r="U90" s="124" t="s">
        <v>317</v>
      </c>
      <c r="V90" s="85">
        <v>307605</v>
      </c>
    </row>
    <row r="91" spans="1:22" ht="15">
      <c r="A91" s="124" t="s">
        <v>268</v>
      </c>
      <c r="B91" s="85">
        <v>344927</v>
      </c>
      <c r="C91" s="124" t="s">
        <v>269</v>
      </c>
      <c r="D91" s="85">
        <v>86000</v>
      </c>
      <c r="E91" s="124" t="s">
        <v>308</v>
      </c>
      <c r="F91" s="85">
        <v>15750</v>
      </c>
      <c r="G91" s="124" t="s">
        <v>284</v>
      </c>
      <c r="H91" s="85">
        <v>14149</v>
      </c>
      <c r="I91" s="124" t="s">
        <v>278</v>
      </c>
      <c r="J91" s="85">
        <v>6482</v>
      </c>
      <c r="K91" s="124" t="s">
        <v>300</v>
      </c>
      <c r="L91" s="85">
        <v>21891</v>
      </c>
      <c r="M91" s="124" t="s">
        <v>293</v>
      </c>
      <c r="N91" s="85">
        <v>13834</v>
      </c>
      <c r="O91" s="124" t="s">
        <v>315</v>
      </c>
      <c r="P91" s="85">
        <v>2901</v>
      </c>
      <c r="Q91" s="124" t="s">
        <v>252</v>
      </c>
      <c r="R91" s="85">
        <v>4373</v>
      </c>
      <c r="S91" s="124" t="s">
        <v>250</v>
      </c>
      <c r="T91" s="85">
        <v>4556</v>
      </c>
      <c r="U91" s="124" t="s">
        <v>296</v>
      </c>
      <c r="V91" s="85">
        <v>341</v>
      </c>
    </row>
    <row r="92" spans="1:22" ht="15">
      <c r="A92" s="124" t="s">
        <v>317</v>
      </c>
      <c r="B92" s="85">
        <v>307605</v>
      </c>
      <c r="C92" s="124" t="s">
        <v>277</v>
      </c>
      <c r="D92" s="85">
        <v>60803</v>
      </c>
      <c r="E92" s="124" t="s">
        <v>305</v>
      </c>
      <c r="F92" s="85">
        <v>12939</v>
      </c>
      <c r="G92" s="124" t="s">
        <v>286</v>
      </c>
      <c r="H92" s="85">
        <v>10610</v>
      </c>
      <c r="I92" s="124" t="s">
        <v>253</v>
      </c>
      <c r="J92" s="85">
        <v>4314</v>
      </c>
      <c r="K92" s="124" t="s">
        <v>249</v>
      </c>
      <c r="L92" s="85">
        <v>314</v>
      </c>
      <c r="M92" s="124" t="s">
        <v>246</v>
      </c>
      <c r="N92" s="85">
        <v>1240</v>
      </c>
      <c r="O92" s="124" t="s">
        <v>294</v>
      </c>
      <c r="P92" s="85">
        <v>2207</v>
      </c>
      <c r="Q92" s="124" t="s">
        <v>310</v>
      </c>
      <c r="R92" s="85">
        <v>1193</v>
      </c>
      <c r="S92" s="124" t="s">
        <v>301</v>
      </c>
      <c r="T92" s="85">
        <v>701</v>
      </c>
      <c r="U92" s="124"/>
      <c r="V92" s="85"/>
    </row>
    <row r="93" spans="1:22" ht="15">
      <c r="A93" s="124" t="s">
        <v>307</v>
      </c>
      <c r="B93" s="85">
        <v>114403</v>
      </c>
      <c r="C93" s="124" t="s">
        <v>273</v>
      </c>
      <c r="D93" s="85">
        <v>58175</v>
      </c>
      <c r="E93" s="124" t="s">
        <v>303</v>
      </c>
      <c r="F93" s="85">
        <v>12397</v>
      </c>
      <c r="G93" s="124" t="s">
        <v>283</v>
      </c>
      <c r="H93" s="85">
        <v>3403</v>
      </c>
      <c r="I93" s="124" t="s">
        <v>258</v>
      </c>
      <c r="J93" s="85">
        <v>1861</v>
      </c>
      <c r="K93" s="124" t="s">
        <v>247</v>
      </c>
      <c r="L93" s="85">
        <v>153</v>
      </c>
      <c r="M93" s="124" t="s">
        <v>245</v>
      </c>
      <c r="N93" s="85">
        <v>848</v>
      </c>
      <c r="O93" s="124"/>
      <c r="P93" s="85"/>
      <c r="Q93" s="124"/>
      <c r="R93" s="85"/>
      <c r="S93" s="124"/>
      <c r="T93" s="85"/>
      <c r="U93" s="124"/>
      <c r="V93" s="85"/>
    </row>
    <row r="94" spans="1:22" ht="15">
      <c r="A94" s="124" t="s">
        <v>269</v>
      </c>
      <c r="B94" s="85">
        <v>86000</v>
      </c>
      <c r="C94" s="124" t="s">
        <v>276</v>
      </c>
      <c r="D94" s="85">
        <v>43185</v>
      </c>
      <c r="E94" s="124" t="s">
        <v>251</v>
      </c>
      <c r="F94" s="85">
        <v>10284</v>
      </c>
      <c r="G94" s="124" t="s">
        <v>285</v>
      </c>
      <c r="H94" s="85">
        <v>1354</v>
      </c>
      <c r="I94" s="124" t="s">
        <v>267</v>
      </c>
      <c r="J94" s="85">
        <v>144</v>
      </c>
      <c r="K94" s="124"/>
      <c r="L94" s="85"/>
      <c r="M94" s="124"/>
      <c r="N94" s="85"/>
      <c r="O94" s="124"/>
      <c r="P94" s="85"/>
      <c r="Q94" s="124"/>
      <c r="R94" s="85"/>
      <c r="S94" s="124"/>
      <c r="T94" s="85"/>
      <c r="U94" s="124"/>
      <c r="V94" s="85"/>
    </row>
    <row r="95" spans="1:22" ht="15">
      <c r="A95" s="124" t="s">
        <v>302</v>
      </c>
      <c r="B95" s="85">
        <v>84948</v>
      </c>
      <c r="C95" s="124" t="s">
        <v>261</v>
      </c>
      <c r="D95" s="85">
        <v>39961</v>
      </c>
      <c r="E95" s="124" t="s">
        <v>306</v>
      </c>
      <c r="F95" s="85">
        <v>3635</v>
      </c>
      <c r="G95" s="124" t="s">
        <v>288</v>
      </c>
      <c r="H95" s="85">
        <v>747</v>
      </c>
      <c r="I95" s="124"/>
      <c r="J95" s="85"/>
      <c r="K95" s="124"/>
      <c r="L95" s="85"/>
      <c r="M95" s="124"/>
      <c r="N95" s="85"/>
      <c r="O95" s="124"/>
      <c r="P95" s="85"/>
      <c r="Q95" s="124"/>
      <c r="R95" s="85"/>
      <c r="S95" s="124"/>
      <c r="T95" s="85"/>
      <c r="U95" s="124"/>
      <c r="V95" s="85"/>
    </row>
    <row r="96" spans="1:22" ht="15">
      <c r="A96" s="124" t="s">
        <v>244</v>
      </c>
      <c r="B96" s="85">
        <v>61678</v>
      </c>
      <c r="C96" s="124" t="s">
        <v>287</v>
      </c>
      <c r="D96" s="85">
        <v>17988</v>
      </c>
      <c r="E96" s="124" t="s">
        <v>304</v>
      </c>
      <c r="F96" s="85">
        <v>1280</v>
      </c>
      <c r="G96" s="124"/>
      <c r="H96" s="85"/>
      <c r="I96" s="124"/>
      <c r="J96" s="85"/>
      <c r="K96" s="124"/>
      <c r="L96" s="85"/>
      <c r="M96" s="124"/>
      <c r="N96" s="85"/>
      <c r="O96" s="124"/>
      <c r="P96" s="85"/>
      <c r="Q96" s="124"/>
      <c r="R96" s="85"/>
      <c r="S96" s="124"/>
      <c r="T96" s="85"/>
      <c r="U96" s="124"/>
      <c r="V96" s="85"/>
    </row>
    <row r="97" spans="1:22" ht="15">
      <c r="A97" s="124" t="s">
        <v>277</v>
      </c>
      <c r="B97" s="85">
        <v>60803</v>
      </c>
      <c r="C97" s="124" t="s">
        <v>262</v>
      </c>
      <c r="D97" s="85">
        <v>16420</v>
      </c>
      <c r="E97" s="124"/>
      <c r="F97" s="85"/>
      <c r="G97" s="124"/>
      <c r="H97" s="85"/>
      <c r="I97" s="124"/>
      <c r="J97" s="85"/>
      <c r="K97" s="124"/>
      <c r="L97" s="85"/>
      <c r="M97" s="124"/>
      <c r="N97" s="85"/>
      <c r="O97" s="124"/>
      <c r="P97" s="85"/>
      <c r="Q97" s="124"/>
      <c r="R97" s="85"/>
      <c r="S97" s="124"/>
      <c r="T97" s="85"/>
      <c r="U97" s="124"/>
      <c r="V97" s="85"/>
    </row>
    <row r="98" spans="1:22" ht="15">
      <c r="A98" s="124" t="s">
        <v>273</v>
      </c>
      <c r="B98" s="85">
        <v>58175</v>
      </c>
      <c r="C98" s="124" t="s">
        <v>270</v>
      </c>
      <c r="D98" s="85">
        <v>14187</v>
      </c>
      <c r="E98" s="124"/>
      <c r="F98" s="85"/>
      <c r="G98" s="124"/>
      <c r="H98" s="85"/>
      <c r="I98" s="124"/>
      <c r="J98" s="85"/>
      <c r="K98" s="124"/>
      <c r="L98" s="85"/>
      <c r="M98" s="124"/>
      <c r="N98" s="85"/>
      <c r="O98" s="124"/>
      <c r="P98" s="85"/>
      <c r="Q98" s="124"/>
      <c r="R98" s="85"/>
      <c r="S98" s="124"/>
      <c r="T98" s="85"/>
      <c r="U98" s="124"/>
      <c r="V98" s="85"/>
    </row>
    <row r="99" spans="1:22" ht="15">
      <c r="A99" s="124" t="s">
        <v>276</v>
      </c>
      <c r="B99" s="85">
        <v>43185</v>
      </c>
      <c r="C99" s="124" t="s">
        <v>259</v>
      </c>
      <c r="D99" s="85">
        <v>10038</v>
      </c>
      <c r="E99" s="124"/>
      <c r="F99" s="85"/>
      <c r="G99" s="124"/>
      <c r="H99" s="85"/>
      <c r="I99" s="124"/>
      <c r="J99" s="85"/>
      <c r="K99" s="124"/>
      <c r="L99" s="85"/>
      <c r="M99" s="124"/>
      <c r="N99" s="85"/>
      <c r="O99" s="124"/>
      <c r="P99" s="85"/>
      <c r="Q99" s="124"/>
      <c r="R99" s="85"/>
      <c r="S99" s="124"/>
      <c r="T99" s="85"/>
      <c r="U99" s="124"/>
      <c r="V99" s="85"/>
    </row>
  </sheetData>
  <hyperlinks>
    <hyperlink ref="A2" r:id="rId1" display="https://www.historians.org/teaching-and-learning/digital-history-resources/aha19-digital-pedagogy-lightning-round"/>
    <hyperlink ref="A3" r:id="rId2" display="https://www.fixingphotos.com/"/>
    <hyperlink ref="A4" r:id="rId3" display="http://methods.sagepub.com/case/triangulating-net-nography-and-digital-methods-study-peer2peer-economy"/>
    <hyperlink ref="A5" r:id="rId4" display="https://virginmedia.response.lithium.com/portal/conversation/18648468"/>
    <hyperlink ref="A6" r:id="rId5" display="https://twitter.com/kalanicraig/status/1081220230297411584"/>
    <hyperlink ref="A7" r:id="rId6" display="https://twitter.com/cldh_trier/status/1081138400672051200"/>
    <hyperlink ref="A8" r:id="rId7" display="https://hamiltonmoss.co.uk/product/digital-social-media-sales/?platform=hootsuite"/>
    <hyperlink ref="A9" r:id="rId8" display="https://aha.confex.com/aha/2019/webprogram/Session18625.html"/>
    <hyperlink ref="A10" r:id="rId9" display="http://culturalanalytics.org/2018/01/linked-reading-digital-historicism-and-early-modern-discourses-of-race-around-shakespeares-othello/"/>
    <hyperlink ref="A11" r:id="rId10" display="https://www.subex.com/5-key-reasons-why-telcos-should-turn-to-digital-methods-to-combat-fraud/?utm_source=facebook&amp;utm_medium=social&amp;utm_campaign=DFP"/>
    <hyperlink ref="G2" r:id="rId11" display="https://twitter.com/kalanicraig/status/1081220230297411584"/>
    <hyperlink ref="I2" r:id="rId12" display="https://aha.confex.com/aha/2019/webprogram/Session18625.html"/>
    <hyperlink ref="I3" r:id="rId13" display="http://culturalanalytics.org/2018/01/linked-reading-digital-historicism-and-early-modern-discourses-of-race-around-shakespeares-othello/"/>
    <hyperlink ref="I4" r:id="rId14" display="https://hamiltonmoss.co.uk/product/digital-social-media-sales/?platform=hootsuite"/>
    <hyperlink ref="I5" r:id="rId15" display="https://twitter.com/cldh_trier/status/1081138400672051200"/>
    <hyperlink ref="I6" r:id="rId16" display="https://www.fixingphotos.com/"/>
    <hyperlink ref="M2" r:id="rId17" display="https://www.historians.org/teaching-and-learning/digital-history-resources/aha19-digital-pedagogy-lightning-round"/>
    <hyperlink ref="Q2" r:id="rId18" display="https://lebanon.dotrust.org/theirworld-partnership/"/>
  </hyperlinks>
  <printOptions/>
  <pageMargins left="0.7" right="0.7" top="0.75" bottom="0.75" header="0.3" footer="0.3"/>
  <pageSetup orientation="portrait" paperSize="9"/>
  <tableParts>
    <tablePart r:id="rId26"/>
    <tablePart r:id="rId22"/>
    <tablePart r:id="rId20"/>
    <tablePart r:id="rId23"/>
    <tablePart r:id="rId25"/>
    <tablePart r:id="rId21"/>
    <tablePart r:id="rId19"/>
    <tablePart r:id="rId2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0F1B7D7-B4AC-4966-8D29-0541E376E9A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Boss</dc:creator>
  <cp:keywords/>
  <dc:description/>
  <cp:lastModifiedBy>Boss</cp:lastModifiedBy>
  <dcterms:created xsi:type="dcterms:W3CDTF">2008-01-30T00:41:58Z</dcterms:created>
  <dcterms:modified xsi:type="dcterms:W3CDTF">2019-01-06T20:05:29Z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