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<sst xmlns="http://schemas.openxmlformats.org/spreadsheetml/2006/main" count="15044" uniqueCount="3096">
  <si>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</si>
  <si>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</si>
  <si>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</si>
  <si>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</si>
  <si>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</si>
  <si>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</si>
  <si>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</si>
  <si>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</si>
  <si>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</si>
  <si>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</si>
  <si>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</si>
  <si>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</si>
  <si>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</si>
  <si>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</si>
  <si>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</si>
  <si>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</si>
  <si>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</si>
  <si>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</si>
  <si>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</si>
  <si>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</si>
  <si>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</si>
  <si>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</si>
  <si>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</si>
  <si>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</si>
  <si>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</si>
  <si>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</si>
  <si>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</si>
  <si>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</si>
  <si>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</si>
  <si>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</si>
  <si>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</si>
  <si>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</si>
  <si>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</si>
  <si>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</si>
  <si>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</si>
  <si>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</si>
  <si>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</si>
  <si>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</si>
  <si>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</si>
  <si>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</si>
  <si>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</si>
  <si>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</si>
  <si>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</si>
  <si>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</si>
  <si>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</si>
  <si>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</si>
  <si>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</si>
  <si>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</si>
  <si>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</si>
  <si>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</si>
  <si>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</si>
  <si>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</si>
  <si>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</si>
  <si>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</si>
  <si>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</si>
  <si>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</si>
  <si>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</si>
  <si>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</si>
  <si>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</si>
  <si>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</si>
  <si>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</si>
  <si>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</si>
  <si>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</si>
  <si>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</si>
  <si>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</si>
  <si>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</si>
  <si>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</si>
  <si>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</si>
  <si>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</si>
  <si>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</si>
  <si>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</si>
  <si>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</si>
  <si>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</si>
  <si>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</si>
  <si>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</si>
  <si>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</si>
  <si>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</si>
  <si>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</si>
  <si>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</si>
  <si>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</si>
  <si>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</si>
  <si>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</si>
  <si>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</si>
  <si>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</si>
  <si>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</si>
  <si>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</si>
  <si>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</si>
  <si>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</si>
  <si>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</si>
  <si>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</si>
  <si>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</si>
  <si>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</si>
  <si>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</si>
  <si>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</si>
  <si>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</si>
  <si>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</si>
  <si>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</si>
  <si>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</si>
  <si>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</si>
  <si>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</si>
  <si>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</si>
  <si>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</si>
  <si>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</si>
  <si>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</si>
  <si>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</si>
  <si>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</si>
  <si>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</si>
  <si>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</si>
  <si>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</si>
  <si>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</si>
  <si>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</si>
  <si>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</si>
  <si>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</si>
  <si>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</si>
  <si>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</si>
  <si>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</si>
  <si>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</si>
  <si>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</si>
  <si>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</si>
  <si>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</si>
  <si>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</si>
  <si>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</si>
  <si>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</si>
  <si>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</si>
  <si>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</si>
  <si>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</si>
  <si>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</si>
  <si>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</si>
  <si>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</si>
  <si>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</si>
  <si>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</si>
  <si>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</si>
  <si>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</si>
  <si>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</si>
  <si>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</si>
  <si>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</si>
  <si>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</si>
  <si>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</si>
  <si>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</si>
  <si>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</si>
  <si>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</si>
  <si>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</si>
  <si>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</si>
  <si>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</si>
  <si>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</si>
  <si>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</si>
  <si>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</si>
  <si>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</si>
  <si>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</si>
  <si>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</si>
  <si>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</si>
  <si>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</si>
  <si>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</si>
  <si>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</si>
  <si>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</si>
  <si>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</si>
  <si>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</si>
  <si>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</si>
  <si>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</si>
  <si>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</si>
  <si>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</si>
  <si>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</si>
  <si>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</si>
  <si>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</si>
  <si>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</si>
  <si>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</si>
  <si>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</si>
  <si>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</si>
  <si>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</si>
  <si>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</si>
  <si>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</si>
  <si>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</si>
  <si>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</si>
  <si>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</si>
  <si>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</si>
  <si>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</si>
  <si>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</si>
  <si>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</si>
  <si>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</si>
  <si>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</si>
  <si>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</si>
  <si>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</si>
  <si>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</si>
  <si>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</si>
  <si>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</si>
  <si>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</si>
  <si>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</si>
  <si>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</si>
  <si>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</si>
  <si>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</si>
  <si>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</si>
  <si>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</si>
  <si>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</si>
  <si>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</si>
  <si>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</si>
  <si>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</si>
  <si>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</si>
  <si>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</si>
  <si>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</si>
  <si>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</si>
  <si>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</si>
  <si>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</si>
  <si>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</si>
  <si>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</si>
  <si>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</si>
  <si>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</si>
  <si>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</si>
  <si>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</si>
  <si>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</si>
  <si>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</si>
  <si>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</si>
  <si>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</si>
  <si>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jakeclevine</t>
  </si>
  <si>
    <t>barssjohn</t>
  </si>
  <si>
    <t>marion12moore</t>
  </si>
  <si>
    <t>selfruling1</t>
  </si>
  <si>
    <t>plattsgas</t>
  </si>
  <si>
    <t>brianjscheid</t>
  </si>
  <si>
    <t>patchofdarkness</t>
  </si>
  <si>
    <t>danabrothers</t>
  </si>
  <si>
    <t>alialexali1234</t>
  </si>
  <si>
    <t>sarmientolavoz</t>
  </si>
  <si>
    <t>greymessenger</t>
  </si>
  <si>
    <t>leafwarbler</t>
  </si>
  <si>
    <t>sunns902</t>
  </si>
  <si>
    <t>nlsmith99</t>
  </si>
  <si>
    <t>breathingdelhi</t>
  </si>
  <si>
    <t>monstrum</t>
  </si>
  <si>
    <t>danbacher</t>
  </si>
  <si>
    <t>kirkmurphy</t>
  </si>
  <si>
    <t>janetrweil</t>
  </si>
  <si>
    <t>occupytheport</t>
  </si>
  <si>
    <t>mastaofmp3s</t>
  </si>
  <si>
    <t>hioewilliam07</t>
  </si>
  <si>
    <t>rainbow_golden</t>
  </si>
  <si>
    <t>vestedenergy</t>
  </si>
  <si>
    <t>environmentva</t>
  </si>
  <si>
    <t>sara_arub</t>
  </si>
  <si>
    <t>wendytherealtor</t>
  </si>
  <si>
    <t>rtbayarea</t>
  </si>
  <si>
    <t>vicstewartadams</t>
  </si>
  <si>
    <t>lowsulfurbunker</t>
  </si>
  <si>
    <t>norargh1</t>
  </si>
  <si>
    <t>ax7ztu0jjfy5qhh</t>
  </si>
  <si>
    <t>risingtidena</t>
  </si>
  <si>
    <t>forgerat</t>
  </si>
  <si>
    <t>chinchillame</t>
  </si>
  <si>
    <t>vlassover</t>
  </si>
  <si>
    <t>willmichaels</t>
  </si>
  <si>
    <t>jadegreen0987</t>
  </si>
  <si>
    <t>livablesolano</t>
  </si>
  <si>
    <t>irepbdg_</t>
  </si>
  <si>
    <t>germxit</t>
  </si>
  <si>
    <t>dartmouthcommon</t>
  </si>
  <si>
    <t>dxcgeological</t>
  </si>
  <si>
    <t>mk_inwa</t>
  </si>
  <si>
    <t>davidcshinn</t>
  </si>
  <si>
    <t>lollipopguild10</t>
  </si>
  <si>
    <t>veracruisin</t>
  </si>
  <si>
    <t>armadillomerino</t>
  </si>
  <si>
    <t>djhayes01</t>
  </si>
  <si>
    <t>keithdemko</t>
  </si>
  <si>
    <t>strackekey</t>
  </si>
  <si>
    <t>joevettweets</t>
  </si>
  <si>
    <t>kdianehoskins</t>
  </si>
  <si>
    <t>richportcreatio</t>
  </si>
  <si>
    <t>dustincranor</t>
  </si>
  <si>
    <t>pd_prender</t>
  </si>
  <si>
    <t>cherylan101</t>
  </si>
  <si>
    <t>lorynbaughman</t>
  </si>
  <si>
    <t>kimsimo27675312</t>
  </si>
  <si>
    <t>trump_enemy</t>
  </si>
  <si>
    <t>patrickmustain</t>
  </si>
  <si>
    <t>atqueens</t>
  </si>
  <si>
    <t>leahanakin</t>
  </si>
  <si>
    <t>hmeer2011</t>
  </si>
  <si>
    <t>vanhornelaw</t>
  </si>
  <si>
    <t>dcollinswbal</t>
  </si>
  <si>
    <t>peteach65</t>
  </si>
  <si>
    <t>democraticags</t>
  </si>
  <si>
    <t>dirtyjersey701</t>
  </si>
  <si>
    <t>stateimpactcntr</t>
  </si>
  <si>
    <t>carolstern1</t>
  </si>
  <si>
    <t>akllama22</t>
  </si>
  <si>
    <t>lizrosej</t>
  </si>
  <si>
    <t>cscholten1</t>
  </si>
  <si>
    <t>angiekozswims</t>
  </si>
  <si>
    <t>frandaniel2</t>
  </si>
  <si>
    <t>mrsimpsonnbct</t>
  </si>
  <si>
    <t>conspiracyfess</t>
  </si>
  <si>
    <t>wnctimes</t>
  </si>
  <si>
    <t>kelseylamp</t>
  </si>
  <si>
    <t>cvofsc</t>
  </si>
  <si>
    <t>johntynanv</t>
  </si>
  <si>
    <t>bemuir_ronkon79</t>
  </si>
  <si>
    <t>brianfrosh</t>
  </si>
  <si>
    <t>indivisiblemd</t>
  </si>
  <si>
    <t>plattsoil</t>
  </si>
  <si>
    <t>digitaldecoded1</t>
  </si>
  <si>
    <t>stopdroptooling</t>
  </si>
  <si>
    <t>nrdc_af</t>
  </si>
  <si>
    <t>ddonigernrdc</t>
  </si>
  <si>
    <t>turtlewoman777</t>
  </si>
  <si>
    <t>suomigirl987</t>
  </si>
  <si>
    <t>dwaynegish</t>
  </si>
  <si>
    <t>mobrock</t>
  </si>
  <si>
    <t>swell</t>
  </si>
  <si>
    <t>gina5050</t>
  </si>
  <si>
    <t>gameing</t>
  </si>
  <si>
    <t>xsuzi00</t>
  </si>
  <si>
    <t>sud_basu</t>
  </si>
  <si>
    <t>mspasty</t>
  </si>
  <si>
    <t>janekbrundage</t>
  </si>
  <si>
    <t>enviroaction</t>
  </si>
  <si>
    <t>schon_patricia</t>
  </si>
  <si>
    <t>barnettandassoc</t>
  </si>
  <si>
    <t>perfoblogger</t>
  </si>
  <si>
    <t>xtheflippers</t>
  </si>
  <si>
    <t>nitram_4200</t>
  </si>
  <si>
    <t>paisley_owen</t>
  </si>
  <si>
    <t>climateleaf</t>
  </si>
  <si>
    <t>stonedwino</t>
  </si>
  <si>
    <t>dragondeepwater</t>
  </si>
  <si>
    <t>arogis60</t>
  </si>
  <si>
    <t>fromthebowseat</t>
  </si>
  <si>
    <t>kevindk82</t>
  </si>
  <si>
    <t>aloginlo</t>
  </si>
  <si>
    <t>bigjmcc</t>
  </si>
  <si>
    <t>lizolac</t>
  </si>
  <si>
    <t>devetrobert</t>
  </si>
  <si>
    <t>thegreenpagesbc</t>
  </si>
  <si>
    <t>greenmission</t>
  </si>
  <si>
    <t>canadavolunteer</t>
  </si>
  <si>
    <t>thepurplepatri1</t>
  </si>
  <si>
    <t>bernjordanmp</t>
  </si>
  <si>
    <t>cnsopb</t>
  </si>
  <si>
    <t>johnwdean</t>
  </si>
  <si>
    <t>iechukwudi</t>
  </si>
  <si>
    <t>natcounterpunch</t>
  </si>
  <si>
    <t>bobbyscott</t>
  </si>
  <si>
    <t>therickhoweshow</t>
  </si>
  <si>
    <t>nr</t>
  </si>
  <si>
    <t>newjerseyoag</t>
  </si>
  <si>
    <t>henrymcmaster</t>
  </si>
  <si>
    <t>nrdc</t>
  </si>
  <si>
    <t>realdonaldtrump</t>
  </si>
  <si>
    <t>perlmutations</t>
  </si>
  <si>
    <t>outandabouter</t>
  </si>
  <si>
    <t>piecederesista2</t>
  </si>
  <si>
    <t>tada49482112</t>
  </si>
  <si>
    <t>kkjn1966</t>
  </si>
  <si>
    <t>trentmw5150</t>
  </si>
  <si>
    <t>matt_1060</t>
  </si>
  <si>
    <t>doggintrump</t>
  </si>
  <si>
    <t>mr</t>
  </si>
  <si>
    <t>secretaryzinke</t>
  </si>
  <si>
    <t>flgovscott</t>
  </si>
  <si>
    <t>roycoopernc</t>
  </si>
  <si>
    <t>johncarneyde</t>
  </si>
  <si>
    <t>ralphnortham</t>
  </si>
  <si>
    <t>philmurphynj</t>
  </si>
  <si>
    <t>annmcelhinney</t>
  </si>
  <si>
    <t>schousespeaker</t>
  </si>
  <si>
    <t>nchousespeaker</t>
  </si>
  <si>
    <t>repjoseoliva</t>
  </si>
  <si>
    <t>speakercox</t>
  </si>
  <si>
    <t>speakercoughlin</t>
  </si>
  <si>
    <t>markbutlereac</t>
  </si>
  <si>
    <t>parksca</t>
  </si>
  <si>
    <t>cathmckenna</t>
  </si>
  <si>
    <t>gmbutts</t>
  </si>
  <si>
    <t>sierraclubcan</t>
  </si>
  <si>
    <t>talkingradical</t>
  </si>
  <si>
    <t>canadianlefty</t>
  </si>
  <si>
    <t>hughmackaycsm</t>
  </si>
  <si>
    <t>andyfillmorehfx</t>
  </si>
  <si>
    <t>jrart</t>
  </si>
  <si>
    <t>foe_canada</t>
  </si>
  <si>
    <t>mvcauthority</t>
  </si>
  <si>
    <t>wyemarsh</t>
  </si>
  <si>
    <t>Mentions</t>
  </si>
  <si>
    <t>Replies to</t>
  </si>
  <si>
    <t>3. Not to mention EVERY SINGLE DOMESTIC CLIMATE ROLLBACK:
#cleanpowerplan
#cafestandards and #ghgstandards for cars… https://t.co/YXWYAZur4d</t>
  </si>
  <si>
    <t>RT @BigJMcC: "We hope this incident will shine a light on the laws and how we undertake offshore oil and gas in Canada and how we regulate…</t>
  </si>
  <si>
    <t>RT @BigJMcC: ICYMI #OffshoreDrilling #nspoli #SableIsland #BigOil #IPCC #COP24 #ParisAccord
#ClimateCrisis @CNSOPB @BernJordanMP @AndyFillm…</t>
  </si>
  <si>
    <t>@IEChukwudi @JohnWDean What he believes in, his voting record and policy. . .PASS!
#NewDemocrat #ClimateAction #TPP… https://t.co/t88Y26Lg1E</t>
  </si>
  <si>
    <t>RT @PlattsOil: Outgoing US Interior chief to brief Trump on offshore #oilandgas plans, according to sources | #offshoredrilling
@BrianJSch…</t>
  </si>
  <si>
    <t>#doha #mexico #offshore #offshoredrilling #traders #crude
#energyindustry #opec #shale https://t.co/4FOEm6RlHJ</t>
  </si>
  <si>
    <t>RT @AliAlexAli1234: #doha #mexico #offshore #offshoredrilling #traders #crude
#energyindustry #opec #shale https://t.co/4FOEm6RlHJ</t>
  </si>
  <si>
    <t>RT @DanBacher: Do you wonder why #JerryBrown's regulators approved 21,000 new oil &amp;amp; gas permits? Do you wonder why #CalifMPAs, created unde…</t>
  </si>
  <si>
    <t>A federal judge has ordered a moratorium on offshore fracking in federal waters off California. That's good news, but #offshoredrilling in state waters has expanded under Governor #JerryBrown. 
#oilmoneyout #BrownsLastChance #CalifMPAs https://t.co/AVoVkGYbzy by @NatCounterPunch</t>
  </si>
  <si>
    <t>In Norfolk, Virginians of all ages want their coasts to be protected! _xD83D__xDC76_ That’s why we’re urging @BobbyScott to keep telling the Trump administration to stop #OffshoreDrilling. https://t.co/MtSNVsZE9H</t>
  </si>
  <si>
    <t>RT @EnvironmentVA: In Norfolk, Virginians of all ages want their coasts to be protected! _xD83D__xDC76_ That’s why we’re urging @BobbyScott to keep tell…</t>
  </si>
  <si>
    <t>RT @PerfoBlogger: ↪Offshore Pirate  -  Offshore Operations at Noble Tom Madden. #Guyana _xD83C__xDDEC__xD83C__xDDFE_ Oil Fields. #oilfield #offshorepirate #maritime…</t>
  </si>
  <si>
    <t>RT @EnviroAction: Petition: Stop offshore drilling - https://t.co/OCzDzyYSUb
Protect our coasts from dangerous #OffshoreDrilling that will…</t>
  </si>
  <si>
    <t>RT @NRDC_AF: Republicans and Democrats from up and down South Carolina's coast are fighting to protect their beaches from Trump's drilling…</t>
  </si>
  <si>
    <t>Initial approval for seismic testing in the Atlantic reignites the debate about #offshoredrilling</t>
  </si>
  <si>
    <t>Oil &amp;amp; gas 
#SPE #petroleumengineering #petroleum #offshoredrilling #total https://t.co/GDsy5pF388</t>
  </si>
  <si>
    <t>When GermXit was installed on oil rigs, operators saw a reduction in respiratory illness. Mr. Martijn le Duc, MOPU… https://t.co/gut5B1PbRC</t>
  </si>
  <si>
    <t>RT @BigJMcC: @TheRickHoweShow So we’re taking lessons in #Deregulation from #Trump now? He just replaced his Secretary of Interior (Environ…</t>
  </si>
  <si>
    <t>Long time since I’ve seen sand grains this size! From the Moray Group, Dornoch Sandstone Formation drilled yesterda… https://t.co/BFvuOcTTVI</t>
  </si>
  <si>
    <t>A good year turned bad: offshore rig backlog fell in 2018. #offshoredrilling https://t.co/qWmV2Ncax0</t>
  </si>
  <si>
    <t>RT @NRDC_AF: “Oil exploration is a deeply dangerous and risky business, and the unwillingness to acknowledge this is distressing,” said @NR…</t>
  </si>
  <si>
    <t>#OffshoreDrilling #Artic</t>
  </si>
  <si>
    <t>Fraser Philip trusts Armadillo Merino® as a rope access rigger in the North Sea. He wears Armadillo Merino® had to… https://t.co/UuybhPqlEB</t>
  </si>
  <si>
    <t>.#StateAGs up and down the #Atlantic coast are going to court to stop offshore #oilandgas development. Damaging… https://t.co/vK7pqYqHDZ</t>
  </si>
  <si>
    <t>RT @BrianFrosh: While the administration continues to place the interests of the fossil fuel industry ahead of our precious natural resourc…</t>
  </si>
  <si>
    <t>Barbara Underwood is my #hero.  Are there t-shirts?  I feel like I should do something nice for her.  Bake an… https://t.co/9DieuzZwAG</t>
  </si>
  <si>
    <t>.@NewJerseyOAG: "In NJ, our pristine coastline is one of our state's greatest treasures. In 2016 alone our coastal… https://t.co/YGsuPDBD4k</t>
  </si>
  <si>
    <t>.@NewJerseyOAG:"If we are able to stop seismic testing now, then we can stop #offshoredrilling in the future."… https://t.co/5cBNRmVNE3</t>
  </si>
  <si>
    <t>“Seismic testing is a precursor to drilling off the Atlantic shores." @BrianFrosh #offshoredrilling #BlocktheBlast. https://t.co/pNjegfXx1o</t>
  </si>
  <si>
    <t>Seismic testing is “like repeated blasts of dynamite in your living room.” -@BrianFrosh #BlockTheBlast #offshoredrilling</t>
  </si>
  <si>
    <t>"These are beautiful, social creatures. The impact of the testing that NMFS has authorized will be devastating." -… https://t.co/Web5AoUwUP</t>
  </si>
  <si>
    <t>NC Governor leads bipartisan effort to oppose sesmic testing &amp;amp; offshore drilling https://t.co/XVAb1C6rSN… https://t.co/rQEm5G7A13</t>
  </si>
  <si>
    <t>Why would we allow even more #offshoredrilling in our oceans?  #ProtectOurCoast</t>
  </si>
  <si>
    <t>Gov. McMaster signed a joint letter to protect the coastline of South Carolina. Thanks to @henrymcmaster for bipart… https://t.co/Pk6wr7uOMk</t>
  </si>
  <si>
    <t>RT @CVofSC: Gov. McMaster signed a joint letter to protect the coastline of South Carolina. Thanks to @henrymcmaster for bipartisan efforts…</t>
  </si>
  <si>
    <t>While the administration continues to place the interests of the fossil fuel industry ahead of our precious natural… https://t.co/ihrvvjhV90</t>
  </si>
  <si>
    <t>Outgoing US Interior chief to brief Trump on offshore #oilandgas plans, according to sources | #offshoredrilling… https://t.co/b0IEMQgBqI</t>
  </si>
  <si>
    <t>It's day 8 of our 12 Days of #Christmas countdown. Today we're showcasing our Subsea Tool Kit for #WorkingAtHeight
#TwelveDaysOfChristmas #DayEight #WorkAtHeight #OilRig #Oil #Gas #OffshoreDrilling #Drilling #RenewableEnergy #Offshore #RopeAccess
https://t.co/Y7y6yanDll https://t.co/tExmaWKxuF</t>
  </si>
  <si>
    <t>It's day 11 of our 12 Days of #Christmas countdown. Today we're showcasing our Mobile Marine Tool Kit for… https://t.co/Ln0mltkaDD</t>
  </si>
  <si>
    <t>South Carolina's coastal communities have partnered with @NRDC to sue the Trump Administration and protect their beaches and oceans from seismic testing and #OffshoreDrilling. https://t.co/DduhIYkdR3</t>
  </si>
  <si>
    <t>RT @NRDC_AF: Marine mammals are in danger because of @realDonaldTrump's relentless pursuit of polluter profits, at any expense. @NRDC is fi…</t>
  </si>
  <si>
    <t>Republicans and Democrats from up and down South Carolina's coast are fighting to protect their beaches from Trump'… https://t.co/t9kUeffAPe</t>
  </si>
  <si>
    <t>“Oil exploration is a deeply dangerous and risky business, and the unwillingness to acknowledge this is distressing… https://t.co/VXtkqhqnHE</t>
  </si>
  <si>
    <t>"I think people are...aware of how disastrous an oil spill would be. We’ve seen what happened in the Gulf with Deep… https://t.co/Rjy4xlpKz1</t>
  </si>
  <si>
    <t>Marine mammals are in danger because of @realDonaldTrump's relentless pursuit of polluter profits, at any expense.… https://t.co/UCuu62xr9N</t>
  </si>
  <si>
    <t>@DogginTrump @matt_1060 @Trentmw5150 @kkjn1966 @TADA49482112 @PiecedeResista2 @OutAndAbouter @perlmutations… https://t.co/Z4H9yKePu5</t>
  </si>
  <si>
    <t>RT @EnviroAction: Expanded #OffshoreDrilling will fuel the #climate crisis and threaten our #oceans and ocean wildlife. Your message today…</t>
  </si>
  <si>
    <t>Trump Bans Offshore #Logging https://t.co/sAYAOD44Jt #californiawildfires #offshoredrilling https://t.co/elj8Tl5Q7U</t>
  </si>
  <si>
    <t>RT @EnviroAction: "Nine state attorneys join lawsuit opposing air guns to search for oil in the Atlantic" - https://t.co/GPQ7eByoeB
#Ocean…</t>
  </si>
  <si>
    <t>Leaving the shore in quest of more #OffshoreDrilling</t>
  </si>
  <si>
    <t>#Mexico Targets 50 Percent Jump in #OilOutput Under #Pemex 'Rescue' #OffshoreDrilling #OffshoreMexico #GulfofMexico… https://t.co/1bHHeBj9yv</t>
  </si>
  <si>
    <t>#Mexico Targets 50 Percent Jump in #OilOutput Under #Pemex 'Rescue' #OffshoreDrilling #OffshoreMexico #GulfofMexico #OilProduction #GasProduction #OnshoreFields  https://t.co/yLbzBhslsr</t>
  </si>
  <si>
    <t>9 #USStates Sue 'Flat-Out Wrong' #TrumpAdmin Over Seismic Blasting in #AtlanticOcean #AtlanticCoast… https://t.co/55bGwxr3Fv</t>
  </si>
  <si>
    <t>9 #USStates Sue 'Flat-Out Wrong' #TrumpAdmin Over Seismic Blasting in #AtlanticOcean #AtlanticCoast… https://t.co/WIVnbpPJqq</t>
  </si>
  <si>
    <t>9 #USStates Sue 'Flat-Out Wrong' #TrumpAdmin Over Seismic Blasting in #AtlanticOcean #AtlanticCoast… https://t.co/Q6KNTdlLS5</t>
  </si>
  <si>
    <t>9 #USStates Sue 'Flat-Out Wrong' #TrumpAdmin Over Seismic Blasting in #AtlanticOcean #AtlanticCoast… https://t.co/Hg0J0atspr</t>
  </si>
  <si>
    <t>Petition: Stop offshore drilling - https://t.co/OCzDzyYSUb
Protect our coasts from dangerous #OffshoreDrilling tha… https://t.co/URcvjYiWtP</t>
  </si>
  <si>
    <t>Expanded #OffshoreDrilling will fuel the #climate crisis and threaten our #oceans and ocean wildlife. Your message… https://t.co/CvauNbuop3</t>
  </si>
  <si>
    <t>"EDITORIAL: Seismic testing and offshore drilling — Absolutely not." - https://t.co/0OEuckia6N
#OffshoreDrilling</t>
  </si>
  <si>
    <t>"Nine state attorneys join lawsuit opposing air guns to search for oil in the Atlantic" - https://t.co/GPQ7eByoeB… https://t.co/EbJjM6ZagJ</t>
  </si>
  <si>
    <t>We make Underwater Visibility CLEARER with new technology https://t.co/X21dJaoHgo #offshoredrilling #oilplatforms</t>
  </si>
  <si>
    <t>We make Underwater Visibility CLEARER with new technology https://t.co/X21dJa75RO #offshoredrilling #oilplatforms</t>
  </si>
  <si>
    <t>Imperial and Metric Conversions
↪@mr.driller
#oil #oilandgaslife  #oilfieldlife #drillingrig #shackles… https://t.co/6LTvrRPATf</t>
  </si>
  <si>
    <t>Operaciones de Sismica Offshore
↪offshore_pirate  -  Seismic Operations. #oilfield #offshorepirate #maritime… https://t.co/kK19dAv0kl</t>
  </si>
  <si>
    <t>Operaciones de Sismica Offshore
↪Offshore Pirate  -  Seismic Operations. #oilfield #offshorepirate #maritime… https://t.co/qFOeI59B7g</t>
  </si>
  <si>
    <t>↪Offshore Pirate  -  Offshore Operations at Noble Tom Madden. #Guyana _xD83C__xDDEC__xD83C__xDDFE_ Oil Fields. #oilfield #offshorepirate… https://t.co/W9GxKXkZ6J</t>
  </si>
  <si>
    <t>Imperial and Metric Conversions
↪mr.driller
#oil #oilandgaslife  #oilfieldlife #drillingrig #shackles… https://t.co/p58uxxqfFY</t>
  </si>
  <si>
    <t>Stop @realDonaldTrump @SecretaryZinke's plan to open +90% of our coasts to #offshoredrilling. It's a killer for our #climate, #oceans, and Communities. Sign here: https://t.co/GCAqm0TUjp #actonclimate #fossilfuel</t>
  </si>
  <si>
    <t>Stop @realDonaldTrump @SecretaryZinke's plan to open +90% of our coasts to #offshoredrilling. It's a killer for our… https://t.co/3tlSPQVUa0</t>
  </si>
  <si>
    <t>Sunset in the Bay of Bengal
#india #sunset #ocean #natgeo #natgeoyourshot #offshore #fishing #offshoredrilling @ K… https://t.co/FGKv2aoS1L</t>
  </si>
  <si>
    <t>RT @DanBacher: A federal judge has ordered a moratorium on offshore fracking in federal waters off California. That's good news, but #offsh…</t>
  </si>
  <si>
    <t>Do you wonder why #JerryBrown's regulators approved 21,000 new oil &amp;amp; gas permits? Do you wonder why #CalifMPAs, created under a #BigOil lobbyist's helm, don't protect CA waters from #offshoredrilling &amp;amp; pollution? Here's a big reason why. #BrownsLastChance https://t.co/qkCKWirlji</t>
  </si>
  <si>
    <t>Disasters such as the BP Deepwater Horizon oil spill and the 14-year Taylor Energy oil spill offer vivid demonstrat… https://t.co/2UcyG23Zum</t>
  </si>
  <si>
    <t>We want and need #WindFarms off our coast not #OffshoreDrilling</t>
  </si>
  <si>
    <t>CGX Energy hires Rowan rig for Guyana well https://t.co/FnfZe1Ppcp #drilling #offshoredrilling #exploration… https://t.co/zuXrOQqXmK</t>
  </si>
  <si>
    <t>Ensco rig gearing up to drill Corallian’s Wick prospect https://t.co/xkP8JMFwDs #drilling #offshoredrilling… https://t.co/LOh1pjDrws</t>
  </si>
  <si>
    <t>Historic year ahead for U.S. Gulf of Mexico, WoodMac says https://t.co/967rHOlP4J #drilling #offshoredrilling… https://t.co/zktDjHocoX</t>
  </si>
  <si>
    <t>Aker BP gets drilling permits for two North Sea wells https://t.co/iuvbI0rqpH #drilling #offshoredrilling… https://t.co/u0RXYihpC9</t>
  </si>
  <si>
    <t>Rowan finds jobs for two jack-up rigs https://t.co/wKhX7DBAdY #drilling #offshoredrilling #exploration #oilindustry… https://t.co/wE9GKIpTzk</t>
  </si>
  <si>
    <t>Kishorn to prepare world&amp;amp;#8217;s largest semi-submersible rig for new gig https://t.co/3Q4DmIVMxW #drilling… https://t.co/u4wIFgHmbe</t>
  </si>
  <si>
    <t>Total spins drill bit at Brulpadda re-entry offshore South Africa https://t.co/YwxFBm3f8A #drilling… https://t.co/h9xxFQ5nfj</t>
  </si>
  <si>
    <t>Daewoo Shipbuilding to deliver two drillships to Sonangol in early 2019 https://t.co/0Nd3bnOTcQ  #drilling… https://t.co/jXFbTuT8mn</t>
  </si>
  <si>
    <t>RT @dragondeepwater: Kishorn to prepare world&amp;amp;#8217;s largest semi-submersible rig for new gig https://t.co/3Q4DmIVMxW #drilling #offshored…</t>
  </si>
  <si>
    <t>RT @dragondeepwater: Total spins drill bit at Brulpadda re-entry offshore South Africa https://t.co/YwxFBm3f8A #drilling #offshoredrilling…</t>
  </si>
  <si>
    <t>As oil &amp;amp; gas companies have been given the go ahead to use seismic blasting and increase offshore drilling—just a r… https://t.co/qBVfaYsfnz</t>
  </si>
  <si>
    <t>@PhilMurphyNJ @RalphNortham @JohnCarneyDE @RoyCooperNC @henrymcmaster @FLGovScott Promoting #offshoredrilling will… https://t.co/Zb32cK80jP</t>
  </si>
  <si>
    <t>@SpeakerCoughlin @SpeakerCox @RepJoseOliva @NCHouseSpeaker @schousespeaker @annmcelhinney Promoting… https://t.co/HjDEvNXiDj</t>
  </si>
  <si>
    <t>Mе sọ horny. Dȯn't bẹ shy, write  https://t.co/QZOlTGIjQo 
#treasurer #offshoredrilling #oilcompanies #usgovt… https://t.co/WRH0v3nRKV</t>
  </si>
  <si>
    <t>.@CNSOPB says interested firms must submit bids by May 8. The public will also have an opportunity to submit written comments. Comments must be received by the board by Feb. 8 and will be posted publicly. #OffshoreDrilling @GreenMission @MarkButlerEAC https://t.co/CyLDqke9uQ</t>
  </si>
  <si>
    <t>RT @BigJMcC: @gmbutts @cathmckenna Do those rules include new #OffshoreDrilling projects near #NovaScotia’s exalted #SableIsland?
@ParksCa…</t>
  </si>
  <si>
    <t>@gmbutts @cathmckenna Do those rules include new #OffshoreDrilling projects near #NovaScotia’s exalted #SableIsland… https://t.co/SlZ3nlsVPn</t>
  </si>
  <si>
    <t>"We hope this incident will shine a light on the laws and how we undertake offshore oil and gas in Canada and how we regulate it if and when it proceeds." @GreenMission Gretchen Fitzgerald of @SierraClubCan. #nlpoli #nspoli #OffshoreDrilling #SableIsland https://t.co/sx8p72yiMT</t>
  </si>
  <si>
    <t>@TheRickHoweShow So we’re taking lessons in #Deregulation from #Trump now? He just replaced his Secretary of Interi… https://t.co/DjESsTISxL</t>
  </si>
  <si>
    <t>.@canadianlefty @TalkingRadical interview w. Marilyn Keddy and Peter Puxley of the Campaign to Protect Offshore Nov… https://t.co/yVAVuJPcfe</t>
  </si>
  <si>
    <t>A full and independent public inquiry into the pros &amp;amp; cons of oil industry exploration in offshore Nova Scotia is needed. #OffshoreDrilling #SableIsland ⁦@CNSOPB⁩ ⁦@BernJordanMP⁩ ⁦@AndyFillmoreHFX⁩ ⁦@HughMacKayCSM⁩ #nspoli #Halifax https://t.co/k6eZOhiX12</t>
  </si>
  <si>
    <t>•2016 x 2018 @JRart #JoidesResolution #researchvessel #coredrilling #coreondeck #lifeatsea #secondhome #ikaduhangbalay #humanatsea #offshoredrilling https://t.co/5Sy3V7VLdw</t>
  </si>
  <si>
    <t>RT @BigJMcC: A full and independent public inquiry into the pros &amp;amp; cons of oil industry exploration in offshore Nova Scotia is needed. #Off…</t>
  </si>
  <si>
    <t>This is the worst Oil disaster you’ve never heard of | Janis Searles Jones and Philippe Cousteau | Opinion | The Gu… https://t.co/DEnEi59klo</t>
  </si>
  <si>
    <t>“That’s not a fin...That’s a calf!”
First time in 1++ year, North Atlantic Right Whale calf spotted.
Only ~411 of… https://t.co/B1PS8BOyfa</t>
  </si>
  <si>
    <t>ICYMI #OffshoreDrilling #nspoli #SableIsland #BigOil #IPCC #COP24 #ParisAccord
#ClimateCrisis @CNSOPB @BernJordanMP… https://t.co/9Q34g5Uq2O</t>
  </si>
  <si>
    <t>RT @BigJMcC: .@CNSOPB says interested firms must submit bids by May 8. The public will also have an opportunity to submit written comments.…</t>
  </si>
  <si>
    <t>The latest Canada #Environment News! https://t.co/JCvQRPNSCo Thanks to @WyeMarsh @MVCAuthority @FoE_Canada #offshoredrilling #trca2018</t>
  </si>
  <si>
    <t>#EPA 
INSIDE THE BATTLE TO SAVE CALIFORNIA’S WATER
read full story https://t.co/gWlC4vEp96
#California
#water… https://t.co/uxJ6MUi21o</t>
  </si>
  <si>
    <t>https://twitter.com/i/web/status/1074508668601753602</t>
  </si>
  <si>
    <t>https://twitter.com/i/web/status/1074670099532013578</t>
  </si>
  <si>
    <t>https://lnkd.in/eftHfus</t>
  </si>
  <si>
    <t>https://www.counterpunch.org/2018/11/16/judge-orders-moratorium-on-offshore-fracking-in-federal-waters-off-california/</t>
  </si>
  <si>
    <t>https://environmental-action.org/action/petition-stop-offshore-drilling/</t>
  </si>
  <si>
    <t>https://www.instagram.com/p/BrjN0FHg2oypvrt5BkcD4w_VzDFiWHR9XxddAs0/?utm_source=ig_twitter_share&amp;igshid=zqm7p8a3i32b</t>
  </si>
  <si>
    <t>https://twitter.com/i/web/status/1075283728518176768</t>
  </si>
  <si>
    <t>https://twitter.com/i/web/status/1075370150902272001</t>
  </si>
  <si>
    <t>https://www.bassoe.no/a-good-year-turned-bad-offshore-rig-backlog-fell-in-2018/news/115/</t>
  </si>
  <si>
    <t>https://twitter.com/i/web/status/1075701520916758528</t>
  </si>
  <si>
    <t>https://twitter.com/i/web/status/1075781408197627910</t>
  </si>
  <si>
    <t>https://twitter.com/i/web/status/1075823379914153984</t>
  </si>
  <si>
    <t>https://twitter.com/i/web/status/1075838420264587264</t>
  </si>
  <si>
    <t>https://twitter.com/i/web/status/1075838422063960064</t>
  </si>
  <si>
    <t>https://www.facebook.com/MarylandAttorneyGeneral/</t>
  </si>
  <si>
    <t>https://twitter.com/i/web/status/1075779281375113217</t>
  </si>
  <si>
    <t>https://wnctimes.com/news/911-nc-leads-bipartisan-effort-to-oppose-seismic-testing-and-offshore-drilling https://twitter.com/i/web/status/1076146639730065409</t>
  </si>
  <si>
    <t>https://twitter.com/i/web/status/1076145067172220928</t>
  </si>
  <si>
    <t>https://twitter.com/i/web/status/1075810801297047552</t>
  </si>
  <si>
    <t>https://twitter.com/i/web/status/1074706182902816768</t>
  </si>
  <si>
    <t>http://stopdroptooling.com/kit-details/Subsea-Tool-Kit-for-Working-At-Height--Stopdrop-Tooling/?platform=hootsuite</t>
  </si>
  <si>
    <t>https://twitter.com/i/web/status/1076862559268102144</t>
  </si>
  <si>
    <t>https://www.postandcourier.com/news/environmental-groups-will-join-sc-cities-to-sue-over-offshore/article_b25fdc70-fc9b-11e8-8fef-4fdde5bda055.html?utm_source=tw&amp;utm_medium=tweet&amp;utm_campaign=AFOCS</t>
  </si>
  <si>
    <t>https://twitter.com/i/web/status/1074724159157080065</t>
  </si>
  <si>
    <t>https://twitter.com/i/web/status/1075090066106650630</t>
  </si>
  <si>
    <t>https://twitter.com/i/web/status/1075420240962617350</t>
  </si>
  <si>
    <t>https://twitter.com/i/web/status/1076888172703944712</t>
  </si>
  <si>
    <t>https://twitter.com/i/web/status/1076953796046131200</t>
  </si>
  <si>
    <t>https://www.gishgallop.com/trump-bans-offshore-logging/?utm_source=twitter&amp;utm_medium=twitter&amp;utm_campaign=gishgallop</t>
  </si>
  <si>
    <t>https://www.washingtonpost.com/energy-environment/2018/12/20/nine-state-attorneys-join-lawsuit-opposing-airguns-search-oil-atlantic/?utm_term=.1cdc0b3caf36</t>
  </si>
  <si>
    <t>https://twitter.com/i/web/status/1076187427109244928</t>
  </si>
  <si>
    <t>https://voicesmotherearth.blogspot.com/2018/12/mexico-targets-50-percent-jump-in-oil.html</t>
  </si>
  <si>
    <t>https://twitter.com/i/web/status/1076627848213991424</t>
  </si>
  <si>
    <t>https://twitter.com/i/web/status/1076653810779652098</t>
  </si>
  <si>
    <t>https://twitter.com/i/web/status/1076839736533233664</t>
  </si>
  <si>
    <t>https://twitter.com/i/web/status/1077892243586015232</t>
  </si>
  <si>
    <t>https://environmental-action.org/action/petition-stop-offshore-drilling/ https://twitter.com/i/web/status/1075029919208562693</t>
  </si>
  <si>
    <t>https://twitter.com/i/web/status/1076150049837441024</t>
  </si>
  <si>
    <t>https://www.delmarvanow.com/story/opinion/editorials/2018/12/21/seismic-testing-offshore-drilling-no-thanks-maryland/2364546002/</t>
  </si>
  <si>
    <t>https://www.washingtonpost.com/energy-environment/2018/12/20/nine-state-attorneys-join-lawsuit-opposing-airguns-search-oil-atlantic/?utm_term=.1cdc0b3caf36 https://twitter.com/i/web/status/1077340896041955328</t>
  </si>
  <si>
    <t>https://youtu.be/-wI7OD9lC9M</t>
  </si>
  <si>
    <t>https://twitter.com/i/web/status/1078428384185716741</t>
  </si>
  <si>
    <t>https://twitter.com/i/web/status/1074625862329339906</t>
  </si>
  <si>
    <t>https://twitter.com/i/web/status/1074626030109745153</t>
  </si>
  <si>
    <t>https://twitter.com/i/web/status/1074985028881403904</t>
  </si>
  <si>
    <t>https://twitter.com/i/web/status/1078428368901627904</t>
  </si>
  <si>
    <t>https://actionnetwork.org/petitions/dont-let-trump-drill-our-coast?source=twitter&amp;</t>
  </si>
  <si>
    <t>https://twitter.com/i/web/status/1078452796574388226</t>
  </si>
  <si>
    <t>https://twitter.com/i/web/status/1078455248337817600</t>
  </si>
  <si>
    <t>https://public-accountability.org/report/the-california-oil-veto/?fbclid=IwAR1WbNm01NXzy3s-zfO4Uuo4donSO5UL-nnzTnZzIL6slTSOPVFoVw6yu2w</t>
  </si>
  <si>
    <t>https://twitter.com/i/web/status/1078636690057691141</t>
  </si>
  <si>
    <t>https://www.offshoreenergytoday.com/cgx-energy-hires-rowan-rig-for-guyana-well/#.XBmRJHUKPTc.twitter https://twitter.com/i/web/status/1075186629214642177</t>
  </si>
  <si>
    <t>https://www.offshoreenergytoday.com/ensco-rig-gearing-up-to-drill-corallians-wick-prospect/#.XBphy38iEKY.twitter https://twitter.com/i/web/status/1075410635352129536</t>
  </si>
  <si>
    <t>https://www.offshoreenergytoday.com/historic-year-ahead-for-u-s-gulf-of-mexico-woodmac-says/#.XBuW_LDdQjs.twitter https://twitter.com/i/web/status/1075742628350709762</t>
  </si>
  <si>
    <t>https://www.offshoreenergytoday.com/aker-bp-gets-drilling-permits-for-two-north-sea-wells/#.XB0JM71T1Mk.twitter https://twitter.com/i/web/status/1076140138013577219</t>
  </si>
  <si>
    <t>https://www.offshoreenergytoday.com/rowan-finds-jobs-for-two-jack-up-rigs/#.XCD3aO3F8s0.twitter https://twitter.com/i/web/status/1077220545408782336</t>
  </si>
  <si>
    <t>http://www.offshoreenergytoday.com/kishorn-to-prepare-worlds-largest-semi-submersible-rig-for-new-gig/ https://twitter.com/i/web/status/1078086871614439424</t>
  </si>
  <si>
    <t>https://www.offshoreenergytoday.com/total-spins-drill-bit-at-brulpadda-re-entry-offshore-south-africa/#.XCTvhz7b0mU.twitter https://twitter.com/i/web/status/1078311594373902338</t>
  </si>
  <si>
    <t>https://www.offshoreenergytoday.com/daewoo-shipbuilding-to-deliver-two-drillships-to-sonangol-in-early-2019/#.XCU6Wykw-Z0.twitter https://twitter.com/i/web/status/1078391937881657344</t>
  </si>
  <si>
    <t>http://www.offshoreenergytoday.com/kishorn-to-prepare-worlds-largest-semi-submersible-rig-for-new-gig/</t>
  </si>
  <si>
    <t>https://www.offshoreenergytoday.com/total-spins-drill-bit-at-brulpadda-re-entry-offshore-south-africa/#.XCTvhz7b0mU.twitter</t>
  </si>
  <si>
    <t>https://twitter.com/i/web/status/1078734910700036096</t>
  </si>
  <si>
    <t>https://twitter.com/i/web/status/1078754590017929217</t>
  </si>
  <si>
    <t>https://twitter.com/i/web/status/1078755093489561600</t>
  </si>
  <si>
    <t>http://tioumirestsas.blogspot.com/?gz=igxr5sz https://twitter.com/i/web/status/1078797860844507142</t>
  </si>
  <si>
    <t>https://www.thechronicleherald.ca/news/local/offshore-petroleum-board-issues-call-for-bids-267118/</t>
  </si>
  <si>
    <t>https://twitter.com/i/web/status/1074276371143237634</t>
  </si>
  <si>
    <t>https://www.thechronicleherald.ca/news/canada/rough-waters-spill-raises-new-questions-about-fast-growing-nl-oil-industry-268818/</t>
  </si>
  <si>
    <t>https://twitter.com/i/web/status/1075040439806369792</t>
  </si>
  <si>
    <t>https://twitter.com/i/web/status/1075759000661213187</t>
  </si>
  <si>
    <t>https://www.thechronicleherald.ca/opinion/letter-to-the-editor/readers-corner-put-offshore-drilling-under-proper-microscope-271730/</t>
  </si>
  <si>
    <t>https://www.instagram.com/p/BryxHMvnPoG/?utm_source=ig_twitter_share&amp;igshid=2dzjypyhu1pa</t>
  </si>
  <si>
    <t>https://twitter.com/i/web/status/1079138536412958720</t>
  </si>
  <si>
    <t>https://twitter.com/i/web/status/1079139180171554816</t>
  </si>
  <si>
    <t>https://twitter.com/i/web/status/1074647296443342848</t>
  </si>
  <si>
    <t>https://paper.li/CanadaVolunteer/environment?edition_id=2fdcba90-0c07-11e9-9722-0cc47a0d164b</t>
  </si>
  <si>
    <t>http://www.purplepatriot.com https://twitter.com/i/web/status/1079433182636699648</t>
  </si>
  <si>
    <t>twitter.com</t>
  </si>
  <si>
    <t>lnkd.in</t>
  </si>
  <si>
    <t>counterpunch.org</t>
  </si>
  <si>
    <t>environmental-action.org</t>
  </si>
  <si>
    <t>instagram.com</t>
  </si>
  <si>
    <t>bassoe.no</t>
  </si>
  <si>
    <t>facebook.com</t>
  </si>
  <si>
    <t>wnctimes.com twitter.com</t>
  </si>
  <si>
    <t>stopdroptooling.com</t>
  </si>
  <si>
    <t>postandcourier.com</t>
  </si>
  <si>
    <t>gishgallop.com</t>
  </si>
  <si>
    <t>washingtonpost.com</t>
  </si>
  <si>
    <t>blogspot.com</t>
  </si>
  <si>
    <t>environmental-action.org twitter.com</t>
  </si>
  <si>
    <t>delmarvanow.com</t>
  </si>
  <si>
    <t>washingtonpost.com twitter.com</t>
  </si>
  <si>
    <t>youtu.be</t>
  </si>
  <si>
    <t>actionnetwork.org</t>
  </si>
  <si>
    <t>public-accountability.org</t>
  </si>
  <si>
    <t>offshoreenergytoday.com twitter.com</t>
  </si>
  <si>
    <t>offshoreenergytoday.com</t>
  </si>
  <si>
    <t>blogspot.com twitter.com</t>
  </si>
  <si>
    <t>thechronicleherald.ca</t>
  </si>
  <si>
    <t>paper.li</t>
  </si>
  <si>
    <t>purplepatriot.com twitter.com</t>
  </si>
  <si>
    <t>cleanpowerplan cafestandards ghgstandards</t>
  </si>
  <si>
    <t>offshoredrilling nspoli sableisland bigoil ipcc cop24 parisaccord climatecrisis</t>
  </si>
  <si>
    <t>newdemocrat climateaction tpp</t>
  </si>
  <si>
    <t>oilandgas offshoredrilling</t>
  </si>
  <si>
    <t>doha mexico offshore offshoredrilling traders crude energyindustry opec shale</t>
  </si>
  <si>
    <t>jerrybrown califmpas</t>
  </si>
  <si>
    <t>offshoredrilling jerrybrown oilmoneyout brownslastchance califmpas</t>
  </si>
  <si>
    <t>offshoredrilling</t>
  </si>
  <si>
    <t>guyana oilfield offshorepirate maritime</t>
  </si>
  <si>
    <t>spe petroleumengineering petroleum offshoredrilling total</t>
  </si>
  <si>
    <t>deregulation trump</t>
  </si>
  <si>
    <t>offshoredrilling artic</t>
  </si>
  <si>
    <t>stateags atlantic oilandgas</t>
  </si>
  <si>
    <t>hero</t>
  </si>
  <si>
    <t>offshoredrilling blocktheblast</t>
  </si>
  <si>
    <t>blocktheblast offshoredrilling</t>
  </si>
  <si>
    <t>offshoredrilling protectourcoast</t>
  </si>
  <si>
    <t>christmas workingatheight twelvedaysofchristmas dayeight workatheight oilrig oil gas offshoredrilling drilling renewableenergy offshore ropeaccess</t>
  </si>
  <si>
    <t>christmas</t>
  </si>
  <si>
    <t>offshoredrilling climate oceans</t>
  </si>
  <si>
    <t>logging californiawildfires offshoredrilling</t>
  </si>
  <si>
    <t>mexico oiloutput pemex offshoredrilling offshoremexico gulfofmexico</t>
  </si>
  <si>
    <t>mexico oiloutput pemex offshoredrilling offshoremexico gulfofmexico oilproduction gasproduction onshorefields</t>
  </si>
  <si>
    <t>usstates trumpadmin atlanticocean atlanticcoast</t>
  </si>
  <si>
    <t>offshoredrilling oilplatforms</t>
  </si>
  <si>
    <t>oil oilandgaslife oilfieldlife drillingrig shackles</t>
  </si>
  <si>
    <t>oilfield offshorepirate maritime</t>
  </si>
  <si>
    <t>guyana oilfield offshorepirate</t>
  </si>
  <si>
    <t>offshoredrilling climate oceans actonclimate fossilfuel</t>
  </si>
  <si>
    <t>india sunset ocean natgeo natgeoyourshot offshore fishing offshoredrilling</t>
  </si>
  <si>
    <t>jerrybrown califmpas bigoil offshoredrilling brownslastchance</t>
  </si>
  <si>
    <t>windfarms offshoredrilling</t>
  </si>
  <si>
    <t>drilling offshoredrilling exploration</t>
  </si>
  <si>
    <t>drilling offshoredrilling</t>
  </si>
  <si>
    <t>drilling offshoredrilling exploration oilindustry</t>
  </si>
  <si>
    <t>drilling</t>
  </si>
  <si>
    <t>treasurer offshoredrilling oilcompanies usgovt</t>
  </si>
  <si>
    <t>offshoredrilling novascotia sableisland</t>
  </si>
  <si>
    <t>nlpoli nspoli offshoredrilling sableisland</t>
  </si>
  <si>
    <t>offshoredrilling sableisland nspoli halifax</t>
  </si>
  <si>
    <t>joidesresolution researchvessel coredrilling coreondeck lifeatsea secondhome ikaduhangbalay humanatsea offshoredrilling</t>
  </si>
  <si>
    <t>environment offshoredrilling trca2018</t>
  </si>
  <si>
    <t>epa california water</t>
  </si>
  <si>
    <t>https://pbs.twimg.com/media/DlOlQ6JXgAEYhuk.jpg</t>
  </si>
  <si>
    <t>https://pbs.twimg.com/tweet_video_thumb/Du3sE4RVYAEHGCL.jpg</t>
  </si>
  <si>
    <t>https://pbs.twimg.com/media/DvM7ISOU8AAyypb.jpg</t>
  </si>
  <si>
    <t>http://pbs.twimg.com/profile_images/1067176768082141185/8Dt63wr6_normal.jpg</t>
  </si>
  <si>
    <t>http://abs.twimg.com/sticky/default_profile_images/default_profile_normal.png</t>
  </si>
  <si>
    <t>http://pbs.twimg.com/profile_images/794610479016673283/d_vP05Mt_normal.jpg</t>
  </si>
  <si>
    <t>http://pbs.twimg.com/profile_images/950298060671811585/15MS3ukk_normal.jpg</t>
  </si>
  <si>
    <t>http://pbs.twimg.com/profile_images/724236072440360960/b4bU_BiG_normal.jpg</t>
  </si>
  <si>
    <t>http://pbs.twimg.com/profile_images/663557348879822848/YNOKvx1y_normal.jpg</t>
  </si>
  <si>
    <t>http://pbs.twimg.com/profile_images/1031261762539204608/xVdS0Ifh_normal.jpg</t>
  </si>
  <si>
    <t>http://pbs.twimg.com/profile_images/822203336094978049/lL3xQcGP_normal.jpg</t>
  </si>
  <si>
    <t>http://pbs.twimg.com/profile_images/891844006279249923/by0BuaTE_normal.jpg</t>
  </si>
  <si>
    <t>http://pbs.twimg.com/profile_images/638520114799734784/VdtqS2Ud_normal.jpg</t>
  </si>
  <si>
    <t>http://pbs.twimg.com/profile_images/1056366873418387458/oRQTgT2K_normal.jpg</t>
  </si>
  <si>
    <t>http://pbs.twimg.com/profile_images/951893133914144768/0zYitisF_normal.jpg</t>
  </si>
  <si>
    <t>http://pbs.twimg.com/profile_images/878715391333236737/UAJUTwY8_normal.jpg</t>
  </si>
  <si>
    <t>http://pbs.twimg.com/profile_images/854035276687171584/_sSFeWOS_normal.jpg</t>
  </si>
  <si>
    <t>http://pbs.twimg.com/profile_images/978788148451860480/yd2bSUss_normal.jpg</t>
  </si>
  <si>
    <t>http://pbs.twimg.com/profile_images/565710210614824960/_tjijrkv_normal.jpeg</t>
  </si>
  <si>
    <t>http://pbs.twimg.com/profile_images/1842542361/egg_shell_normal.png</t>
  </si>
  <si>
    <t>http://pbs.twimg.com/profile_images/1078154472566579200/8xwThvJH_normal.jpg</t>
  </si>
  <si>
    <t>http://pbs.twimg.com/profile_images/1014031154746281984/s-S7e5jg_normal.jpg</t>
  </si>
  <si>
    <t>http://pbs.twimg.com/profile_images/1072410795605196800/to03SQdL_normal.jpg</t>
  </si>
  <si>
    <t>http://pbs.twimg.com/profile_images/1073917025309741056/njxiE0q5_normal.jpg</t>
  </si>
  <si>
    <t>http://pbs.twimg.com/profile_images/971457493200125954/6IAGg-HB_normal.jpg</t>
  </si>
  <si>
    <t>http://pbs.twimg.com/profile_images/944813976881377281/BZFR2v3m_normal.jpg</t>
  </si>
  <si>
    <t>http://pbs.twimg.com/profile_images/894324889041203201/l1qc7UeY_normal.jpg</t>
  </si>
  <si>
    <t>http://pbs.twimg.com/profile_images/876547842092879872/v4UKUBpw_normal.jpg</t>
  </si>
  <si>
    <t>http://pbs.twimg.com/profile_images/890354480855699457/2UsqY7fj_normal.jpg</t>
  </si>
  <si>
    <t>http://pbs.twimg.com/profile_images/1015986451866161153/mRzQqxv7_normal.jpg</t>
  </si>
  <si>
    <t>http://pbs.twimg.com/profile_images/776139303441174528/V9JcsLz7_normal.jpg</t>
  </si>
  <si>
    <t>http://pbs.twimg.com/profile_images/283919605/RTNA_rising_tide_north_america_logo_SMALL_normal.jpg</t>
  </si>
  <si>
    <t>http://pbs.twimg.com/profile_images/630099609914732545/Pa8mZHSW_normal.png</t>
  </si>
  <si>
    <t>http://pbs.twimg.com/profile_images/1049485585046536192/uFalZNJ9_normal.jpg</t>
  </si>
  <si>
    <t>http://pbs.twimg.com/profile_images/837415664835039233/qbxNjcAk_normal.jpg</t>
  </si>
  <si>
    <t>http://pbs.twimg.com/profile_images/762675488997408768/vT28rv3M_normal.jpg</t>
  </si>
  <si>
    <t>http://pbs.twimg.com/profile_images/911370221268566016/wEwusJn__normal.jpg</t>
  </si>
  <si>
    <t>http://pbs.twimg.com/profile_images/906278802325569536/L-7K8Q8a_normal.jpg</t>
  </si>
  <si>
    <t>http://pbs.twimg.com/profile_images/1074649198375723009/5LVI0Vmn_normal.jpg</t>
  </si>
  <si>
    <t>http://pbs.twimg.com/profile_images/1075251421589647360/hdJalURP_normal.jpg</t>
  </si>
  <si>
    <t>http://pbs.twimg.com/profile_images/378800000054716513/b78ce7e38fb10d41a67fce699b5cb753_normal.jpeg</t>
  </si>
  <si>
    <t>http://pbs.twimg.com/profile_images/875629406076653569/qVBiK0rE_normal.jpg</t>
  </si>
  <si>
    <t>http://pbs.twimg.com/profile_images/1069921054313697280/aRn5yMOs_normal.jpg</t>
  </si>
  <si>
    <t>http://pbs.twimg.com/profile_images/745925732212301824/Y3m7VTo2_normal.jpg</t>
  </si>
  <si>
    <t>http://pbs.twimg.com/profile_images/701872181391847427/R9KtN_RY_normal.jpg</t>
  </si>
  <si>
    <t>http://pbs.twimg.com/profile_images/1068660371672580096/v19f4Lb7_normal.jpg</t>
  </si>
  <si>
    <t>http://pbs.twimg.com/profile_images/784656651936817152/rBxN_kvC_normal.jpg</t>
  </si>
  <si>
    <t>http://pbs.twimg.com/profile_images/682014721214660608/PuZ-8aO3_normal.jpg</t>
  </si>
  <si>
    <t>http://pbs.twimg.com/profile_images/658705468978696192/JDba7pjE_normal.jpg</t>
  </si>
  <si>
    <t>http://pbs.twimg.com/profile_images/519675481939931136/AMLOrPmK_normal.png</t>
  </si>
  <si>
    <t>http://pbs.twimg.com/profile_images/1060208493972672513/roq6Ufu__normal.jpg</t>
  </si>
  <si>
    <t>http://pbs.twimg.com/profile_images/912506717656748032/94kzvD4U_normal.jpg</t>
  </si>
  <si>
    <t>http://pbs.twimg.com/profile_images/700023916383887360/ZUUDlhBH_normal.jpg</t>
  </si>
  <si>
    <t>http://pbs.twimg.com/profile_images/978627270435733504/D_dZ7Xa2_normal.jpg</t>
  </si>
  <si>
    <t>http://pbs.twimg.com/profile_images/1066734490599518208/4gs6scAl_normal.jpg</t>
  </si>
  <si>
    <t>http://pbs.twimg.com/profile_images/278887748/l_9326d30e23f343738e305e507e4a6bcd_normal.jpg</t>
  </si>
  <si>
    <t>http://pbs.twimg.com/profile_images/978310746948931585/dXOeGqdk_normal.jpg</t>
  </si>
  <si>
    <t>http://pbs.twimg.com/profile_images/896178490340507648/ynyS7dpH_normal.jpg</t>
  </si>
  <si>
    <t>http://pbs.twimg.com/profile_images/1059535800197558272/P-8HfCf7_normal.jpg</t>
  </si>
  <si>
    <t>http://pbs.twimg.com/profile_images/639988053507899392/6k8oImUU_normal.jpg</t>
  </si>
  <si>
    <t>http://pbs.twimg.com/profile_images/1039875063644807168/XDvb1Ukt_normal.jpg</t>
  </si>
  <si>
    <t>http://pbs.twimg.com/profile_images/1159675136/chart_normal.jpg</t>
  </si>
  <si>
    <t>http://pbs.twimg.com/profile_images/378800000645569920/4ae37524d50cfe32c0ae4ab5d07a8b68_normal.jpeg</t>
  </si>
  <si>
    <t>http://pbs.twimg.com/profile_images/2344006563/0tyravynrlrmz86xh3uy_normal.jpeg</t>
  </si>
  <si>
    <t>http://pbs.twimg.com/profile_images/967507605299060737/bu35ut7J_normal.jpg</t>
  </si>
  <si>
    <t>http://pbs.twimg.com/profile_images/1057270445773332480/Qaepfi_s_normal.jpg</t>
  </si>
  <si>
    <t>http://pbs.twimg.com/profile_images/1065386977749598215/DhymrxZr_normal.jpg</t>
  </si>
  <si>
    <t>http://pbs.twimg.com/profile_images/1054809095243321344/irS834_A_normal.jpg</t>
  </si>
  <si>
    <t>http://pbs.twimg.com/profile_images/660257377581719552/OB_HnHiP_normal.jpg</t>
  </si>
  <si>
    <t>http://pbs.twimg.com/profile_images/823527160141008896/KJk7z4GX_normal.jpg</t>
  </si>
  <si>
    <t>http://pbs.twimg.com/profile_images/1046575509063290881/w3s8EUp9_normal.jpg</t>
  </si>
  <si>
    <t>http://pbs.twimg.com/profile_images/699254016019210240/0R8jx9cC_normal.jpg</t>
  </si>
  <si>
    <t>http://pbs.twimg.com/profile_images/974987722812280832/pJ4NRnuS_normal.jpg</t>
  </si>
  <si>
    <t>http://pbs.twimg.com/profile_images/1640609196/healer_cu_normal.png</t>
  </si>
  <si>
    <t>http://pbs.twimg.com/profile_images/1023942923363262464/BQL72ehE_normal.jpg</t>
  </si>
  <si>
    <t>http://pbs.twimg.com/profile_images/1029495491833151488/TPtD14q3_normal.jpg</t>
  </si>
  <si>
    <t>http://pbs.twimg.com/profile_images/765251825465430016/TWFwdPlM_normal.jpg</t>
  </si>
  <si>
    <t>http://pbs.twimg.com/profile_images/749310470230773760/B0buVu5J_normal.jpg</t>
  </si>
  <si>
    <t>http://pbs.twimg.com/profile_images/1007518123480711168/cBYsmN0l_normal.jpg</t>
  </si>
  <si>
    <t>http://pbs.twimg.com/profile_images/606911556811526144/zldLM40W_normal.jpg</t>
  </si>
  <si>
    <t>http://pbs.twimg.com/profile_images/829730620825796608/wo8Faqck_normal.jpg</t>
  </si>
  <si>
    <t>http://pbs.twimg.com/profile_images/948886222373519361/DY9IkZro_normal.jpg</t>
  </si>
  <si>
    <t>http://pbs.twimg.com/profile_images/1045854798166335488/GeZAisEr_normal.jpg</t>
  </si>
  <si>
    <t>http://pbs.twimg.com/profile_images/1462952855/500x500_normal.jpg</t>
  </si>
  <si>
    <t>http://pbs.twimg.com/profile_images/885171092188532737/RN-Xynsf_normal.jpg</t>
  </si>
  <si>
    <t>http://pbs.twimg.com/profile_images/550156529601507328/vZw7GV6P_normal.jpeg</t>
  </si>
  <si>
    <t>http://pbs.twimg.com/profile_images/867749276969041920/bYKdV5_t_normal.jpg</t>
  </si>
  <si>
    <t>http://pbs.twimg.com/profile_images/562540822625669121/xyvo7Ef2_normal.jpeg</t>
  </si>
  <si>
    <t>http://pbs.twimg.com/profile_images/1254784821/22_Martha_BrockSLCA__8_110710_0194_normal.jpg</t>
  </si>
  <si>
    <t>http://pbs.twimg.com/profile_images/1083924887/SwellReal_normal.jpg</t>
  </si>
  <si>
    <t>http://pbs.twimg.com/profile_images/826237585747963904/iFU7Zzaw_normal.jpg</t>
  </si>
  <si>
    <t>http://pbs.twimg.com/profile_images/500043880285601793/cywDsU2O_normal.jpeg</t>
  </si>
  <si>
    <t>http://pbs.twimg.com/profile_images/441959546223730689/elKXRp_k_normal.jpeg</t>
  </si>
  <si>
    <t>http://pbs.twimg.com/profile_images/784804487001088000/YAq89e79_normal.jpg</t>
  </si>
  <si>
    <t>http://pbs.twimg.com/profile_images/681503975997181953/YAZ4fyu-_normal.jpg</t>
  </si>
  <si>
    <t>http://pbs.twimg.com/profile_images/1842434016/ea_avatar_normal.png</t>
  </si>
  <si>
    <t>http://pbs.twimg.com/profile_images/378800000048746068/76d334f94fdbe55a6ec89d6745c86763_normal.jpeg</t>
  </si>
  <si>
    <t>http://pbs.twimg.com/profile_images/1071424253487185922/FUeAeRC7_normal.jpg</t>
  </si>
  <si>
    <t>http://pbs.twimg.com/profile_images/990145961564532738/-pGXnjZk_normal.jpg</t>
  </si>
  <si>
    <t>http://pbs.twimg.com/profile_images/1043374537654628352/bIva5c8h_normal.jpg</t>
  </si>
  <si>
    <t>http://pbs.twimg.com/profile_images/1040066968257085440/3MBBgUVI_normal.jpg</t>
  </si>
  <si>
    <t>http://pbs.twimg.com/profile_images/2616597060/57xi10tkvhsasqex4uad_normal.jpeg</t>
  </si>
  <si>
    <t>http://pbs.twimg.com/profile_images/839949773654257664/M9TLJaVJ_normal.jpg</t>
  </si>
  <si>
    <t>http://pbs.twimg.com/profile_images/1053005063147401217/TLekSEVb_normal.jpg</t>
  </si>
  <si>
    <t>http://pbs.twimg.com/profile_images/910245798146961414/_waEsBdy_normal.jpg</t>
  </si>
  <si>
    <t>http://pbs.twimg.com/profile_images/822379248056795139/s1sqOXyr_normal.jpg</t>
  </si>
  <si>
    <t>http://pbs.twimg.com/profile_images/879338620183818245/ClvG1Gc6_normal.jpg</t>
  </si>
  <si>
    <t>http://pbs.twimg.com/profile_images/1077803876042985474/yuwgm1Mj_normal.jpg</t>
  </si>
  <si>
    <t>http://pbs.twimg.com/profile_images/607943440547127297/AdYuGWFV_normal.jpg</t>
  </si>
  <si>
    <t>http://pbs.twimg.com/profile_images/2282723356/998kb8yt910lvpw7rsmm_normal.jpeg</t>
  </si>
  <si>
    <t>http://pbs.twimg.com/profile_images/992396702572310528/Yuxg5hh4_normal.jpg</t>
  </si>
  <si>
    <t>http://pbs.twimg.com/profile_images/3444040731/de7e8dada35e9cad224080feddd32f36_normal.jpeg</t>
  </si>
  <si>
    <t>http://pbs.twimg.com/profile_images/1016533650429497344/sQARhSU2_normal.jpg</t>
  </si>
  <si>
    <t>https://twitter.com/#!/jakeclevine/status/1074508668601753602</t>
  </si>
  <si>
    <t>https://twitter.com/#!/barssjohn/status/1074648946922979328</t>
  </si>
  <si>
    <t>https://twitter.com/#!/barssjohn/status/1074654319956369408</t>
  </si>
  <si>
    <t>https://twitter.com/#!/marion12moore/status/1074656684163981312</t>
  </si>
  <si>
    <t>https://twitter.com/#!/selfruling1/status/1074670099532013578</t>
  </si>
  <si>
    <t>https://twitter.com/#!/plattsgas/status/1074706256038948864</t>
  </si>
  <si>
    <t>https://twitter.com/#!/brianjscheid/status/1074706318588563456</t>
  </si>
  <si>
    <t>https://twitter.com/#!/patchofdarkness/status/1074706344219836421</t>
  </si>
  <si>
    <t>https://twitter.com/#!/danabrothers/status/1074708132021092352</t>
  </si>
  <si>
    <t>https://twitter.com/#!/alialexali1234/status/1074308633242923008</t>
  </si>
  <si>
    <t>https://twitter.com/#!/sarmientolavoz/status/1074719385917386753</t>
  </si>
  <si>
    <t>https://twitter.com/#!/greymessenger/status/1074738569405755392</t>
  </si>
  <si>
    <t>https://twitter.com/#!/leafwarbler/status/1074767915281498112</t>
  </si>
  <si>
    <t>https://twitter.com/#!/sunns902/status/1074770126631825408</t>
  </si>
  <si>
    <t>https://twitter.com/#!/nlsmith99/status/1074771385820401664</t>
  </si>
  <si>
    <t>https://twitter.com/#!/breathingdelhi/status/1074771573872189440</t>
  </si>
  <si>
    <t>https://twitter.com/#!/monstrum/status/1074776922553430016</t>
  </si>
  <si>
    <t>https://twitter.com/#!/danbacher/status/1064771269374033920</t>
  </si>
  <si>
    <t>https://twitter.com/#!/kirkmurphy/status/1074779620858245120</t>
  </si>
  <si>
    <t>https://twitter.com/#!/janetrweil/status/1074807735680524289</t>
  </si>
  <si>
    <t>https://twitter.com/#!/occupytheport/status/1074808026844942337</t>
  </si>
  <si>
    <t>https://twitter.com/#!/mastaofmp3s/status/1074811965804036097</t>
  </si>
  <si>
    <t>https://twitter.com/#!/hioewilliam07/status/1074832689738334208</t>
  </si>
  <si>
    <t>https://twitter.com/#!/rainbow_golden/status/1074847589520990208</t>
  </si>
  <si>
    <t>https://twitter.com/#!/vestedenergy/status/1074854200373170176</t>
  </si>
  <si>
    <t>https://twitter.com/#!/environmentva/status/1032350476623327232</t>
  </si>
  <si>
    <t>https://twitter.com/#!/sara_arub/status/1074893021773262849</t>
  </si>
  <si>
    <t>https://twitter.com/#!/wendytherealtor/status/1074898953722769408</t>
  </si>
  <si>
    <t>https://twitter.com/#!/rtbayarea/status/1074899381499752449</t>
  </si>
  <si>
    <t>https://twitter.com/#!/vicstewartadams/status/1074899686115266560</t>
  </si>
  <si>
    <t>https://twitter.com/#!/lowsulfurbunker/status/1074987176725745666</t>
  </si>
  <si>
    <t>https://twitter.com/#!/norargh1/status/1075030784485015552</t>
  </si>
  <si>
    <t>https://twitter.com/#!/ax7ztu0jjfy5qhh/status/1075044481722933249</t>
  </si>
  <si>
    <t>https://twitter.com/#!/risingtidena/status/1075046415439675394</t>
  </si>
  <si>
    <t>https://twitter.com/#!/forgerat/status/1075047347741175808</t>
  </si>
  <si>
    <t>https://twitter.com/#!/chinchillame/status/1075048018003591172</t>
  </si>
  <si>
    <t>https://twitter.com/#!/vlassover/status/1075056398340366337</t>
  </si>
  <si>
    <t>https://twitter.com/#!/willmichaels/status/1075061823022489600</t>
  </si>
  <si>
    <t>https://twitter.com/#!/jadegreen0987/status/1075063963199500288</t>
  </si>
  <si>
    <t>https://twitter.com/#!/livablesolano/status/1075155547870027776</t>
  </si>
  <si>
    <t>https://twitter.com/#!/irepbdg_/status/1075199452514643968</t>
  </si>
  <si>
    <t>https://twitter.com/#!/germxit/status/1075283728518176768</t>
  </si>
  <si>
    <t>https://twitter.com/#!/dartmouthcommon/status/1075359318000713728</t>
  </si>
  <si>
    <t>https://twitter.com/#!/dxcgeological/status/1075370150902272001</t>
  </si>
  <si>
    <t>https://twitter.com/#!/mk_inwa/status/1075413812474404865</t>
  </si>
  <si>
    <t>https://twitter.com/#!/davidcshinn/status/1075444815448420353</t>
  </si>
  <si>
    <t>https://twitter.com/#!/lollipopguild10/status/1075502579776397312</t>
  </si>
  <si>
    <t>https://twitter.com/#!/veracruisin/status/1075669080546336768</t>
  </si>
  <si>
    <t>https://twitter.com/#!/armadillomerino/status/1075701520916758528</t>
  </si>
  <si>
    <t>https://twitter.com/#!/djhayes01/status/1075781408197627910</t>
  </si>
  <si>
    <t>https://twitter.com/#!/keithdemko/status/1075810848403275777</t>
  </si>
  <si>
    <t>https://twitter.com/#!/strackekey/status/1075811232756760576</t>
  </si>
  <si>
    <t>https://twitter.com/#!/joevettweets/status/1075811254034403329</t>
  </si>
  <si>
    <t>https://twitter.com/#!/kdianehoskins/status/1075811912573730816</t>
  </si>
  <si>
    <t>https://twitter.com/#!/richportcreatio/status/1075812436047990784</t>
  </si>
  <si>
    <t>https://twitter.com/#!/dustincranor/status/1075812782224875521</t>
  </si>
  <si>
    <t>https://twitter.com/#!/pd_prender/status/1075812975276109824</t>
  </si>
  <si>
    <t>https://twitter.com/#!/cherylan101/status/1075815264858517504</t>
  </si>
  <si>
    <t>https://twitter.com/#!/lorynbaughman/status/1075815365299617792</t>
  </si>
  <si>
    <t>https://twitter.com/#!/kimsimo27675312/status/1075817726793388032</t>
  </si>
  <si>
    <t>https://twitter.com/#!/trump_enemy/status/1075817989809684481</t>
  </si>
  <si>
    <t>https://twitter.com/#!/patrickmustain/status/1075821548035080192</t>
  </si>
  <si>
    <t>https://twitter.com/#!/atqueens/status/1075823379914153984</t>
  </si>
  <si>
    <t>https://twitter.com/#!/leahanakin/status/1075823488844222464</t>
  </si>
  <si>
    <t>https://twitter.com/#!/hmeer2011/status/1075824046552608768</t>
  </si>
  <si>
    <t>https://twitter.com/#!/vanhornelaw/status/1075825295591161857</t>
  </si>
  <si>
    <t>https://twitter.com/#!/dcollinswbal/status/1075829882276454401</t>
  </si>
  <si>
    <t>https://twitter.com/#!/peteach65/status/1075830939161374726</t>
  </si>
  <si>
    <t>https://twitter.com/#!/democraticags/status/1075833549838782465</t>
  </si>
  <si>
    <t>https://twitter.com/#!/dirtyjersey701/status/1075833663223414787</t>
  </si>
  <si>
    <t>https://twitter.com/#!/stateimpactcntr/status/1075838420264587264</t>
  </si>
  <si>
    <t>https://twitter.com/#!/stateimpactcntr/status/1075838422063960064</t>
  </si>
  <si>
    <t>https://twitter.com/#!/stateimpactcntr/status/1075778689844031488</t>
  </si>
  <si>
    <t>https://twitter.com/#!/stateimpactcntr/status/1075779041863573504</t>
  </si>
  <si>
    <t>https://twitter.com/#!/stateimpactcntr/status/1075779281375113217</t>
  </si>
  <si>
    <t>https://twitter.com/#!/stateimpactcntr/status/1075817353491943424</t>
  </si>
  <si>
    <t>https://twitter.com/#!/carolstern1/status/1075858643105579008</t>
  </si>
  <si>
    <t>https://twitter.com/#!/akllama22/status/1075873988868481024</t>
  </si>
  <si>
    <t>https://twitter.com/#!/lizrosej/status/1075880910699028480</t>
  </si>
  <si>
    <t>https://twitter.com/#!/cscholten1/status/1075880955762622464</t>
  </si>
  <si>
    <t>https://twitter.com/#!/angiekozswims/status/1075887323169124352</t>
  </si>
  <si>
    <t>https://twitter.com/#!/frandaniel2/status/1075895517610237958</t>
  </si>
  <si>
    <t>https://twitter.com/#!/mrsimpsonnbct/status/1075949623993348096</t>
  </si>
  <si>
    <t>https://twitter.com/#!/conspiracyfess/status/1075950977910431744</t>
  </si>
  <si>
    <t>https://twitter.com/#!/wnctimes/status/1076146639730065409</t>
  </si>
  <si>
    <t>https://twitter.com/#!/kelseylamp/status/1076282417890058240</t>
  </si>
  <si>
    <t>https://twitter.com/#!/cvofsc/status/1076145067172220928</t>
  </si>
  <si>
    <t>https://twitter.com/#!/johntynanv/status/1076327499380985856</t>
  </si>
  <si>
    <t>https://twitter.com/#!/bemuir_ronkon79/status/1076477816550670337</t>
  </si>
  <si>
    <t>https://twitter.com/#!/brianfrosh/status/1075810801297047552</t>
  </si>
  <si>
    <t>https://twitter.com/#!/indivisiblemd/status/1076514499933495296</t>
  </si>
  <si>
    <t>https://twitter.com/#!/plattsoil/status/1074706182902816768</t>
  </si>
  <si>
    <t>https://twitter.com/#!/digitaldecoded1/status/1076599507880677377</t>
  </si>
  <si>
    <t>https://twitter.com/#!/stopdroptooling/status/1075775463178625024</t>
  </si>
  <si>
    <t>https://twitter.com/#!/stopdroptooling/status/1076862559268102144</t>
  </si>
  <si>
    <t>https://twitter.com/#!/nrdc_af/status/1075465040776626176</t>
  </si>
  <si>
    <t>https://twitter.com/#!/ddonigernrdc/status/1076888678801305600</t>
  </si>
  <si>
    <t>https://twitter.com/#!/nrdc_af/status/1074724159157080065</t>
  </si>
  <si>
    <t>https://twitter.com/#!/nrdc_af/status/1075090066106650630</t>
  </si>
  <si>
    <t>https://twitter.com/#!/nrdc_af/status/1075420240962617350</t>
  </si>
  <si>
    <t>https://twitter.com/#!/nrdc_af/status/1076888172703944712</t>
  </si>
  <si>
    <t>https://twitter.com/#!/turtlewoman777/status/1076953796046131200</t>
  </si>
  <si>
    <t>https://twitter.com/#!/suomigirl987/status/1077146332039704577</t>
  </si>
  <si>
    <t>https://twitter.com/#!/dwaynegish/status/1077269772381945856</t>
  </si>
  <si>
    <t>https://twitter.com/#!/mobrock/status/1077341629542031361</t>
  </si>
  <si>
    <t>https://twitter.com/#!/swell/status/1077342160721268746</t>
  </si>
  <si>
    <t>https://twitter.com/#!/gina5050/status/1077342582634496001</t>
  </si>
  <si>
    <t>https://twitter.com/#!/gameing/status/1076204293928022017</t>
  </si>
  <si>
    <t>https://twitter.com/#!/gameing/status/1077347694882897920</t>
  </si>
  <si>
    <t>https://twitter.com/#!/xsuzi00/status/1077348569907191808</t>
  </si>
  <si>
    <t>https://twitter.com/#!/sud_basu/status/1077672403524714496</t>
  </si>
  <si>
    <t>https://twitter.com/#!/mspasty/status/1077849732972711936</t>
  </si>
  <si>
    <t>https://twitter.com/#!/janekbrundage/status/1076187427109244928</t>
  </si>
  <si>
    <t>https://twitter.com/#!/janekbrundage/status/1076459676647256064</t>
  </si>
  <si>
    <t>https://twitter.com/#!/janekbrundage/status/1076627848213991424</t>
  </si>
  <si>
    <t>https://twitter.com/#!/janekbrundage/status/1076653810779652098</t>
  </si>
  <si>
    <t>https://twitter.com/#!/janekbrundage/status/1076839736533233664</t>
  </si>
  <si>
    <t>https://twitter.com/#!/janekbrundage/status/1077892243586015232</t>
  </si>
  <si>
    <t>https://twitter.com/#!/enviroaction/status/1075029919208562693</t>
  </si>
  <si>
    <t>https://twitter.com/#!/enviroaction/status/1076150049837441024</t>
  </si>
  <si>
    <t>https://twitter.com/#!/enviroaction/status/1077278736959954944</t>
  </si>
  <si>
    <t>https://twitter.com/#!/enviroaction/status/1077340896041955328</t>
  </si>
  <si>
    <t>https://twitter.com/#!/schon_patricia/status/1077951047719677952</t>
  </si>
  <si>
    <t>https://twitter.com/#!/barnettandassoc/status/1075254398136258560</t>
  </si>
  <si>
    <t>https://twitter.com/#!/barnettandassoc/status/1078349796916621313</t>
  </si>
  <si>
    <t>https://twitter.com/#!/perfoblogger/status/1078428384185716741</t>
  </si>
  <si>
    <t>https://twitter.com/#!/perfoblogger/status/1074625862329339906</t>
  </si>
  <si>
    <t>https://twitter.com/#!/perfoblogger/status/1074626030109745153</t>
  </si>
  <si>
    <t>https://twitter.com/#!/perfoblogger/status/1074985028881403904</t>
  </si>
  <si>
    <t>https://twitter.com/#!/perfoblogger/status/1078428368901627904</t>
  </si>
  <si>
    <t>https://twitter.com/#!/xtheflippers/status/1074764367932088323</t>
  </si>
  <si>
    <t>https://twitter.com/#!/xtheflippers/status/1078452796574388226</t>
  </si>
  <si>
    <t>https://twitter.com/#!/nitram_4200/status/1078455248337817600</t>
  </si>
  <si>
    <t>https://twitter.com/#!/danbacher/status/1074761117065404416</t>
  </si>
  <si>
    <t>https://twitter.com/#!/danbacher/status/1074764366984015872</t>
  </si>
  <si>
    <t>https://twitter.com/#!/danbacher/status/1074779303898796032</t>
  </si>
  <si>
    <t>https://twitter.com/#!/paisley_owen/status/1078471725933871105</t>
  </si>
  <si>
    <t>https://twitter.com/#!/climateleaf/status/1078636690057691141</t>
  </si>
  <si>
    <t>https://twitter.com/#!/stonedwino/status/1078657941404872705</t>
  </si>
  <si>
    <t>https://twitter.com/#!/dragondeepwater/status/1075186629214642177</t>
  </si>
  <si>
    <t>https://twitter.com/#!/dragondeepwater/status/1075410635352129536</t>
  </si>
  <si>
    <t>https://twitter.com/#!/dragondeepwater/status/1075742628350709762</t>
  </si>
  <si>
    <t>https://twitter.com/#!/dragondeepwater/status/1076140138013577219</t>
  </si>
  <si>
    <t>https://twitter.com/#!/dragondeepwater/status/1077220545408782336</t>
  </si>
  <si>
    <t>https://twitter.com/#!/dragondeepwater/status/1078086871614439424</t>
  </si>
  <si>
    <t>https://twitter.com/#!/dragondeepwater/status/1078311594373902338</t>
  </si>
  <si>
    <t>https://twitter.com/#!/dragondeepwater/status/1078391937881657344</t>
  </si>
  <si>
    <t>https://twitter.com/#!/arogis60/status/1078729090834841600</t>
  </si>
  <si>
    <t>https://twitter.com/#!/arogis60/status/1078729177841451012</t>
  </si>
  <si>
    <t>https://twitter.com/#!/fromthebowseat/status/1078734910700036096</t>
  </si>
  <si>
    <t>https://twitter.com/#!/kevindk82/status/1078754590017929217</t>
  </si>
  <si>
    <t>https://twitter.com/#!/kevindk82/status/1078755093489561600</t>
  </si>
  <si>
    <t>https://twitter.com/#!/aloginlo/status/1078797860844507142</t>
  </si>
  <si>
    <t>https://twitter.com/#!/bigjmcc/status/1072450069188829184</t>
  </si>
  <si>
    <t>https://twitter.com/#!/bigjmcc/status/1074512967750828033</t>
  </si>
  <si>
    <t>https://twitter.com/#!/bigjmcc/status/1074276371143237634</t>
  </si>
  <si>
    <t>https://twitter.com/#!/bigjmcc/status/1074640116013039617</t>
  </si>
  <si>
    <t>https://twitter.com/#!/bigjmcc/status/1075040439806369792</t>
  </si>
  <si>
    <t>https://twitter.com/#!/bigjmcc/status/1075759000661213187</t>
  </si>
  <si>
    <t>https://twitter.com/#!/bigjmcc/status/1079026880798486528</t>
  </si>
  <si>
    <t>https://twitter.com/#!/lizolac/status/1079042698370265089</t>
  </si>
  <si>
    <t>https://twitter.com/#!/devetrobert/status/1079076737429000192</t>
  </si>
  <si>
    <t>https://twitter.com/#!/thegreenpagesbc/status/1079138536412958720</t>
  </si>
  <si>
    <t>https://twitter.com/#!/thegreenpagesbc/status/1079139180171554816</t>
  </si>
  <si>
    <t>https://twitter.com/#!/bigjmcc/status/1074647296443342848</t>
  </si>
  <si>
    <t>https://twitter.com/#!/bigjmcc/status/1074849865782493184</t>
  </si>
  <si>
    <t>https://twitter.com/#!/greenmission/status/1074661866796916736</t>
  </si>
  <si>
    <t>https://twitter.com/#!/greenmission/status/1079228001865383942</t>
  </si>
  <si>
    <t>https://twitter.com/#!/canadavolunteer/status/1079282877542682624</t>
  </si>
  <si>
    <t>https://twitter.com/#!/thepurplepatri1/status/1079433182636699648</t>
  </si>
  <si>
    <t>1074508668601753602</t>
  </si>
  <si>
    <t>1074648946922979328</t>
  </si>
  <si>
    <t>1074654319956369408</t>
  </si>
  <si>
    <t>1074656684163981312</t>
  </si>
  <si>
    <t>1074670099532013578</t>
  </si>
  <si>
    <t>1074706256038948864</t>
  </si>
  <si>
    <t>1074706318588563456</t>
  </si>
  <si>
    <t>1074706344219836421</t>
  </si>
  <si>
    <t>1074708132021092352</t>
  </si>
  <si>
    <t>1074308633242923008</t>
  </si>
  <si>
    <t>1074719385917386753</t>
  </si>
  <si>
    <t>1074738569405755392</t>
  </si>
  <si>
    <t>1074767915281498112</t>
  </si>
  <si>
    <t>1074770126631825408</t>
  </si>
  <si>
    <t>1074771385820401664</t>
  </si>
  <si>
    <t>1074771573872189440</t>
  </si>
  <si>
    <t>1074776922553430016</t>
  </si>
  <si>
    <t>1064771269374033920</t>
  </si>
  <si>
    <t>1074779620858245120</t>
  </si>
  <si>
    <t>1074807735680524289</t>
  </si>
  <si>
    <t>1074808026844942337</t>
  </si>
  <si>
    <t>1074811965804036097</t>
  </si>
  <si>
    <t>1074832689738334208</t>
  </si>
  <si>
    <t>1074847589520990208</t>
  </si>
  <si>
    <t>1074854200373170176</t>
  </si>
  <si>
    <t>1032350476623327232</t>
  </si>
  <si>
    <t>1074893021773262849</t>
  </si>
  <si>
    <t>1074898953722769408</t>
  </si>
  <si>
    <t>1074899381499752449</t>
  </si>
  <si>
    <t>1074899686115266560</t>
  </si>
  <si>
    <t>1074987176725745666</t>
  </si>
  <si>
    <t>1075030784485015552</t>
  </si>
  <si>
    <t>1075044481722933249</t>
  </si>
  <si>
    <t>1075046415439675394</t>
  </si>
  <si>
    <t>1075047347741175808</t>
  </si>
  <si>
    <t>1075048018003591172</t>
  </si>
  <si>
    <t>1075056398340366337</t>
  </si>
  <si>
    <t>1075061823022489600</t>
  </si>
  <si>
    <t>1075063963199500288</t>
  </si>
  <si>
    <t>1075155547870027776</t>
  </si>
  <si>
    <t>1075199452514643968</t>
  </si>
  <si>
    <t>1075283728518176768</t>
  </si>
  <si>
    <t>1075359318000713728</t>
  </si>
  <si>
    <t>1075370150902272001</t>
  </si>
  <si>
    <t>1075413812474404865</t>
  </si>
  <si>
    <t>1075444815448420353</t>
  </si>
  <si>
    <t>1075502579776397312</t>
  </si>
  <si>
    <t>1075669080546336768</t>
  </si>
  <si>
    <t>1075701520916758528</t>
  </si>
  <si>
    <t>1075781408197627910</t>
  </si>
  <si>
    <t>1075810848403275777</t>
  </si>
  <si>
    <t>1075811232756760576</t>
  </si>
  <si>
    <t>1075811254034403329</t>
  </si>
  <si>
    <t>1075811912573730816</t>
  </si>
  <si>
    <t>1075812436047990784</t>
  </si>
  <si>
    <t>1075812782224875521</t>
  </si>
  <si>
    <t>1075812975276109824</t>
  </si>
  <si>
    <t>1075815264858517504</t>
  </si>
  <si>
    <t>1075815365299617792</t>
  </si>
  <si>
    <t>1075817726793388032</t>
  </si>
  <si>
    <t>1075817989809684481</t>
  </si>
  <si>
    <t>1075821548035080192</t>
  </si>
  <si>
    <t>1075823379914153984</t>
  </si>
  <si>
    <t>1075823488844222464</t>
  </si>
  <si>
    <t>1075824046552608768</t>
  </si>
  <si>
    <t>1075825295591161857</t>
  </si>
  <si>
    <t>1075829882276454401</t>
  </si>
  <si>
    <t>1075830939161374726</t>
  </si>
  <si>
    <t>1075833549838782465</t>
  </si>
  <si>
    <t>1075833663223414787</t>
  </si>
  <si>
    <t>1075838420264587264</t>
  </si>
  <si>
    <t>1075838422063960064</t>
  </si>
  <si>
    <t>1075778689844031488</t>
  </si>
  <si>
    <t>1075779041863573504</t>
  </si>
  <si>
    <t>1075779281375113217</t>
  </si>
  <si>
    <t>1075817353491943424</t>
  </si>
  <si>
    <t>1075858643105579008</t>
  </si>
  <si>
    <t>1075873988868481024</t>
  </si>
  <si>
    <t>1075880910699028480</t>
  </si>
  <si>
    <t>1075880955762622464</t>
  </si>
  <si>
    <t>1075887323169124352</t>
  </si>
  <si>
    <t>1075895517610237958</t>
  </si>
  <si>
    <t>1075949623993348096</t>
  </si>
  <si>
    <t>1075950977910431744</t>
  </si>
  <si>
    <t>1076146639730065409</t>
  </si>
  <si>
    <t>1076282417890058240</t>
  </si>
  <si>
    <t>1076145067172220928</t>
  </si>
  <si>
    <t>1076327499380985856</t>
  </si>
  <si>
    <t>1076477816550670337</t>
  </si>
  <si>
    <t>1075810801297047552</t>
  </si>
  <si>
    <t>1076514499933495296</t>
  </si>
  <si>
    <t>1074706182902816768</t>
  </si>
  <si>
    <t>1076599507880677377</t>
  </si>
  <si>
    <t>1075775463178625024</t>
  </si>
  <si>
    <t>1076862559268102144</t>
  </si>
  <si>
    <t>1075465040776626176</t>
  </si>
  <si>
    <t>1076888678801305600</t>
  </si>
  <si>
    <t>1074724159157080065</t>
  </si>
  <si>
    <t>1075090066106650630</t>
  </si>
  <si>
    <t>1075420240962617350</t>
  </si>
  <si>
    <t>1076888172703944712</t>
  </si>
  <si>
    <t>1076953796046131200</t>
  </si>
  <si>
    <t>1077146332039704577</t>
  </si>
  <si>
    <t>1077269772381945856</t>
  </si>
  <si>
    <t>1077341629542031361</t>
  </si>
  <si>
    <t>1077342160721268746</t>
  </si>
  <si>
    <t>1077342582634496001</t>
  </si>
  <si>
    <t>1076204293928022017</t>
  </si>
  <si>
    <t>1077347694882897920</t>
  </si>
  <si>
    <t>1077348569907191808</t>
  </si>
  <si>
    <t>1077672403524714496</t>
  </si>
  <si>
    <t>1077849732972711936</t>
  </si>
  <si>
    <t>1076187427109244928</t>
  </si>
  <si>
    <t>1076459676647256064</t>
  </si>
  <si>
    <t>1076627848213991424</t>
  </si>
  <si>
    <t>1076653810779652098</t>
  </si>
  <si>
    <t>1076839736533233664</t>
  </si>
  <si>
    <t>1077892243586015232</t>
  </si>
  <si>
    <t>1075029919208562693</t>
  </si>
  <si>
    <t>1076150049837441024</t>
  </si>
  <si>
    <t>1077278736959954944</t>
  </si>
  <si>
    <t>1077340896041955328</t>
  </si>
  <si>
    <t>1077951047719677952</t>
  </si>
  <si>
    <t>1075254398136258560</t>
  </si>
  <si>
    <t>1078349796916621313</t>
  </si>
  <si>
    <t>1078428384185716741</t>
  </si>
  <si>
    <t>1074625862329339906</t>
  </si>
  <si>
    <t>1074626030109745153</t>
  </si>
  <si>
    <t>1074985028881403904</t>
  </si>
  <si>
    <t>1078428368901627904</t>
  </si>
  <si>
    <t>1074764367932088323</t>
  </si>
  <si>
    <t>1078452796574388226</t>
  </si>
  <si>
    <t>1078455248337817600</t>
  </si>
  <si>
    <t>1074761117065404416</t>
  </si>
  <si>
    <t>1074764366984015872</t>
  </si>
  <si>
    <t>1074779303898796032</t>
  </si>
  <si>
    <t>1078471725933871105</t>
  </si>
  <si>
    <t>1078636690057691141</t>
  </si>
  <si>
    <t>1078657941404872705</t>
  </si>
  <si>
    <t>1075186629214642177</t>
  </si>
  <si>
    <t>1075410635352129536</t>
  </si>
  <si>
    <t>1075742628350709762</t>
  </si>
  <si>
    <t>1076140138013577219</t>
  </si>
  <si>
    <t>1077220545408782336</t>
  </si>
  <si>
    <t>1078086871614439424</t>
  </si>
  <si>
    <t>1078311594373902338</t>
  </si>
  <si>
    <t>1078391937881657344</t>
  </si>
  <si>
    <t>1078729090834841600</t>
  </si>
  <si>
    <t>1078729177841451012</t>
  </si>
  <si>
    <t>1078734910700036096</t>
  </si>
  <si>
    <t>1078754590017929217</t>
  </si>
  <si>
    <t>1078755093489561600</t>
  </si>
  <si>
    <t>1078797860844507142</t>
  </si>
  <si>
    <t>1072450069188829184</t>
  </si>
  <si>
    <t>1074512967750828033</t>
  </si>
  <si>
    <t>1074276371143237634</t>
  </si>
  <si>
    <t>1074640116013039617</t>
  </si>
  <si>
    <t>1075040439806369792</t>
  </si>
  <si>
    <t>1075759000661213187</t>
  </si>
  <si>
    <t>1079026880798486528</t>
  </si>
  <si>
    <t>1079042698370265089</t>
  </si>
  <si>
    <t>1079076737429000192</t>
  </si>
  <si>
    <t>1079138536412958720</t>
  </si>
  <si>
    <t>1079139180171554816</t>
  </si>
  <si>
    <t>1074647296443342848</t>
  </si>
  <si>
    <t>1074849865782493184</t>
  </si>
  <si>
    <t>1074661866796916736</t>
  </si>
  <si>
    <t>1079228001865383942</t>
  </si>
  <si>
    <t>1079282877542682624</t>
  </si>
  <si>
    <t>1079433182636699648</t>
  </si>
  <si>
    <t>1074508667456634881</t>
  </si>
  <si>
    <t>1074211267752034304</t>
  </si>
  <si>
    <t>1076282277355606022</t>
  </si>
  <si>
    <t>1076901117479419904</t>
  </si>
  <si>
    <t>1078754364431454210</t>
  </si>
  <si>
    <t>1078754857627144192</t>
  </si>
  <si>
    <t>1074120637780774912</t>
  </si>
  <si>
    <t>1075028767234355200</t>
  </si>
  <si>
    <t>228540094</t>
  </si>
  <si>
    <t/>
  </si>
  <si>
    <t>318042444</t>
  </si>
  <si>
    <t>913394690652884993</t>
  </si>
  <si>
    <t>3346590929</t>
  </si>
  <si>
    <t>824320363257413633</t>
  </si>
  <si>
    <t>1895534522</t>
  </si>
  <si>
    <t>212621119</t>
  </si>
  <si>
    <t>210833106</t>
  </si>
  <si>
    <t>en</t>
  </si>
  <si>
    <t>pl</t>
  </si>
  <si>
    <t>und</t>
  </si>
  <si>
    <t>es</t>
  </si>
  <si>
    <t>ca</t>
  </si>
  <si>
    <t>tl</t>
  </si>
  <si>
    <t>vi</t>
  </si>
  <si>
    <t>1074303296591052800</t>
  </si>
  <si>
    <t>1075005381900992512</t>
  </si>
  <si>
    <t>1075655318288314368</t>
  </si>
  <si>
    <t>1075777034792591360</t>
  </si>
  <si>
    <t>1075805818723950597</t>
  </si>
  <si>
    <t>1078656832271536128</t>
  </si>
  <si>
    <t>Twitter for iPad</t>
  </si>
  <si>
    <t>Twitter for Android</t>
  </si>
  <si>
    <t>Twitter Web Client</t>
  </si>
  <si>
    <t>Hootsuite Inc.</t>
  </si>
  <si>
    <t>Twitter for iPhone</t>
  </si>
  <si>
    <t>OilAndGasReports</t>
  </si>
  <si>
    <t>LinkedIn</t>
  </si>
  <si>
    <t>MatangiYantra</t>
  </si>
  <si>
    <t>Twitter Lite</t>
  </si>
  <si>
    <t xml:space="preserve">Falcon Social Media Management </t>
  </si>
  <si>
    <t>App Twitter 101011011</t>
  </si>
  <si>
    <t>TweetDeck</t>
  </si>
  <si>
    <t>Instagram</t>
  </si>
  <si>
    <t>Twitterrific for iOS</t>
  </si>
  <si>
    <t>HubSpot</t>
  </si>
  <si>
    <t>Sprout Social</t>
  </si>
  <si>
    <t>GishGallop</t>
  </si>
  <si>
    <t>Facebook</t>
  </si>
  <si>
    <t>Paper.li</t>
  </si>
  <si>
    <t>Retweet</t>
  </si>
  <si>
    <t>-64.237659,43.366298 
-64.237659,45.276170 
-59.385802,45.276170 
-59.385802,43.366298</t>
  </si>
  <si>
    <t>Canada</t>
  </si>
  <si>
    <t>CA</t>
  </si>
  <si>
    <t>Halifax, Nova Scotia</t>
  </si>
  <si>
    <t>5d058f2e9fe1516c</t>
  </si>
  <si>
    <t>Halifax</t>
  </si>
  <si>
    <t>city</t>
  </si>
  <si>
    <t>https://api.twitter.com/1.1/geo/id/5d058f2e9fe1516c.json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</si>
  <si>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</si>
  <si>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</si>
  <si>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</si>
  <si>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</si>
  <si>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</si>
  <si>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</si>
  <si>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</si>
  <si>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</si>
  <si>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</si>
  <si>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</si>
  <si>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</si>
  <si>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</si>
  <si>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</si>
  <si>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</si>
  <si>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</si>
  <si>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</si>
  <si>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</si>
  <si>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</si>
  <si>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</si>
  <si>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</si>
  <si>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</si>
  <si>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Jake Levine</t>
  </si>
  <si>
    <t>John Barss</t>
  </si>
  <si>
    <t>BigJMcC</t>
  </si>
  <si>
    <t>Bernadette Jordan</t>
  </si>
  <si>
    <t>CNSOPB</t>
  </si>
  <si>
    <t>Marion Moore</t>
  </si>
  <si>
    <t>DemocracyLost</t>
  </si>
  <si>
    <t>John Dean</t>
  </si>
  <si>
    <t>Ignatius Chukwudi</t>
  </si>
  <si>
    <t>Platts Gas</t>
  </si>
  <si>
    <t>Platts Oil</t>
  </si>
  <si>
    <t>Brian Scheid</t>
  </si>
  <si>
    <t>Patch Darkness</t>
  </si>
  <si>
    <t>Dana _xD83E__xDD90_Proud _xD83E__xDD80_Bottom _xD83D__xDC21_Feeder _xD83E__xDDDC_‍♀️Brothers _xD83E__xDDD9_‍♀️</t>
  </si>
  <si>
    <t>Texas, Shale, OPEC</t>
  </si>
  <si>
    <t>Manuel Sarmiento</t>
  </si>
  <si>
    <t>Sean Sullivan</t>
  </si>
  <si>
    <t>Madhusudan Katti ☕️_xD83E__xDD89_</t>
  </si>
  <si>
    <t>Dan Bacher</t>
  </si>
  <si>
    <t>Sustainable Northern Nova Scotia</t>
  </si>
  <si>
    <t>NancySmith</t>
  </si>
  <si>
    <t>Breathing Delhi</t>
  </si>
  <si>
    <t>Monstrum</t>
  </si>
  <si>
    <t>CounterPunch</t>
  </si>
  <si>
    <t>kirk murphy</t>
  </si>
  <si>
    <t>Janet Weil</t>
  </si>
  <si>
    <t>Occupy the Port</t>
  </si>
  <si>
    <t>PROFESSIONAL Gen Xer</t>
  </si>
  <si>
    <t>hWilliam Lijn,Ph.D.</t>
  </si>
  <si>
    <t>Judy Young: #GreenNewDeal #PublicBanks</t>
  </si>
  <si>
    <t>Vested energy</t>
  </si>
  <si>
    <t>Environment Virginia</t>
  </si>
  <si>
    <t>Rep. Bobby Scott</t>
  </si>
  <si>
    <t>Sara Yaseen</t>
  </si>
  <si>
    <t>W.B.</t>
  </si>
  <si>
    <t>Diablo Rising Tide</t>
  </si>
  <si>
    <t>V Stewart Adams</t>
  </si>
  <si>
    <t>Low Sulfur Bunker Global Information Centre</t>
  </si>
  <si>
    <t>PerfoBlogger</t>
  </si>
  <si>
    <t>NoNoNo #FBPE</t>
  </si>
  <si>
    <t>Environmental Action</t>
  </si>
  <si>
    <t>平朝路</t>
  </si>
  <si>
    <t>NRDC Action Fund</t>
  </si>
  <si>
    <t>Rising Tide NA</t>
  </si>
  <si>
    <t>RogueLemming_xD83C__xDDE8__xD83C__xDDE6__xD83D__xDC14__xD83C__xDF77_</t>
  </si>
  <si>
    <t>Manuel Chinchilla Da Silva</t>
  </si>
  <si>
    <t>Sergey Wlassow</t>
  </si>
  <si>
    <t>Will Michaels</t>
  </si>
  <si>
    <t>Jade Green_xD83D__xDC8E_Denogean</t>
  </si>
  <si>
    <t>Livable Solano</t>
  </si>
  <si>
    <t>Engr. Babajide Akran</t>
  </si>
  <si>
    <t>GermXit</t>
  </si>
  <si>
    <t>Trevor Parsons</t>
  </si>
  <si>
    <t>The Rick Howe Show</t>
  </si>
  <si>
    <t>DXC Geological</t>
  </si>
  <si>
    <t>Tillys' mom_xD83C__xDF08_ Ranger Sherman Keelan</t>
  </si>
  <si>
    <t>David Carter Shinn</t>
  </si>
  <si>
    <t>The Lollipop Guild</t>
  </si>
  <si>
    <t>Nick Rovisa</t>
  </si>
  <si>
    <t>Smocking Cool Catty</t>
  </si>
  <si>
    <t>Armadillo Merino®</t>
  </si>
  <si>
    <t>David J. Hayes</t>
  </si>
  <si>
    <t>Keith Demko</t>
  </si>
  <si>
    <t>Brian Frosh</t>
  </si>
  <si>
    <t>Anne</t>
  </si>
  <si>
    <t>JoeVet</t>
  </si>
  <si>
    <t>Diane Hoskins</t>
  </si>
  <si>
    <t>@gri61</t>
  </si>
  <si>
    <t>Dustin Cranor</t>
  </si>
  <si>
    <t>PD Prender</t>
  </si>
  <si>
    <t>Cheryl Church</t>
  </si>
  <si>
    <t>Loryn Baughman</t>
  </si>
  <si>
    <t>Kim</t>
  </si>
  <si>
    <t>Trump’s Enemy Number One</t>
  </si>
  <si>
    <t>Patrick Mustain</t>
  </si>
  <si>
    <t>Ann Terry</t>
  </si>
  <si>
    <t>Luke</t>
  </si>
  <si>
    <t>Helen Meerschaert</t>
  </si>
  <si>
    <t>Jon vanHorne</t>
  </si>
  <si>
    <t>David Collins</t>
  </si>
  <si>
    <t>Semper Fi USMC</t>
  </si>
  <si>
    <t>Democratic AGs</t>
  </si>
  <si>
    <t>GwEEdZ</t>
  </si>
  <si>
    <t>State Impact Center</t>
  </si>
  <si>
    <t>AG Gurbir Grewal</t>
  </si>
  <si>
    <t>Carol Stern</t>
  </si>
  <si>
    <t>Alice Keck</t>
  </si>
  <si>
    <t>Liz Rose</t>
  </si>
  <si>
    <t>Charles Scholten</t>
  </si>
  <si>
    <t>Angie Kozlowski</t>
  </si>
  <si>
    <t>Fran Daniel</t>
  </si>
  <si>
    <t>Jesse Simpson, NBCT</t>
  </si>
  <si>
    <t>ConspiracyConfession</t>
  </si>
  <si>
    <t>WNCTIMES</t>
  </si>
  <si>
    <t>Kelsey Lamp</t>
  </si>
  <si>
    <t>Conservation Voters</t>
  </si>
  <si>
    <t>Gov. Henry McMaster</t>
  </si>
  <si>
    <t>John Tynan</t>
  </si>
  <si>
    <t>bemuir</t>
  </si>
  <si>
    <t>Indivisible MD</t>
  </si>
  <si>
    <t>DR.TANVIR AHMED, GCR</t>
  </si>
  <si>
    <t>Stopdrop Tooling</t>
  </si>
  <si>
    <t>NRDC _xD83C__xDF0E_</t>
  </si>
  <si>
    <t>David Doniger</t>
  </si>
  <si>
    <t>Donald J. Trump</t>
  </si>
  <si>
    <t>TurtleWoman</t>
  </si>
  <si>
    <t>Ron Perlman</t>
  </si>
  <si>
    <t>Out And Abouter</t>
  </si>
  <si>
    <t>_xD83D__xDD25__xD83D__xDDA4_Mrs. White_xD83D__xDDA4__xD83D__xDD25_ #FBR</t>
  </si>
  <si>
    <t>_xD83C__xDF0A_ Dump _xD83D__xDDD1_ Trump _xD83C__xDF0A_</t>
  </si>
  <si>
    <t>Kakajan Haytlyyev #PoliticalCorrectnessIsntAllowed</t>
  </si>
  <si>
    <t>TrentMW5150</t>
  </si>
  <si>
    <t>Fedák Máté (Individual 1)</t>
  </si>
  <si>
    <t>WTFGOP? Jail For #Individual1</t>
  </si>
  <si>
    <t>Andrea Sreiber</t>
  </si>
  <si>
    <t>Dwayne Gish</t>
  </si>
  <si>
    <t>Mo Brock</t>
  </si>
  <si>
    <t>Swell _xD83C__xDFB8_ _xD83D__xDEB5_‍♀️ _xD83C__xDF0A_ _xD83C__xDF0A_</t>
  </si>
  <si>
    <t>Gina</t>
  </si>
  <si>
    <t>Su Zi</t>
  </si>
  <si>
    <t>Sudipta Basu</t>
  </si>
  <si>
    <t>Miss Pasty</t>
  </si>
  <si>
    <t>Jane K Brundage</t>
  </si>
  <si>
    <t>Patricia Schon</t>
  </si>
  <si>
    <t>Barnett &amp; Associates</t>
  </si>
  <si>
    <t>Vox Populi</t>
  </si>
  <si>
    <t>the flippers</t>
  </si>
  <si>
    <t>Secretary Ryan Zinke</t>
  </si>
  <si>
    <t>Martin</t>
  </si>
  <si>
    <t>paisley owen</t>
  </si>
  <si>
    <t>Climate Leaf</t>
  </si>
  <si>
    <t>Stoned Wino</t>
  </si>
  <si>
    <t>Dragon Deepwater</t>
  </si>
  <si>
    <t>Freelance Fertigungsüberwachung-Stahlbau</t>
  </si>
  <si>
    <t>Bow Seat</t>
  </si>
  <si>
    <t>Kevin Kiefer</t>
  </si>
  <si>
    <t>Rick Scott</t>
  </si>
  <si>
    <t>Roy Cooper</t>
  </si>
  <si>
    <t>Governor John Carney</t>
  </si>
  <si>
    <t>Ralph Northam</t>
  </si>
  <si>
    <t>Phil Murphy</t>
  </si>
  <si>
    <t>Ann McElhinney</t>
  </si>
  <si>
    <t>Jay Lucas</t>
  </si>
  <si>
    <t>Speaker Tim Moore</t>
  </si>
  <si>
    <t>Jose Oliva</t>
  </si>
  <si>
    <t>Kirk Cox</t>
  </si>
  <si>
    <t>Speaker Coughlin</t>
  </si>
  <si>
    <t>Mark Butler</t>
  </si>
  <si>
    <t>colleen parks</t>
  </si>
  <si>
    <t>Catherine McKenna _xD83C__xDDE8__xD83C__xDDE6_</t>
  </si>
  <si>
    <t>Gerald Butts _xD83C__xDDE8__xD83C__xDDE6_</t>
  </si>
  <si>
    <t>SierraClubCanada Fdn</t>
  </si>
  <si>
    <t>TalkingRadical.ca</t>
  </si>
  <si>
    <t>Scott Neigh</t>
  </si>
  <si>
    <t>Hugh MacKay MLA</t>
  </si>
  <si>
    <t>Andy Fillmore, MP</t>
  </si>
  <si>
    <t>Leslie Olac</t>
  </si>
  <si>
    <t>JR</t>
  </si>
  <si>
    <t>robert devet</t>
  </si>
  <si>
    <t>Cindy</t>
  </si>
  <si>
    <t>Gretchen Fitzgerald</t>
  </si>
  <si>
    <t>Carl and Erez Segal</t>
  </si>
  <si>
    <t>Friends of the Earth</t>
  </si>
  <si>
    <t>MississippiValley CA</t>
  </si>
  <si>
    <t>Wye Marsh</t>
  </si>
  <si>
    <t>purplepatriot</t>
  </si>
  <si>
    <t>Climate attorney at @CovingtonLLP. Former energy and climate aide to President @BarackObama. @Opower, @SenatorPavley alum. Tweets my own.</t>
  </si>
  <si>
    <t>Father,geographer,Dartmouth boy, proud Nova Scotian,environmentalist,audiophile,lover of elderly European cars especially Volvos</t>
  </si>
  <si>
    <t>Retired Labour Communicator living in beautiful St. Margaret's Bay, Nova Scotia. CUPE Comms Rep for 26 years, worked in radio news for 10.</t>
  </si>
  <si>
    <t>Wife, mother and Member of Parliament for South Shore-St. Margaret's bernadette.jordan@parl.gc.ca</t>
  </si>
  <si>
    <t>The Canada-Nova Scotia Offshore Petroleum Board is the independent regulator of Nova Scotia offshore oil &amp; gas activities.</t>
  </si>
  <si>
    <t>Disability MH Advocate
past Teacher/Social Entrepreneur 
Peace Nature Enviro loving old Hiker Climate Clean Air &amp; Water activist Fracktivist Human</t>
  </si>
  <si>
    <t>Author, Lecturer, Columnist (Justia), CNN contributor, fmr Nixon White House Counsel, and fmr Goldwater Chair of Amer. Inst. at Az State Un. Pix of my girls.</t>
  </si>
  <si>
    <t>A Husband, Father and Research Assistant at QUT</t>
  </si>
  <si>
    <t>Latest #natgas #naturalgas #energy prices, news and analysis. #commodity insight, regulatory knowledge &amp; #pipeline projects info. RT’s do not equal endorsements</t>
  </si>
  <si>
    <t>Real-time #oilprice news &amp; analysis on #oilmarkets from S&amp;P Global Platts. Covers global #crudeoil, refined oil, #jetfuel &amp; gasoil. RTs don’t equal endorsements</t>
  </si>
  <si>
    <t>Reporter for S&amp;P Global Platts covering US crude oil policy. Co-host of the award-winning #CapitolCrude podcast. All opinions my own.</t>
  </si>
  <si>
    <t>We re-tweet the White House and all inside to maintain a record of Tweets. We also re-tweet Oil and Gas agencies that look out for us as well as others.</t>
  </si>
  <si>
    <t>Recently returned NLer, joined the ranks of the #proudbottomfeeders. _xD83E__xDD80__xD83E__xDD80_</t>
  </si>
  <si>
    <t>Texas, Shale &amp; OPEC: 3 Musketeers</t>
  </si>
  <si>
    <t>Reporter-editor on FERC, gas infrastructure permitting, and environment. Illustration fan. Retweets are not endorsements. I am just the messenger.</t>
  </si>
  <si>
    <t>Alien of Extraordinary Ability | Reconciliation Ecologist using #PublicScience to help humans reconnect with nature @NCState | Podcast: @science_candle | he/him</t>
  </si>
  <si>
    <t>Investigative journalist focusing on fish, water and environmental issues. Editor, Fish Sniffer magazine</t>
  </si>
  <si>
    <t>https://t.co/InGxiIShfg Concerned citizens working to ensure environmentally sustainable, locally-driven economic and community development in northern NS.</t>
  </si>
  <si>
    <t>Social justice and gardening.</t>
  </si>
  <si>
    <t>Instant climate change news and the most talked about environmental stories across the globe. Concerned about Delhi pollution.#ActOnClimate #ClimateChangeIsReal</t>
  </si>
  <si>
    <t>We run the stories the corporate press never print.</t>
  </si>
  <si>
    <t>“We live in capitalism, its power seems inescapable-but then, so did the divine right of kings”-Ursula K LeGuin / Chronicles of the Dark Years: Jan 20 2017 to ?</t>
  </si>
  <si>
    <t>Inspired by people working for peace &amp; justice on our only home planet. Photos are mine unless otherwise credited. #freedom</t>
  </si>
  <si>
    <t>OccupythePort: The Original Port Shutdown Twitter Account. #D12. Continual reporting from CA in the East Bay. Radical Politics. Always on the front line.</t>
  </si>
  <si>
    <t>Weather Enthusiast Android Nerd #chronicpain #Disabled Amplifier Of News #Caturday #nature unemployed if you can please Donate https://t.co/dTlE95Bf3g</t>
  </si>
  <si>
    <t>CEO in de olie-en gas sector. FPSO #Offshore Projects
| Hoofdkantoor : Phileas Foggstraat 65, AL Emmen,The Netherlands.|
Dipl.-Ing.,MBA . 
|Max 3700 volgers .</t>
  </si>
  <si>
    <t>I speak truth to power, post &amp; retweet about social justice issues.
I love nature. 
I'm an avid Star Trek fan.
I enjoy Star Wars, PORGs are so cute.</t>
  </si>
  <si>
    <t>A dedicated energy resource platform</t>
  </si>
  <si>
    <t>Environment Virginia, a project of Environment America, is a policy and action group with one mission: to build a greener, healthier world.</t>
  </si>
  <si>
    <t>Proudly representing Virginia's 3rd Congressional District. Ranking Member, Committee on Education and the Workforce @edworkforcedems.</t>
  </si>
  <si>
    <t>At 20 years old, I graduated from @VCU. Passionate about politics &amp; history. Now, a FO @forourfutureva. I plan on going to law school soon. #FBR #NeedToImpeach</t>
  </si>
  <si>
    <t>Diablo Rising Tide works towards climate and environmental justice in the Bay Area -- while confronting the roots cause of climate change.</t>
  </si>
  <si>
    <t>Low Sulfur Bunker Specification &amp; Availability in Ports Worldwide.</t>
  </si>
  <si>
    <t>Blog científico-educativo, creado con el propósito de compartir y difundir ideas, innovaciones, informaciones y experiencia relacionada con perforación de pozos</t>
  </si>
  <si>
    <t>here to help</t>
  </si>
  <si>
    <t>Founded at the first Earth Day with a mission to protect the planet and all of us who live on it, we are Environmental Action.</t>
  </si>
  <si>
    <t>Building political support for protecting the planet and its people.</t>
  </si>
  <si>
    <t>Confronting the Root Causes of Climate Change</t>
  </si>
  <si>
    <t>Defender of Canada.
When you forge hot metal an insight into the why of things becomes clearer &amp; more paramount. 
#OpSaveThePlanet ... Engaged #lulz</t>
  </si>
  <si>
    <t>Manuel Chinchilla Da Silva is a Lawyer, Oil expert and businessman. CEO of Southern Procurement Services (SPS)</t>
  </si>
  <si>
    <t>Fragmente der Moderne als Manuskript gedruckt (современность, фрагментарно и на правах рукописи)</t>
  </si>
  <si>
    <t>Daily News Producer and fill-in host for @wunc. I like news. I love radio. And the Tar Heels. Tweets are my own.</t>
  </si>
  <si>
    <t>USAF Daughter.    
            Jesus will prevail!!
President Trump !!! 
           Rule of Law! Q
           Pro life     California Republican</t>
  </si>
  <si>
    <t>Tweeting to the health of all Solano County ecosystems.</t>
  </si>
  <si>
    <t>A Politician at heart, Petroleum Engineer by Profession _xD83C__xDF96_️_xD83C__xDF96_️
Life is a race compete or die.
#ManchesterUnited
#Barcelona
Instagram - @irepbdg_</t>
  </si>
  <si>
    <t>GermXit an organic, biodegradable &amp; environmentally friendly air purifier. It safely kills harmful bacteria, viruses, mould &amp; fungi. It also reduces co2 levels.</t>
  </si>
  <si>
    <t>When it comes to the #ClimateCrisis, I think it's time to admit that Civility is Highly Overrated. We are rushing towards the #NextMassExtinction</t>
  </si>
  <si>
    <t>Morning talk show host on News 95.7. Retweets rarely mean endorsements. We're just stirring the pot.</t>
  </si>
  <si>
    <t>Darren Clark is a Consultant Wellsite Geologist in the Oil and Gas industry with over 22 years experience working closely with a number of operators.</t>
  </si>
  <si>
    <t>Covering the offshore oil &amp; gas and renewables rig markets for @bassoeoffshore</t>
  </si>
  <si>
    <t>A source for truth in this dark age. Official twitter account of Lollipop Guild Productions. We represent the Lollipop Guild. #Caring #Ryan4JMNT</t>
  </si>
  <si>
    <t>Sr. PM + Biz Dev @RainAgency // I love diners // NBA guy // #roc // _xD83D__xDD1B_</t>
  </si>
  <si>
    <t>♥️ScienceMysteriesCatsFranceLawPrivacy1A ❌SexAsslt/Bully/TeenSuicide #endthedeathpenalty #MJIA #MST #StillWithHer #Mueller #Resist #PostcardsToVoters #Duty2Warn</t>
  </si>
  <si>
    <t>Want to go harder, faster, stronger &amp; for longer? Armadillo next-to-skin garments optimise your performance and help keep you safe in extreme environments.</t>
  </si>
  <si>
    <t>Former #2 @Interior (DepSec) for Obama, Clinton; Exec Dir of @NYULaw's @StateImpactCntr, working w/ state attorneys general on energy/env't. Tweets my own.</t>
  </si>
  <si>
    <t>Planning director for #Delmarva Media Group and #SBY Daily Times ... often-silly tweeter of just about anything that pops into my mind</t>
  </si>
  <si>
    <t>Attorney General of Maryland</t>
  </si>
  <si>
    <t>Retired army officer, Son of immigrants, Scientist, Photographer, Opposed to @GOP xenophobia, I follow reporters except FoxNews, Proud liberal.</t>
  </si>
  <si>
    <t>Cyclist, sailor, skiier, diver type. If it's outside, I'm in. Coffee addict. Terp. Former ANC 6B. Campaign Director @Oceana. Views are mine not employer.</t>
  </si>
  <si>
    <t>Ocean Protector. Senior Communications Director at Oceana. Views are my own. @Oceana</t>
  </si>
  <si>
    <t>U.S. Communications Associate at @Oceana. @MichiganStateU alum. All views my own. Lover of nature, books, dogs and yoga.</t>
  </si>
  <si>
    <t>Wife, Mother, Animal Lover. Human Rights. Love trumps hate. Peaceful protest. Immigration rights.</t>
  </si>
  <si>
    <t>#blacklivesmatter #climatechange #medicare4all #criminaljusticereform #science #prochoice #impeachtrump #resist. #believesurvivors blocked by @GovMikeHuckabee</t>
  </si>
  <si>
    <t>MPH, MA | Health/Science Writing &amp; Digital Media | @NewBodyEthic | Work for @oceana but non @oceana tweets my own. Find me in SciAm Blogs, Daily Beast &amp; More</t>
  </si>
  <si>
    <t>Center-Left</t>
  </si>
  <si>
    <t>NFL owner. Independent, hate liars , believe in AMERICA,  foodservice worker, enjoys nature and gardening, SUPPORTS legalizing marijuana. VOTE BLUE</t>
  </si>
  <si>
    <t>Government contracts adviser; @UMUC Adjunct Associate Professor; @SNHU Public Administration Adjunct Faculty</t>
  </si>
  <si>
    <t>Reporter @wbaltv11 Links &amp; RTs aren't endorsements. Opinions are my own.</t>
  </si>
  <si>
    <t>DAGA supports Democrats holding the office of state Attorney General in their mission to protect and advocate.</t>
  </si>
  <si>
    <t>Italo-Americano_xD83C__xDDEE__xD83C__xDDF9__xD83C__xDDFA__xD83C__xDDF8_son of immigrants, I sit just left of center &amp; speak TRUTH to power #FrGuidoTwin #GwEEdZ #JerseyStrong #RESIST #FBR #BidenHarris2020</t>
  </si>
  <si>
    <t>Non-partisan Center @nyulaw dedicated to working with state attorneys general to protect and advance clean energy, climate change, and environmental laws</t>
  </si>
  <si>
    <t>Official account for the Office of the NJ Attorney General. For citizens services: (609) 984-5828. To learn more about the 61st AG, follow @GurbirGrewalNJ.</t>
  </si>
  <si>
    <t>Hmm, Give me a moment to think of something... SNAPPY!</t>
  </si>
  <si>
    <t>Not as funny as I would like to be.</t>
  </si>
  <si>
    <t>U.S. Masters swimmer; enjoys travel, biking, yoga and Fútbol! Working to promote climate action and sustainability to save our planet.</t>
  </si>
  <si>
    <t>Medical /science writer; music enthusiast; friend, sister, aunt, cat mom; supports laughter and living in the present</t>
  </si>
  <si>
    <t>Consulting Teacher | @NBPTS ELA |
@Fulbrightprgrm UK Educator |
@mceanea Professional Developer |
@NEAToday ECLL Virtual Coach | 
Views are mine #RedforEd</t>
  </si>
  <si>
    <t>You want to tell.  You really do.  We all want to know.  Confess.  You shall be healed.</t>
  </si>
  <si>
    <t>NV Native, working to protect our oceans with @EnvAm. Tweets are my own</t>
  </si>
  <si>
    <t>Conservation Voters of SC is a nonpartisan, nonprofit statewide group holding elected leaders accountable for a safe, clean and healthy South Carolina.</t>
  </si>
  <si>
    <t>117th Governor of South Carolina.</t>
  </si>
  <si>
    <t>Conservation Voters of SC, Political Director. Advocate, political strategist, water resource buff. @CVofSC. Views and opinions here are my own.</t>
  </si>
  <si>
    <t>"Yesterday is not ours to recover, but tomorrow is ours to win or lose." LBJ. Third gen fed _xD83C__xDF08_FBR_xD83C__xDF0A__xD83C__xDF0A_Country Over Party Resistance</t>
  </si>
  <si>
    <t>Source for national breaking news, updates on MD’s members of congress, and a spotlight on the work being done by Indivisible groups across Maryland.</t>
  </si>
  <si>
    <t>@1ManSave/Researcher, Journalist, Social Activist,Technologist, Global Leader &amp; Crime Reporter, #ICIJorg.#https://www.nhms.com/about/ #healthline.com/{$}#yoga</t>
  </si>
  <si>
    <t>Provider of safe tooling designed to prevent dropping when #WorkingAtHeight to industries including drilling contractors, rope access specialists &amp; scaffolders.</t>
  </si>
  <si>
    <t>Natural Resources Defense Council | The Earth's Best Defense</t>
  </si>
  <si>
    <t>I'm Senior Strategic Director of Natural Resources Defense Council's Climate and Clean Energy Program (new and bigger group!)  @NRDC</t>
  </si>
  <si>
    <t>45th President of the United States of America_xD83C__xDDFA__xD83C__xDDF8_</t>
  </si>
  <si>
    <t>FOLLOW ME &amp; FOLLOW WHO I AM FOLLOWING to SUPPORT HUMAN RIGHTS for EGYPT!&amp;ALL HUMANS!-RETWEET TO HELP COMMUNICATION FLOWING IN!Thank you!Ordained Minister</t>
  </si>
  <si>
    <t>@EasyStreetBook is now available. Order link in bio. Instagram: perlmutations</t>
  </si>
  <si>
    <t>Non award-winning Canadian satire.</t>
  </si>
  <si>
    <t>BlackWidow_xD83D__xDDA4_RopeExpert_xD83D__xDC69__xD83C__xDFFB_Get a Clue_xD83D__xDD0E_#clemson_xD83D__xDC05_#steelers_xD83D__xDC9B_#PRU_xD83D__xDDFD_#Impeach_xD83E__xDD21_#MeToo_xD83D__xDE21_#Resist_xD83D__xDE45__xD83C__xDFFB_#Mueller #Maddow_xD83D__xDC53_#BlueWave_xD83C__xDF0A_ #SWATT @muellershewrote_xD83D__xDD0D_#beans</t>
  </si>
  <si>
    <t>It’s high time we Dump Trump—he is a total clown. An embarrassment to the United States of America. #FatNixon #VoteBlue #1A #TrumpShutdown #FBR #TrumpResign</t>
  </si>
  <si>
    <t>SAY WHAT YOU MEAN AND MEAN WHAT YOU SAY.    Political Correctness Is Not Allowed #Resistance #ResistanceUnited #StrongerTogether #ResistTrump #Impeachment #45th</t>
  </si>
  <si>
    <t>Accidental activist.Former boy scout on a mission to save the world. Rolls on water but only when it freezes #Resistence #fbr #cannabis  #ImpeachTrump</t>
  </si>
  <si>
    <t>Foul-mouth, proud member of the #resistance. (A.K.A. The #BlockFox Bandit) I follow 1 commandment: Thou shalt not support any hypocritical, GOP piece of shit!</t>
  </si>
  <si>
    <t>love animals and fight for their rights.
metal/rock chick in the heart!</t>
  </si>
  <si>
    <t>I am the publisher of https://GishGallop.com and https://BroadStreetBeacon.com.</t>
  </si>
  <si>
    <t>What do nutrition, veganism, animal rights, unscarred mountains and clean, safe oceans have in common? Let's find out.</t>
  </si>
  <si>
    <t>Musician, avid Cyclist, Certified Leftneck &amp; Beer Drinker. Too many bikes, too many guitars and never enough books!_xD83C__xDF0A_</t>
  </si>
  <si>
    <t>Animal welfare - All creatures great or small, We Are Their Voices for All. -     Help by Signing Petitions.</t>
  </si>
  <si>
    <t>artist,wordsmith, equestrian, publisher of Red Mare</t>
  </si>
  <si>
    <t>Energy Professional || Believe that Ego = 1/Knowledge|| Time &amp; health are the most critical assets|| Trust life || Car enthusiast || Football lover</t>
  </si>
  <si>
    <t>Long live the weeds and the wilderness yet.' .#NotCurrentlyRecycled #Vegan #Green  #Antihunting  Astonished at #ClimateBreakdown #GlobalHeating deniers</t>
  </si>
  <si>
    <t>Strategic Business Solutions!</t>
  </si>
  <si>
    <t>I tweet truth.  Note to Twitter police: my use of the word “jackal” is not “dehumanizing,” I’m using Merriman-Webster’s definition 2b, “a person who....”</t>
  </si>
  <si>
    <t>Secretary of the @Interior for @POTUS Trump. Husband, Father &amp; Grandfather. #TeddyRoosevelt &amp; #PublicLands Fan #Montanan #NavySEAL #SportsmenStewardship</t>
  </si>
  <si>
    <t>Earth, Politics, Environment, Life, Art, Nutrition and Fun..often cranky... when you live in DC, politics is always in your face ..no time to argue with idiots!</t>
  </si>
  <si>
    <t>Blue ocean surrounds. The sun, heat, light and colors dance. And all is at peace. Climate change - act now, be the change. #ClimateRealityLeader</t>
  </si>
  <si>
    <t>Intellectual polyglot raised on 3 continents, family man, Serbian, Progressive @DemSocialists, Jets fan, fly-fisherman, political junkie, Wheaten lover &amp; wino.</t>
  </si>
  <si>
    <t>Dragon Deepwater Development Inc. is a Houston based Project Management and Engineering Consulting Company specializing in Deeptwater Projects.</t>
  </si>
  <si>
    <t>#QA/#QC #QUALITY #INSPECTIONS, #QUALITY-ENGINEER, #SITE-MANAGER, #PROJECT #MANAGER FOR PROJECT OR #OPERATIONAL #MANAGEMENT, #FPSO, #FLNG, #OSS, AVAILABLE !</t>
  </si>
  <si>
    <t>Providing a space for teens to connect, create &amp; communicate for our #ocean. _xD83C__xDF0A__xD83C__xDFA8_ #Art scholarships for teens worldwide. _xD83C__xDF0E_ Check out our 2019 programs _xD83D__xDC47_</t>
  </si>
  <si>
    <t>I currently work at a factory in northern Indiana. Passionate conservative, love Indiana, love America, highly patriotic. RT =/= endorsement.</t>
  </si>
  <si>
    <t>Florida's 45th Governor - My goal is to make Florida first in job creation.</t>
  </si>
  <si>
    <t>Father and Husband. North Carolina's 75th Governor. Carolina Hurricanes Fan.</t>
  </si>
  <si>
    <t>Official Twitter page for Governor John Carney.</t>
  </si>
  <si>
    <t>Governor-elect of the commonwealth of Virginia. Husband, father, doctor, and veteran. Classic car enthusiast, defender of Virginia values.</t>
  </si>
  <si>
    <t>Father of four, husband to @TammyMurphyNJ, Governor-elect of New Jersey. Ambassador to Germany under @BarackObama.</t>
  </si>
  <si>
    <t>Author NYT Bestselling Gosnell https://t.co/uqS49P65GM, Journalist, Speaker, Director/Producer @FrackNation. Producer, screenwriter, https://t.co/K3t2T6pIbT</t>
  </si>
  <si>
    <t>North Carolina House Speaker Tim Moore</t>
  </si>
  <si>
    <t>55th Speaker of the @VaHouse. Husband &amp; father.</t>
  </si>
  <si>
    <t>Speaker of the New Jersey General Assembly. Husband to Tish. Dad to Craig, Vincent, and Nicholas. Proud to represent the 19th Legislative District. _xD83C__xDFDB_</t>
  </si>
  <si>
    <t>Building the #greeneconomy, protecting wild Atlantic salmon from #GM salmon, going birding--these are a few of my favourite things.</t>
  </si>
  <si>
    <t>Mom. Swimmer. Ottawa Centre MP/Députée. Minister of Environment and Climate Change/Ministre de l'Environnement et Changement climatique. #BetterIsPossible</t>
  </si>
  <si>
    <t>No dress rehearsals, this is our life. Principal Secretary to Prime Minister Trudeau. Proud Cape Bretoner. Tweets are personal views.</t>
  </si>
  <si>
    <t>Sierra Club Canada Foundation is a member-based charity that empowers people to protect, restore and enjoy a healthy and safe planet.</t>
  </si>
  <si>
    <t>A project by Scott Neigh (@canadianlefty) re. voices from Canadian social movements, historical (books) and contemporary (radio). See the site for details!</t>
  </si>
  <si>
    <t>writer, parent, activist in Hamilton (until recently, Sudbury) Ontario.  His books &amp; radio show on Canadian social movements: http://t.co/I7u5lsFN4P. His blog:</t>
  </si>
  <si>
    <t>#Liberal Party of #NovaScotia candidate in #Chester - #StMargaretsBay #CSM Executive Director of GeoAlliance Canada. Founder of Doors Open Halifax</t>
  </si>
  <si>
    <t>Member of Parliament for Halifax. Parliamentary Secretary for Canadian Heritage and Multiculturalism. City planner. Proud dad. _xD83C__xDDE8__xD83C__xDDE6_</t>
  </si>
  <si>
    <t>Life is a beautiful mess•belle âme•</t>
  </si>
  <si>
    <t>Artist until I find a real job :)</t>
  </si>
  <si>
    <t>Media tycoon. Reporter for the Nova Scotia Advocate. Contributor https://t.co/rvUs0HIeEW rdevet@gmail.com</t>
  </si>
  <si>
    <t>Tracking sustainability trends &amp; issues that affect #BC. Most interested in: #smartcities #sustainablecities #smartdesign #sustainablefood #localfood</t>
  </si>
  <si>
    <t>Believer in solving climate change, growing and enjoying good food, biking all over Halifax, and keeping our air, water, and land clean. Tweets are my own!</t>
  </si>
  <si>
    <t>Canadian Volunteer Resources organized by category and city, town or county, and by province.  tweeted by @carl_segal</t>
  </si>
  <si>
    <t>Charitable, non-profit environmental organization, working to inspire the renewal of communities &amp; the Earth _xD83C__xDF0E_</t>
  </si>
  <si>
    <t>Mississippi Valley Conservation Authority is a watershed management agency managing water and other natural resources in Ontario's Mississippi River watershed.</t>
  </si>
  <si>
    <t>Fostering environmental stewardship' since 1985. Getting you outdoors to escape, explore and experience nature. #WyeMarsh #GetOutdoors</t>
  </si>
  <si>
    <t>1st mobile app empowering Women to Reinvent Government with our Voices and Wallets   Download today! #Take3 actions weekly stay informed and involved.</t>
  </si>
  <si>
    <t>Los Angeles, CA</t>
  </si>
  <si>
    <t>Head of St. Marg's Bay, NS</t>
  </si>
  <si>
    <t>South Shore, Nova Scotia</t>
  </si>
  <si>
    <t>Halifax, Nova Scotia, Canada</t>
  </si>
  <si>
    <t>NE Pennsylvania</t>
  </si>
  <si>
    <t>Queensland, Australia</t>
  </si>
  <si>
    <t>global</t>
  </si>
  <si>
    <t>New York, USA</t>
  </si>
  <si>
    <t>Washington, DC</t>
  </si>
  <si>
    <t>Arizona, USA</t>
  </si>
  <si>
    <t>Norris Point, Newfoundland and Labrador</t>
  </si>
  <si>
    <t>San Antonio, TX</t>
  </si>
  <si>
    <t>Arlington, Va.</t>
  </si>
  <si>
    <t>Raleigh, NC</t>
  </si>
  <si>
    <t>Sacramento, California</t>
  </si>
  <si>
    <t>Tatamagouche</t>
  </si>
  <si>
    <t>Nova Scotia, Canada</t>
  </si>
  <si>
    <t>Earth</t>
  </si>
  <si>
    <t>PDX</t>
  </si>
  <si>
    <t>California</t>
  </si>
  <si>
    <t>West Coast</t>
  </si>
  <si>
    <t>Usa</t>
  </si>
  <si>
    <t xml:space="preserve">Amsterdam,The Netherlands </t>
  </si>
  <si>
    <t>Nigeria</t>
  </si>
  <si>
    <t>Virginia, USA</t>
  </si>
  <si>
    <t>Newport News, VA</t>
  </si>
  <si>
    <t xml:space="preserve">Northern California </t>
  </si>
  <si>
    <t>San Francisco Bay Area</t>
  </si>
  <si>
    <t>Venezuela</t>
  </si>
  <si>
    <t>United States</t>
  </si>
  <si>
    <t>North America</t>
  </si>
  <si>
    <t>Borderline extinct planet</t>
  </si>
  <si>
    <t>Caracas, Venezuela</t>
  </si>
  <si>
    <t>Hanko, Suomi</t>
  </si>
  <si>
    <t>Chapel Hill, NC</t>
  </si>
  <si>
    <t>Solano County, California</t>
  </si>
  <si>
    <t>Lagos, Nigeria</t>
  </si>
  <si>
    <t>Bangkok, Thailand</t>
  </si>
  <si>
    <t>Old Dartmouth</t>
  </si>
  <si>
    <t>Halifax, NS</t>
  </si>
  <si>
    <t>United Kingdom</t>
  </si>
  <si>
    <t>Western Washington</t>
  </si>
  <si>
    <t>Crown Heights, Brooklyn</t>
  </si>
  <si>
    <t xml:space="preserve">AZ </t>
  </si>
  <si>
    <t>Available online</t>
  </si>
  <si>
    <t>Salisbury, Md.</t>
  </si>
  <si>
    <t>Baltimore, MD</t>
  </si>
  <si>
    <t>Maryland</t>
  </si>
  <si>
    <t>New Jersey, USA</t>
  </si>
  <si>
    <t>Fort Lauderdale</t>
  </si>
  <si>
    <t>Maryland, USA</t>
  </si>
  <si>
    <t>Moss Bluff, LA</t>
  </si>
  <si>
    <t>Wisconsin, USA</t>
  </si>
  <si>
    <t>Washington DC</t>
  </si>
  <si>
    <t>Mom’s Basement, JeRZeE</t>
  </si>
  <si>
    <t>Trenton, NJ</t>
  </si>
  <si>
    <t>Ellicott City, Maryland</t>
  </si>
  <si>
    <t>Damascus, MD</t>
  </si>
  <si>
    <t>Boston, MA</t>
  </si>
  <si>
    <t>Columbia, SC</t>
  </si>
  <si>
    <t>alien,MARS</t>
  </si>
  <si>
    <t>Planet Earth</t>
  </si>
  <si>
    <t xml:space="preserve">USA </t>
  </si>
  <si>
    <t>Los Angeles/New York</t>
  </si>
  <si>
    <t>_xD83D__xDC99_#TheResistance in NC_xD83D__xDC99_</t>
  </si>
  <si>
    <t>Kuala Lumpur City</t>
  </si>
  <si>
    <t>Colorado, USA</t>
  </si>
  <si>
    <t>Subotica, Serbia</t>
  </si>
  <si>
    <t>Sierra City, CA</t>
  </si>
  <si>
    <t>Atlanta, Georgia</t>
  </si>
  <si>
    <t>Wisconsin Dells, Wisconsin</t>
  </si>
  <si>
    <t>Bay Area California</t>
  </si>
  <si>
    <t>USA</t>
  </si>
  <si>
    <t>India</t>
  </si>
  <si>
    <t>Swansea, UK</t>
  </si>
  <si>
    <t>Coyoacán, Mexico City</t>
  </si>
  <si>
    <t>AMERICA</t>
  </si>
  <si>
    <t>Boston/NH/NY</t>
  </si>
  <si>
    <t>America</t>
  </si>
  <si>
    <t>Perth, Western Australia</t>
  </si>
  <si>
    <t>District of Columbia, USA</t>
  </si>
  <si>
    <t>Metro NY</t>
  </si>
  <si>
    <t>Houston, TX</t>
  </si>
  <si>
    <t>Babenhausen, Deutschland</t>
  </si>
  <si>
    <t>Massachusetts, USA</t>
  </si>
  <si>
    <t>The Sunshine State</t>
  </si>
  <si>
    <t>Delaware</t>
  </si>
  <si>
    <t>Virginia</t>
  </si>
  <si>
    <t>Los Angeles</t>
  </si>
  <si>
    <t>Colonial Heights, VA</t>
  </si>
  <si>
    <t>Woodbridge, NJ</t>
  </si>
  <si>
    <t>Nova Scotia</t>
  </si>
  <si>
    <t>Ottawa Centre</t>
  </si>
  <si>
    <t>Across Canada</t>
  </si>
  <si>
    <t>somewhere around you</t>
  </si>
  <si>
    <t>Upper Sackville, Nova Scotia</t>
  </si>
  <si>
    <t>#Vancouver, BC, Canada</t>
  </si>
  <si>
    <t>Halifax, NS, Canada</t>
  </si>
  <si>
    <t>Vancouver, BC &amp; London, ON</t>
  </si>
  <si>
    <t>Ottawa, Canada</t>
  </si>
  <si>
    <t>Eastern Ontario</t>
  </si>
  <si>
    <t>16160 Highway 12 East
Midland, Ontario L4R 4K6</t>
  </si>
  <si>
    <t>California, USA</t>
  </si>
  <si>
    <t>https://t.co/zNyIL7Q1mK</t>
  </si>
  <si>
    <t>http://about.me/bigjmccracken</t>
  </si>
  <si>
    <t>http://www.bernadettejordan.ca</t>
  </si>
  <si>
    <t>http://t.co/Y3fOdEldJM</t>
  </si>
  <si>
    <t>http://bitly.com/l1aVwg</t>
  </si>
  <si>
    <t>https://t.co/jGXrRrJAzx</t>
  </si>
  <si>
    <t>https://t.co/k4uMv1KVol</t>
  </si>
  <si>
    <t>http://about.me/mkatti</t>
  </si>
  <si>
    <t>https://t.co/McR3cVoQWA</t>
  </si>
  <si>
    <t>http://counterpunch.org</t>
  </si>
  <si>
    <t>https://t.co/uxAe09D6aK</t>
  </si>
  <si>
    <t>http://t.co/uWMsmBLEDK</t>
  </si>
  <si>
    <t>https://t.co/gWMFDglGRu</t>
  </si>
  <si>
    <t>https://www.linkedin.com/in/sara-yaseen-09ab9a71/</t>
  </si>
  <si>
    <t>https://t.co/U9RgC0Wv9f</t>
  </si>
  <si>
    <t>http://t.co/qUx5Stq9by</t>
  </si>
  <si>
    <t>http://www.environmental-action.org</t>
  </si>
  <si>
    <t>https://t.co/xsUbgQu3i7</t>
  </si>
  <si>
    <t>http://t.co/dJqLxxOkn0</t>
  </si>
  <si>
    <t>https://t.co/DkvmnvvARO</t>
  </si>
  <si>
    <t>http://facebook.com/willay</t>
  </si>
  <si>
    <t>http://www.germxit.com</t>
  </si>
  <si>
    <t>http://t.co/V80AfkWitp</t>
  </si>
  <si>
    <t>https://t.co/XTRUbQbFfK</t>
  </si>
  <si>
    <t>http://www.ipcc.ch/</t>
  </si>
  <si>
    <t>https://t.co/YerUMVTkzS</t>
  </si>
  <si>
    <t>http://www.armadillomerino.com</t>
  </si>
  <si>
    <t>https://t.co/1wrcMc2BUV</t>
  </si>
  <si>
    <t>http://DelmarvaNow.com</t>
  </si>
  <si>
    <t>http://www.marylandattorneygeneral.gov</t>
  </si>
  <si>
    <t>https://t.co/TtokIBNTZa</t>
  </si>
  <si>
    <t>http://t.co/1bIymf3mQc</t>
  </si>
  <si>
    <t>https://t.co/tI63LusqPy</t>
  </si>
  <si>
    <t>http://t.co/8fBmyQfBAk</t>
  </si>
  <si>
    <t>http://t.co/9AVOkRvB4a</t>
  </si>
  <si>
    <t>https://t.co/oJvgOtEpcX</t>
  </si>
  <si>
    <t>https://t.co/M0kuDpzYDD</t>
  </si>
  <si>
    <t>https://t.co/j2aQ1IxvBS</t>
  </si>
  <si>
    <t>http://www.cvsc.org</t>
  </si>
  <si>
    <t>https://t.co/rvexPheNMu</t>
  </si>
  <si>
    <t>https://t.co/X4vZofiX3T</t>
  </si>
  <si>
    <t>http://nimh.nih.gov</t>
  </si>
  <si>
    <t>http://stopdroptooling.com</t>
  </si>
  <si>
    <t>https://t.co/GFqNSZ8jzJ</t>
  </si>
  <si>
    <t>https://t.co/ZHseecmBrl</t>
  </si>
  <si>
    <t>http://www.Instagram.com/realDonaldTrump</t>
  </si>
  <si>
    <t>http://wendyrwyatt.blogspot.com/</t>
  </si>
  <si>
    <t>https://t.co/Qfjb43zo3k</t>
  </si>
  <si>
    <t>https://t.co/qRLqO7X4wL</t>
  </si>
  <si>
    <t>https://www.linkedin.com/in/kakajan-haytlyyev-b2b051131</t>
  </si>
  <si>
    <t>https://t.co/DdBe1tErMd</t>
  </si>
  <si>
    <t>https://GishGallop.com</t>
  </si>
  <si>
    <t>http://www.coveblueforjiyu.com</t>
  </si>
  <si>
    <t>https://t.co/jdIAo4OfDI</t>
  </si>
  <si>
    <t>http://jennysmexico.blogspot.mx/</t>
  </si>
  <si>
    <t>http://barnettandassoc.com</t>
  </si>
  <si>
    <t>http://www.drudgereport.com</t>
  </si>
  <si>
    <t>https://t.co/1PxI1hPRg3</t>
  </si>
  <si>
    <t>https://t.co/Ynnnddxk81</t>
  </si>
  <si>
    <t>https://www.arogis-group.de</t>
  </si>
  <si>
    <t>http://bowseat.org</t>
  </si>
  <si>
    <t>http://t.co/twMEOuNmfN</t>
  </si>
  <si>
    <t>https://t.co/Gy45bvciL8</t>
  </si>
  <si>
    <t>https://t.co/nlJO1Rf35Z</t>
  </si>
  <si>
    <t>https://t.co/ekToeTFP9u</t>
  </si>
  <si>
    <t>https://www.Murphy4NJ.com</t>
  </si>
  <si>
    <t>https://t.co/ZIFtPj92sE</t>
  </si>
  <si>
    <t>http://t.co/NiCwC71QjC</t>
  </si>
  <si>
    <t>https://t.co/OlJ26LlHdY</t>
  </si>
  <si>
    <t>https://t.co/s3gDt3PbmK</t>
  </si>
  <si>
    <t>http://www.facebook.com/speakercraigcoughlin</t>
  </si>
  <si>
    <t>http://t.co/UYhfApmnKV</t>
  </si>
  <si>
    <t>http://facebook.com/McKenna.Ottawa/</t>
  </si>
  <si>
    <t>https://t.co/V1fdeksCQN</t>
  </si>
  <si>
    <t>http://talkingradical.ca</t>
  </si>
  <si>
    <t>http://scottneigh.blogspot.com</t>
  </si>
  <si>
    <t>https://t.co/9yCJ8g59qz</t>
  </si>
  <si>
    <t>https://t.co/gTviRI2Bgy</t>
  </si>
  <si>
    <t>http://www.JR-ART.NET</t>
  </si>
  <si>
    <t>https://t.co/yzQTc6htk6</t>
  </si>
  <si>
    <t>http://thegreenpages.ca/category/provinces-and-territories/british-columbia/</t>
  </si>
  <si>
    <t>http://www.canadian-universities.net/Volunteer/</t>
  </si>
  <si>
    <t>https://t.co/7WHyjVU8m7</t>
  </si>
  <si>
    <t>http://t.co/e5irc5amfZ</t>
  </si>
  <si>
    <t>https://t.co/fIfx3ujOBT</t>
  </si>
  <si>
    <t>https://t.co/MutmsR4VL6</t>
  </si>
  <si>
    <t>Eastern Time (US &amp; Canada)</t>
  </si>
  <si>
    <t>https://pbs.twimg.com/profile_banners/228540094/1543269744</t>
  </si>
  <si>
    <t>https://pbs.twimg.com/profile_banners/144876537/1541248018</t>
  </si>
  <si>
    <t>https://pbs.twimg.com/profile_banners/2729561810/1468612740</t>
  </si>
  <si>
    <t>https://pbs.twimg.com/profile_banners/541934733/1418735570</t>
  </si>
  <si>
    <t>https://pbs.twimg.com/profile_banners/1155097699/1476403457</t>
  </si>
  <si>
    <t>https://pbs.twimg.com/profile_banners/160010755/1535177237</t>
  </si>
  <si>
    <t>https://pbs.twimg.com/profile_banners/318042444/1531465409</t>
  </si>
  <si>
    <t>https://pbs.twimg.com/profile_banners/40093078/1461789980</t>
  </si>
  <si>
    <t>https://pbs.twimg.com/profile_banners/22032260/1461789316</t>
  </si>
  <si>
    <t>https://pbs.twimg.com/profile_banners/1633828237/1468325463</t>
  </si>
  <si>
    <t>https://pbs.twimg.com/profile_banners/2846145195/1447039375</t>
  </si>
  <si>
    <t>https://pbs.twimg.com/profile_banners/85673098/1533366182</t>
  </si>
  <si>
    <t>https://pbs.twimg.com/profile_banners/237404587/1493218907</t>
  </si>
  <si>
    <t>https://pbs.twimg.com/profile_banners/426690566/1470164471</t>
  </si>
  <si>
    <t>https://pbs.twimg.com/profile_banners/14145626/1537372441</t>
  </si>
  <si>
    <t>https://pbs.twimg.com/profile_banners/951892305098788864/1517254397</t>
  </si>
  <si>
    <t>https://pbs.twimg.com/profile_banners/876479489500487681/1498336674</t>
  </si>
  <si>
    <t>https://pbs.twimg.com/profile_banners/853982779071225858/1516699119</t>
  </si>
  <si>
    <t>https://pbs.twimg.com/profile_banners/15258561/1522196393</t>
  </si>
  <si>
    <t>https://pbs.twimg.com/profile_banners/297688038/1454712719</t>
  </si>
  <si>
    <t>https://pbs.twimg.com/profile_banners/281784899/1545887076</t>
  </si>
  <si>
    <t>https://pbs.twimg.com/profile_banners/417553124/1357869098</t>
  </si>
  <si>
    <t>https://pbs.twimg.com/profile_banners/118619214/1508290889</t>
  </si>
  <si>
    <t>https://pbs.twimg.com/profile_banners/2694527190/1545560576</t>
  </si>
  <si>
    <t>https://pbs.twimg.com/profile_banners/154676382/1541699749</t>
  </si>
  <si>
    <t>https://pbs.twimg.com/profile_banners/944148163488878592/1546016473</t>
  </si>
  <si>
    <t>https://pbs.twimg.com/profile_banners/426726628/1533310755</t>
  </si>
  <si>
    <t>https://pbs.twimg.com/profile_banners/161791703/1504616852</t>
  </si>
  <si>
    <t>https://pbs.twimg.com/profile_banners/2844544905/1504673034</t>
  </si>
  <si>
    <t>https://pbs.twimg.com/profile_banners/2839415492/1501515946</t>
  </si>
  <si>
    <t>https://pbs.twimg.com/profile_banners/1015979219124441089/1531063822</t>
  </si>
  <si>
    <t>https://pbs.twimg.com/profile_banners/1242683035/1469454029</t>
  </si>
  <si>
    <t>https://pbs.twimg.com/profile_banners/2198212657/1500389011</t>
  </si>
  <si>
    <t>https://pbs.twimg.com/profile_banners/16304004/1533579397</t>
  </si>
  <si>
    <t>https://pbs.twimg.com/profile_banners/56495963/1478818775</t>
  </si>
  <si>
    <t>https://pbs.twimg.com/profile_banners/51111741/1401427558</t>
  </si>
  <si>
    <t>https://pbs.twimg.com/profile_banners/558049301/1495478214</t>
  </si>
  <si>
    <t>https://pbs.twimg.com/profile_banners/300500878/1388362062</t>
  </si>
  <si>
    <t>https://pbs.twimg.com/profile_banners/73994778/1400016663</t>
  </si>
  <si>
    <t>https://pbs.twimg.com/profile_banners/790601614402785280/1488233997</t>
  </si>
  <si>
    <t>https://pbs.twimg.com/profile_banners/906270019717185537/1504909367</t>
  </si>
  <si>
    <t>https://pbs.twimg.com/profile_banners/79122406/1533731997</t>
  </si>
  <si>
    <t>https://pbs.twimg.com/profile_banners/1075245313051348992/1545202038</t>
  </si>
  <si>
    <t>https://pbs.twimg.com/profile_banners/49660950/1398772533</t>
  </si>
  <si>
    <t>https://pbs.twimg.com/profile_banners/210833106/1480350083</t>
  </si>
  <si>
    <t>https://pbs.twimg.com/profile_banners/875627441686888448/1497601336</t>
  </si>
  <si>
    <t>https://pbs.twimg.com/profile_banners/177362867/1543924216</t>
  </si>
  <si>
    <t>https://pbs.twimg.com/profile_banners/745233410998804480/1466513594</t>
  </si>
  <si>
    <t>https://pbs.twimg.com/profile_banners/701863610134491136/1518897540</t>
  </si>
  <si>
    <t>https://pbs.twimg.com/profile_banners/26758226/1481581911</t>
  </si>
  <si>
    <t>https://pbs.twimg.com/profile_banners/1202142132/1491268656</t>
  </si>
  <si>
    <t>https://pbs.twimg.com/profile_banners/251526049/1532021077</t>
  </si>
  <si>
    <t>https://pbs.twimg.com/profile_banners/464399975/1385618957</t>
  </si>
  <si>
    <t>https://pbs.twimg.com/profile_banners/709862005/1445353072</t>
  </si>
  <si>
    <t>https://pbs.twimg.com/profile_banners/743292565/1406841907</t>
  </si>
  <si>
    <t>https://pbs.twimg.com/profile_banners/796255676829929472/1486853813</t>
  </si>
  <si>
    <t>https://pbs.twimg.com/profile_banners/22498306/1536095945</t>
  </si>
  <si>
    <t>https://pbs.twimg.com/profile_banners/592499892/1530339511</t>
  </si>
  <si>
    <t>https://pbs.twimg.com/profile_banners/30234137/1522159249</t>
  </si>
  <si>
    <t>https://pbs.twimg.com/profile_banners/785620057824956416/1543615491</t>
  </si>
  <si>
    <t>https://pbs.twimg.com/profile_banners/27067522/1515905056</t>
  </si>
  <si>
    <t>https://pbs.twimg.com/profile_banners/978310373739827200/1522248877</t>
  </si>
  <si>
    <t>https://pbs.twimg.com/profile_banners/2980625739/1478966455</t>
  </si>
  <si>
    <t>https://pbs.twimg.com/profile_banners/555387698/1530718276</t>
  </si>
  <si>
    <t>https://pbs.twimg.com/profile_banners/161022432/1418137507</t>
  </si>
  <si>
    <t>https://pbs.twimg.com/profile_banners/48104626/1519506762</t>
  </si>
  <si>
    <t>https://pbs.twimg.com/profile_banners/3248891052/1528232993</t>
  </si>
  <si>
    <t>https://pbs.twimg.com/profile_banners/828281481730613249/1486326972</t>
  </si>
  <si>
    <t>https://pbs.twimg.com/profile_banners/913394690652884993/1540321088</t>
  </si>
  <si>
    <t>https://pbs.twimg.com/profile_banners/770671228059283456/1525275597</t>
  </si>
  <si>
    <t>https://pbs.twimg.com/profile_banners/494136118/1446252561</t>
  </si>
  <si>
    <t>https://pbs.twimg.com/profile_banners/823522731333484544/1485179185</t>
  </si>
  <si>
    <t>https://pbs.twimg.com/profile_banners/17929907/1521499364</t>
  </si>
  <si>
    <t>https://pbs.twimg.com/profile_banners/327972578/1455549464</t>
  </si>
  <si>
    <t>https://pbs.twimg.com/profile_banners/3338246572/1499785735</t>
  </si>
  <si>
    <t>https://pbs.twimg.com/profile_banners/400161030/1398467965</t>
  </si>
  <si>
    <t>https://pbs.twimg.com/profile_banners/140348699/1421077243</t>
  </si>
  <si>
    <t>https://pbs.twimg.com/profile_banners/3346590929/1535478650</t>
  </si>
  <si>
    <t>https://pbs.twimg.com/profile_banners/1702015598/1470751105</t>
  </si>
  <si>
    <t>https://pbs.twimg.com/profile_banners/16335288/1537134137</t>
  </si>
  <si>
    <t>https://pbs.twimg.com/profile_banners/47787957/1467484513</t>
  </si>
  <si>
    <t>https://pbs.twimg.com/profile_banners/54743209/1488165155</t>
  </si>
  <si>
    <t>https://pbs.twimg.com/profile_banners/817555051497607168/1499018764</t>
  </si>
  <si>
    <t>https://pbs.twimg.com/profile_banners/2755631844/1543411346</t>
  </si>
  <si>
    <t>https://pbs.twimg.com/profile_banners/342617865/1516796425</t>
  </si>
  <si>
    <t>https://pbs.twimg.com/profile_banners/18713552/1502222318</t>
  </si>
  <si>
    <t>https://pbs.twimg.com/profile_banners/44202038/1414528638</t>
  </si>
  <si>
    <t>https://pbs.twimg.com/profile_banners/25073877/1543104015</t>
  </si>
  <si>
    <t>https://pbs.twimg.com/profile_banners/245660224/1468647997</t>
  </si>
  <si>
    <t>https://pbs.twimg.com/profile_banners/926620369/1541792299</t>
  </si>
  <si>
    <t>https://pbs.twimg.com/profile_banners/4822946457/1529256836</t>
  </si>
  <si>
    <t>https://pbs.twimg.com/profile_banners/1067968810274177030/1545691847</t>
  </si>
  <si>
    <t>https://pbs.twimg.com/profile_banners/1036248902222139392/1545426867</t>
  </si>
  <si>
    <t>https://pbs.twimg.com/profile_banners/761902690985127936/1544985877</t>
  </si>
  <si>
    <t>https://pbs.twimg.com/profile_banners/938094022135971841/1528689052</t>
  </si>
  <si>
    <t>https://pbs.twimg.com/profile_banners/246653891/1537400012</t>
  </si>
  <si>
    <t>https://pbs.twimg.com/profile_banners/824320363257413633/1521910290</t>
  </si>
  <si>
    <t>https://pbs.twimg.com/profile_banners/55639191/1407680125</t>
  </si>
  <si>
    <t>https://pbs.twimg.com/profile_banners/977381588957720576/1542862217</t>
  </si>
  <si>
    <t>https://pbs.twimg.com/profile_banners/17129251/1470744572</t>
  </si>
  <si>
    <t>https://pbs.twimg.com/profile_banners/4507521/1429406683</t>
  </si>
  <si>
    <t>https://pbs.twimg.com/profile_banners/826236100385468417/1485831887</t>
  </si>
  <si>
    <t>https://pbs.twimg.com/profile_banners/1106581368/1493171651</t>
  </si>
  <si>
    <t>https://pbs.twimg.com/profile_banners/835720680/1396605347</t>
  </si>
  <si>
    <t>https://pbs.twimg.com/profile_banners/158073483/1404801073</t>
  </si>
  <si>
    <t>https://pbs.twimg.com/profile_banners/1531922934/1458314696</t>
  </si>
  <si>
    <t>https://pbs.twimg.com/profile_banners/798286/1453962892</t>
  </si>
  <si>
    <t>https://pbs.twimg.com/profile_banners/827258161841135623/1516584822</t>
  </si>
  <si>
    <t>https://pbs.twimg.com/profile_banners/910700376038543360/1531107678</t>
  </si>
  <si>
    <t>https://pbs.twimg.com/profile_banners/1035839499555819520/1541725596</t>
  </si>
  <si>
    <t>https://pbs.twimg.com/profile_banners/362244500/1393037680</t>
  </si>
  <si>
    <t>https://pbs.twimg.com/profile_banners/839941836525420544/1489094633</t>
  </si>
  <si>
    <t>https://pbs.twimg.com/profile_banners/886141656139005952/1539890902</t>
  </si>
  <si>
    <t>https://pbs.twimg.com/profile_banners/246324699/1537458093</t>
  </si>
  <si>
    <t>https://pbs.twimg.com/profile_banners/1895534522/1480000929</t>
  </si>
  <si>
    <t>https://pbs.twimg.com/profile_banners/131546062/1436298588</t>
  </si>
  <si>
    <t>https://pbs.twimg.com/profile_banners/1712960918/1453231707</t>
  </si>
  <si>
    <t>https://pbs.twimg.com/profile_banners/237770636/1491514275</t>
  </si>
  <si>
    <t>https://pbs.twimg.com/profile_banners/331036671/1508505457</t>
  </si>
  <si>
    <t>https://pbs.twimg.com/profile_banners/3438358100/1499373231</t>
  </si>
  <si>
    <t>https://pbs.twimg.com/profile_banners/35344094/1537317635</t>
  </si>
  <si>
    <t>https://pbs.twimg.com/profile_banners/2900023413/1417444512</t>
  </si>
  <si>
    <t>https://pbs.twimg.com/profile_banners/282219422/1484417346</t>
  </si>
  <si>
    <t>https://pbs.twimg.com/profile_banners/37946269/1502422823</t>
  </si>
  <si>
    <t>https://pbs.twimg.com/profile_banners/259381454/1515609346</t>
  </si>
  <si>
    <t>https://pbs.twimg.com/profile_banners/948586073973837825/1515430518</t>
  </si>
  <si>
    <t>https://pbs.twimg.com/profile_banners/1498285502/1496198306</t>
  </si>
  <si>
    <t>https://pbs.twimg.com/profile_banners/140252240/1537911398</t>
  </si>
  <si>
    <t>https://pbs.twimg.com/profile_banners/212621119/1532744341</t>
  </si>
  <si>
    <t>https://pbs.twimg.com/profile_banners/42411129/1542730733</t>
  </si>
  <si>
    <t>https://pbs.twimg.com/profile_banners/221920474/1405102169</t>
  </si>
  <si>
    <t>https://pbs.twimg.com/profile_banners/852251362406653952/1499343437</t>
  </si>
  <si>
    <t>https://pbs.twimg.com/profile_banners/158458133/1477412996</t>
  </si>
  <si>
    <t>https://pbs.twimg.com/profile_banners/1077802084953542659/1545803441</t>
  </si>
  <si>
    <t>https://pbs.twimg.com/profile_banners/597726943/1457456268</t>
  </si>
  <si>
    <t>https://pbs.twimg.com/profile_banners/855421226/1444435252</t>
  </si>
  <si>
    <t>https://pbs.twimg.com/profile_banners/71704235/1356654603</t>
  </si>
  <si>
    <t>https://pbs.twimg.com/profile_banners/285718583/1516039134</t>
  </si>
  <si>
    <t>https://pbs.twimg.com/profile_banners/305730252/1515094927</t>
  </si>
  <si>
    <t>https://pbs.twimg.com/profile_banners/841829095017082880/1531195417</t>
  </si>
  <si>
    <t>en-gb</t>
  </si>
  <si>
    <t>ru</t>
  </si>
  <si>
    <t>de</t>
  </si>
  <si>
    <t>fr</t>
  </si>
  <si>
    <t>http://abs.twimg.com/images/themes/theme1/bg.png</t>
  </si>
  <si>
    <t>http://abs.twimg.com/images/themes/theme4/bg.gif</t>
  </si>
  <si>
    <t>http://abs.twimg.com/images/themes/theme18/bg.gif</t>
  </si>
  <si>
    <t>http://abs.twimg.com/images/themes/theme10/bg.gif</t>
  </si>
  <si>
    <t>http://abs.twimg.com/images/themes/theme9/bg.gif</t>
  </si>
  <si>
    <t>http://abs.twimg.com/images/themes/theme15/bg.png</t>
  </si>
  <si>
    <t>http://abs.twimg.com/images/themes/theme13/bg.gif</t>
  </si>
  <si>
    <t>http://abs.twimg.com/images/themes/theme6/bg.gif</t>
  </si>
  <si>
    <t>http://abs.twimg.com/images/themes/theme11/bg.gif</t>
  </si>
  <si>
    <t>http://abs.twimg.com/images/themes/theme2/bg.gif</t>
  </si>
  <si>
    <t>http://abs.twimg.com/images/themes/theme5/bg.gif</t>
  </si>
  <si>
    <t>http://abs.twimg.com/images/themes/theme14/bg.gif</t>
  </si>
  <si>
    <t>http://pbs.twimg.com/profile_background_images/378800000176848172/9r4YKwnk.png</t>
  </si>
  <si>
    <t>http://pbs.twimg.com/profile_background_images/556159962942939137/-cQud1f-.jpeg</t>
  </si>
  <si>
    <t>http://abs.twimg.com/images/themes/theme3/bg.gif</t>
  </si>
  <si>
    <t>http://pbs.twimg.com/profile_background_images/463315966412075008/7dJvBWEU.jpeg</t>
  </si>
  <si>
    <t>http://pbs.twimg.com/profile_images/754042141857423360/dZULnQcg_normal.jpg</t>
  </si>
  <si>
    <t>http://pbs.twimg.com/profile_images/2403364395/ukhbcj4krw1dbciyjz0m_normal.png</t>
  </si>
  <si>
    <t>http://pbs.twimg.com/profile_images/1033234333580980224/lIU3ByLc_normal.jpg</t>
  </si>
  <si>
    <t>http://pbs.twimg.com/profile_images/1017363220586086402/xtP62KCn_normal.jpg</t>
  </si>
  <si>
    <t>http://pbs.twimg.com/profile_images/747103658572058625/coqmtme__normal.jpg</t>
  </si>
  <si>
    <t>http://pbs.twimg.com/profile_images/1025405865665294336/51-unJpZ_normal.jpg</t>
  </si>
  <si>
    <t>http://pbs.twimg.com/profile_images/741365169926905856/NjQFTLYl_normal.jpg</t>
  </si>
  <si>
    <t>http://pbs.twimg.com/profile_images/1639211597/190752_170324223014760_170323529681496_331130_1686909_n_normal.jpg</t>
  </si>
  <si>
    <t>http://pbs.twimg.com/profile_images/979130136468574210/HMZk-1sZ_normal.jpg</t>
  </si>
  <si>
    <t>http://pbs.twimg.com/profile_images/997131054141108229/T-yw8Ur6_normal.jpg</t>
  </si>
  <si>
    <t>http://pbs.twimg.com/profile_images/824287887730634752/6CgncNxu_normal.jpg</t>
  </si>
  <si>
    <t>http://pbs.twimg.com/profile_images/817502654725296129/gL3moZlE_normal.jpg</t>
  </si>
  <si>
    <t>http://pbs.twimg.com/profile_images/874276197357596672/kUuht00m_normal.jpg</t>
  </si>
  <si>
    <t>http://pbs.twimg.com/profile_images/1052625584633700352/-Cz-lAnJ_normal.jpg</t>
  </si>
  <si>
    <t>http://pbs.twimg.com/profile_images/1011766709215252480/WfFnBvXI_normal.jpg</t>
  </si>
  <si>
    <t>http://pbs.twimg.com/profile_images/1077335802588422145/7HbI8XE__normal.jpg</t>
  </si>
  <si>
    <t>http://pbs.twimg.com/profile_images/1074880278294945792/qJV4-7ow_normal.jpg</t>
  </si>
  <si>
    <t>http://pbs.twimg.com/profile_images/1074812469237866497/Q_O3PbeE_normal.jpg</t>
  </si>
  <si>
    <t>http://pbs.twimg.com/profile_images/1020403755685048320/-noECn52_normal.jpg</t>
  </si>
  <si>
    <t>http://pbs.twimg.com/profile_images/760179574810345472/XTIfyN9D_normal.jpg</t>
  </si>
  <si>
    <t>http://pbs.twimg.com/profile_images/1060037680409456640/3X9CewKN_normal.jpg</t>
  </si>
  <si>
    <t>http://pbs.twimg.com/profile_images/977382771696914432/sl5fIRu1_normal.jpg</t>
  </si>
  <si>
    <t>http://pbs.twimg.com/profile_images/720469926700584960/1FemAvz5_normal.jpg</t>
  </si>
  <si>
    <t>http://pbs.twimg.com/profile_images/836992156036448262/BvnVMdyf_normal.jpg</t>
  </si>
  <si>
    <t>http://pbs.twimg.com/profile_images/618507125397024768/jKIFx1Qs_normal.jpg</t>
  </si>
  <si>
    <t>http://pbs.twimg.com/profile_images/808711505638289408/8WI0T6LH_normal.jpg</t>
  </si>
  <si>
    <t>http://pbs.twimg.com/profile_images/818590633245876224/L0YigwdX_normal.jpg</t>
  </si>
  <si>
    <t>http://pbs.twimg.com/profile_images/920335716869136384/35ez2d2X_normal.jpg</t>
  </si>
  <si>
    <t>http://pbs.twimg.com/profile_images/868919238362267651/qAd6TO6D_normal.jpg</t>
  </si>
  <si>
    <t>http://pbs.twimg.com/profile_images/1042351593318965249/FjbPuq_K_normal.jpg</t>
  </si>
  <si>
    <t>http://pbs.twimg.com/profile_images/539423470400962560/_PRvi0k9_normal.jpeg</t>
  </si>
  <si>
    <t>http://pbs.twimg.com/profile_images/785916814484185088/Ro5hqHiZ_normal.jpg</t>
  </si>
  <si>
    <t>http://pbs.twimg.com/profile_images/550384687030747136/Ptw7w-It_normal.jpeg</t>
  </si>
  <si>
    <t>http://pbs.twimg.com/profile_images/1010315616958332928/1Mv2fcbI_normal.jpg</t>
  </si>
  <si>
    <t>http://pbs.twimg.com/profile_images/948591553798434818/L9A8m_jM_normal.jpg</t>
  </si>
  <si>
    <t>http://pbs.twimg.com/profile_images/736012966542315520/Zxe2tCTj_normal.jpg</t>
  </si>
  <si>
    <t>http://pbs.twimg.com/profile_images/1059936060510093312/PN3dWaaV_normal.jpg</t>
  </si>
  <si>
    <t>http://pbs.twimg.com/profile_images/1061939305839357953/y-BF48q9_normal.jpg</t>
  </si>
  <si>
    <t>http://pbs.twimg.com/profile_images/1064915840963764225/azMdSNEB_normal.jpg</t>
  </si>
  <si>
    <t>http://pbs.twimg.com/profile_images/2553091486/tr_image_normal.jpg</t>
  </si>
  <si>
    <t>http://pbs.twimg.com/profile_images/1180440462/lego_scott_normal.jpg</t>
  </si>
  <si>
    <t>http://pbs.twimg.com/profile_images/852253255375745024/i1zxwX71_normal.jpg</t>
  </si>
  <si>
    <t>http://pbs.twimg.com/profile_images/1044770503125135365/L9VnEEPh_normal.jpg</t>
  </si>
  <si>
    <t>http://pbs.twimg.com/profile_images/707252618536591362/rEsEoT3a_normal.jpg</t>
  </si>
  <si>
    <t>http://pbs.twimg.com/profile_images/783350351588102144/yIlxCYGr_normal.jpg</t>
  </si>
  <si>
    <t>http://pbs.twimg.com/profile_images/378800000192380584/b33b51956c8481c3ed9d993b735fb7c2_normal.png</t>
  </si>
  <si>
    <t>http://pbs.twimg.com/profile_images/439396901129965568/_I7ijeI8_normal.jpeg</t>
  </si>
  <si>
    <t>Open Twitter Page for This Person</t>
  </si>
  <si>
    <t>https://twitter.com/jakeclevine</t>
  </si>
  <si>
    <t>https://twitter.com/barssjohn</t>
  </si>
  <si>
    <t>https://twitter.com/bigjmcc</t>
  </si>
  <si>
    <t>https://twitter.com/bernjordanmp</t>
  </si>
  <si>
    <t>https://twitter.com/cnsopb</t>
  </si>
  <si>
    <t>https://twitter.com/marion12moore</t>
  </si>
  <si>
    <t>https://twitter.com/selfruling1</t>
  </si>
  <si>
    <t>https://twitter.com/johnwdean</t>
  </si>
  <si>
    <t>https://twitter.com/iechukwudi</t>
  </si>
  <si>
    <t>https://twitter.com/plattsgas</t>
  </si>
  <si>
    <t>https://twitter.com/plattsoil</t>
  </si>
  <si>
    <t>https://twitter.com/brianjscheid</t>
  </si>
  <si>
    <t>https://twitter.com/patchofdarkness</t>
  </si>
  <si>
    <t>https://twitter.com/danabrothers</t>
  </si>
  <si>
    <t>https://twitter.com/alialexali1234</t>
  </si>
  <si>
    <t>https://twitter.com/sarmientolavoz</t>
  </si>
  <si>
    <t>https://twitter.com/greymessenger</t>
  </si>
  <si>
    <t>https://twitter.com/leafwarbler</t>
  </si>
  <si>
    <t>https://twitter.com/danbacher</t>
  </si>
  <si>
    <t>https://twitter.com/sunns902</t>
  </si>
  <si>
    <t>https://twitter.com/nlsmith99</t>
  </si>
  <si>
    <t>https://twitter.com/breathingdelhi</t>
  </si>
  <si>
    <t>https://twitter.com/monstrum</t>
  </si>
  <si>
    <t>https://twitter.com/natcounterpunch</t>
  </si>
  <si>
    <t>https://twitter.com/kirkmurphy</t>
  </si>
  <si>
    <t>https://twitter.com/janetrweil</t>
  </si>
  <si>
    <t>https://twitter.com/occupytheport</t>
  </si>
  <si>
    <t>https://twitter.com/mastaofmp3s</t>
  </si>
  <si>
    <t>https://twitter.com/hioewilliam07</t>
  </si>
  <si>
    <t>https://twitter.com/rainbow_golden</t>
  </si>
  <si>
    <t>https://twitter.com/vestedenergy</t>
  </si>
  <si>
    <t>https://twitter.com/environmentva</t>
  </si>
  <si>
    <t>https://twitter.com/bobbyscott</t>
  </si>
  <si>
    <t>https://twitter.com/sara_arub</t>
  </si>
  <si>
    <t>https://twitter.com/wendytherealtor</t>
  </si>
  <si>
    <t>https://twitter.com/rtbayarea</t>
  </si>
  <si>
    <t>https://twitter.com/vicstewartadams</t>
  </si>
  <si>
    <t>https://twitter.com/lowsulfurbunker</t>
  </si>
  <si>
    <t>https://twitter.com/perfoblogger</t>
  </si>
  <si>
    <t>https://twitter.com/norargh1</t>
  </si>
  <si>
    <t>https://twitter.com/enviroaction</t>
  </si>
  <si>
    <t>https://twitter.com/ax7ztu0jjfy5qhh</t>
  </si>
  <si>
    <t>https://twitter.com/nrdc_af</t>
  </si>
  <si>
    <t>https://twitter.com/risingtidena</t>
  </si>
  <si>
    <t>https://twitter.com/forgerat</t>
  </si>
  <si>
    <t>https://twitter.com/chinchillame</t>
  </si>
  <si>
    <t>https://twitter.com/vlassover</t>
  </si>
  <si>
    <t>https://twitter.com/willmichaels</t>
  </si>
  <si>
    <t>https://twitter.com/jadegreen0987</t>
  </si>
  <si>
    <t>https://twitter.com/livablesolano</t>
  </si>
  <si>
    <t>https://twitter.com/irepbdg_</t>
  </si>
  <si>
    <t>https://twitter.com/germxit</t>
  </si>
  <si>
    <t>https://twitter.com/dartmouthcommon</t>
  </si>
  <si>
    <t>https://twitter.com/therickhoweshow</t>
  </si>
  <si>
    <t>https://twitter.com/dxcgeological</t>
  </si>
  <si>
    <t>https://twitter.com/mk_inwa</t>
  </si>
  <si>
    <t>https://twitter.com/davidcshinn</t>
  </si>
  <si>
    <t>https://twitter.com/lollipopguild10</t>
  </si>
  <si>
    <t>https://twitter.com/nr</t>
  </si>
  <si>
    <t>https://twitter.com/veracruisin</t>
  </si>
  <si>
    <t>https://twitter.com/armadillomerino</t>
  </si>
  <si>
    <t>https://twitter.com/djhayes01</t>
  </si>
  <si>
    <t>https://twitter.com/keithdemko</t>
  </si>
  <si>
    <t>https://twitter.com/brianfrosh</t>
  </si>
  <si>
    <t>https://twitter.com/strackekey</t>
  </si>
  <si>
    <t>https://twitter.com/joevettweets</t>
  </si>
  <si>
    <t>https://twitter.com/kdianehoskins</t>
  </si>
  <si>
    <t>https://twitter.com/richportcreatio</t>
  </si>
  <si>
    <t>https://twitter.com/dustincranor</t>
  </si>
  <si>
    <t>https://twitter.com/pd_prender</t>
  </si>
  <si>
    <t>https://twitter.com/cherylan101</t>
  </si>
  <si>
    <t>https://twitter.com/lorynbaughman</t>
  </si>
  <si>
    <t>https://twitter.com/kimsimo27675312</t>
  </si>
  <si>
    <t>https://twitter.com/trump_enemy</t>
  </si>
  <si>
    <t>https://twitter.com/patrickmustain</t>
  </si>
  <si>
    <t>https://twitter.com/atqueens</t>
  </si>
  <si>
    <t>https://twitter.com/leahanakin</t>
  </si>
  <si>
    <t>https://twitter.com/hmeer2011</t>
  </si>
  <si>
    <t>https://twitter.com/vanhornelaw</t>
  </si>
  <si>
    <t>https://twitter.com/dcollinswbal</t>
  </si>
  <si>
    <t>https://twitter.com/peteach65</t>
  </si>
  <si>
    <t>https://twitter.com/democraticags</t>
  </si>
  <si>
    <t>https://twitter.com/dirtyjersey701</t>
  </si>
  <si>
    <t>https://twitter.com/stateimpactcntr</t>
  </si>
  <si>
    <t>https://twitter.com/newjerseyoag</t>
  </si>
  <si>
    <t>https://twitter.com/carolstern1</t>
  </si>
  <si>
    <t>https://twitter.com/akllama22</t>
  </si>
  <si>
    <t>https://twitter.com/lizrosej</t>
  </si>
  <si>
    <t>https://twitter.com/cscholten1</t>
  </si>
  <si>
    <t>https://twitter.com/angiekozswims</t>
  </si>
  <si>
    <t>https://twitter.com/frandaniel2</t>
  </si>
  <si>
    <t>https://twitter.com/mrsimpsonnbct</t>
  </si>
  <si>
    <t>https://twitter.com/conspiracyfess</t>
  </si>
  <si>
    <t>https://twitter.com/wnctimes</t>
  </si>
  <si>
    <t>https://twitter.com/kelseylamp</t>
  </si>
  <si>
    <t>https://twitter.com/cvofsc</t>
  </si>
  <si>
    <t>https://twitter.com/henrymcmaster</t>
  </si>
  <si>
    <t>https://twitter.com/johntynanv</t>
  </si>
  <si>
    <t>https://twitter.com/bemuir_ronkon79</t>
  </si>
  <si>
    <t>https://twitter.com/indivisiblemd</t>
  </si>
  <si>
    <t>https://twitter.com/digitaldecoded1</t>
  </si>
  <si>
    <t>https://twitter.com/stopdroptooling</t>
  </si>
  <si>
    <t>https://twitter.com/nrdc</t>
  </si>
  <si>
    <t>https://twitter.com/ddonigernrdc</t>
  </si>
  <si>
    <t>https://twitter.com/realdonaldtrump</t>
  </si>
  <si>
    <t>https://twitter.com/turtlewoman777</t>
  </si>
  <si>
    <t>https://twitter.com/perlmutations</t>
  </si>
  <si>
    <t>https://twitter.com/outandabouter</t>
  </si>
  <si>
    <t>https://twitter.com/piecederesista2</t>
  </si>
  <si>
    <t>https://twitter.com/tada49482112</t>
  </si>
  <si>
    <t>https://twitter.com/kkjn1966</t>
  </si>
  <si>
    <t>https://twitter.com/trentmw5150</t>
  </si>
  <si>
    <t>https://twitter.com/matt_1060</t>
  </si>
  <si>
    <t>https://twitter.com/doggintrump</t>
  </si>
  <si>
    <t>https://twitter.com/suomigirl987</t>
  </si>
  <si>
    <t>https://twitter.com/dwaynegish</t>
  </si>
  <si>
    <t>https://twitter.com/mobrock</t>
  </si>
  <si>
    <t>https://twitter.com/swell</t>
  </si>
  <si>
    <t>https://twitter.com/gina5050</t>
  </si>
  <si>
    <t>https://twitter.com/gameing</t>
  </si>
  <si>
    <t>https://twitter.com/xsuzi00</t>
  </si>
  <si>
    <t>https://twitter.com/sud_basu</t>
  </si>
  <si>
    <t>https://twitter.com/mspasty</t>
  </si>
  <si>
    <t>https://twitter.com/janekbrundage</t>
  </si>
  <si>
    <t>https://twitter.com/schon_patricia</t>
  </si>
  <si>
    <t>https://twitter.com/barnettandassoc</t>
  </si>
  <si>
    <t>https://twitter.com/mr</t>
  </si>
  <si>
    <t>https://twitter.com/xtheflippers</t>
  </si>
  <si>
    <t>https://twitter.com/secretaryzinke</t>
  </si>
  <si>
    <t>https://twitter.com/nitram_4200</t>
  </si>
  <si>
    <t>https://twitter.com/paisley_owen</t>
  </si>
  <si>
    <t>https://twitter.com/climateleaf</t>
  </si>
  <si>
    <t>https://twitter.com/stonedwino</t>
  </si>
  <si>
    <t>https://twitter.com/dragondeepwater</t>
  </si>
  <si>
    <t>https://twitter.com/arogis60</t>
  </si>
  <si>
    <t>https://twitter.com/fromthebowseat</t>
  </si>
  <si>
    <t>https://twitter.com/kevindk82</t>
  </si>
  <si>
    <t>https://twitter.com/flgovscott</t>
  </si>
  <si>
    <t>https://twitter.com/roycoopernc</t>
  </si>
  <si>
    <t>https://twitter.com/johncarneyde</t>
  </si>
  <si>
    <t>https://twitter.com/ralphnortham</t>
  </si>
  <si>
    <t>https://twitter.com/philmurphynj</t>
  </si>
  <si>
    <t>https://twitter.com/annmcelhinney</t>
  </si>
  <si>
    <t>https://twitter.com/schousespeaker</t>
  </si>
  <si>
    <t>https://twitter.com/nchousespeaker</t>
  </si>
  <si>
    <t>https://twitter.com/repjoseoliva</t>
  </si>
  <si>
    <t>https://twitter.com/speakercox</t>
  </si>
  <si>
    <t>https://twitter.com/speakercoughlin</t>
  </si>
  <si>
    <t>https://twitter.com/aloginlo</t>
  </si>
  <si>
    <t>https://twitter.com/markbutlereac</t>
  </si>
  <si>
    <t>https://twitter.com/parksca</t>
  </si>
  <si>
    <t>https://twitter.com/cathmckenna</t>
  </si>
  <si>
    <t>https://twitter.com/gmbutts</t>
  </si>
  <si>
    <t>https://twitter.com/sierraclubcan</t>
  </si>
  <si>
    <t>https://twitter.com/talkingradical</t>
  </si>
  <si>
    <t>https://twitter.com/canadianlefty</t>
  </si>
  <si>
    <t>https://twitter.com/hughmackaycsm</t>
  </si>
  <si>
    <t>https://twitter.com/andyfillmorehfx</t>
  </si>
  <si>
    <t>https://twitter.com/lizolac</t>
  </si>
  <si>
    <t>https://twitter.com/jrart</t>
  </si>
  <si>
    <t>https://twitter.com/devetrobert</t>
  </si>
  <si>
    <t>https://twitter.com/thegreenpagesbc</t>
  </si>
  <si>
    <t>https://twitter.com/greenmission</t>
  </si>
  <si>
    <t>https://twitter.com/canadavolunteer</t>
  </si>
  <si>
    <t>https://twitter.com/foe_canada</t>
  </si>
  <si>
    <t>https://twitter.com/mvcauthority</t>
  </si>
  <si>
    <t>https://twitter.com/wyemarsh</t>
  </si>
  <si>
    <t>https://twitter.com/thepurplepatri1</t>
  </si>
  <si>
    <t>jakeclevine
3. Not to mention EVERY SINGLE
DOMESTIC CLIMATE ROLLBACK: #cleanpowerplan
#cafestandards and #ghgstandards
for cars… https://t.co/YXWYAZur4d</t>
  </si>
  <si>
    <t>barssjohn
RT @BigJMcC: ICYMI #OffshoreDrilling
#nspoli #SableIsland #BigOil #IPCC
#COP24 #ParisAccord #ClimateCrisis
@CNSOPB @BernJordanMP @AndyFillm…</t>
  </si>
  <si>
    <t>bigjmcc
A full and independent public inquiry
into the pros &amp;amp; cons of oil
industry exploration in offshore
Nova Scotia is needed. #OffshoreDrilling
#SableIsland ⁦@CNSOPB⁩ ⁦@BernJordanMP⁩
⁦@AndyFillmoreHFX⁩ ⁦@HughMacKayCSM⁩
#nspoli #Halifax https://t.co/k6eZOhiX12</t>
  </si>
  <si>
    <t xml:space="preserve">bernjordanmp
</t>
  </si>
  <si>
    <t xml:space="preserve">cnsopb
</t>
  </si>
  <si>
    <t>marion12moore
RT @BigJMcC: "We hope this incident
will shine a light on the laws
and how we undertake offshore oil
and gas in Canada and how we regulate…</t>
  </si>
  <si>
    <t>selfruling1
@IEChukwudi @JohnWDean What he
believes in, his voting record
and policy. . .PASS! #NewDemocrat
#ClimateAction #TPP… https://t.co/t88Y26Lg1E</t>
  </si>
  <si>
    <t xml:space="preserve">johnwdean
</t>
  </si>
  <si>
    <t xml:space="preserve">iechukwudi
</t>
  </si>
  <si>
    <t>plattsgas
RT @PlattsOil: Outgoing US Interior
chief to brief Trump on offshore
#oilandgas plans, according to
sources | #offshoredrilling @BrianJSch…</t>
  </si>
  <si>
    <t>plattsoil
Outgoing US Interior chief to brief
Trump on offshore #oilandgas plans,
according to sources | #offshoredrilling…
https://t.co/b0IEMQgBqI</t>
  </si>
  <si>
    <t>brianjscheid
RT @PlattsOil: Outgoing US Interior
chief to brief Trump on offshore
#oilandgas plans, according to
sources | #offshoredrilling @BrianJSch…</t>
  </si>
  <si>
    <t>patchofdarkness
RT @PlattsOil: Outgoing US Interior
chief to brief Trump on offshore
#oilandgas plans, according to
sources | #offshoredrilling @BrianJSch…</t>
  </si>
  <si>
    <t>danabrothers
RT @BigJMcC: "We hope this incident
will shine a light on the laws
and how we undertake offshore oil
and gas in Canada and how we regulate…</t>
  </si>
  <si>
    <t>alialexali1234
#doha #mexico #offshore #offshoredrilling
#traders #crude #energyindustry
#opec #shale https://t.co/4FOEm6RlHJ</t>
  </si>
  <si>
    <t>sarmientolavoz
RT @AliAlexAli1234: #doha #mexico
#offshore #offshoredrilling #traders
#crude #energyindustry #opec #shale
https://t.co/4FOEm6RlHJ</t>
  </si>
  <si>
    <t>greymessenger
RT @PlattsOil: Outgoing US Interior
chief to brief Trump on offshore
#oilandgas plans, according to
sources | #offshoredrilling @BrianJSch…</t>
  </si>
  <si>
    <t>leafwarbler
RT @DanBacher: Do you wonder why
#JerryBrown's regulators approved
21,000 new oil &amp;amp; gas permits?
Do you wonder why #CalifMPAs, created
unde…</t>
  </si>
  <si>
    <t>danbacher
RT @DanBacher: Do you wonder why
#JerryBrown's regulators approved
21,000 new oil &amp;amp; gas permits?
Do you wonder why #CalifMPAs, created
unde…</t>
  </si>
  <si>
    <t>sunns902
RT @BigJMcC: ICYMI #OffshoreDrilling
#nspoli #SableIsland #BigOil #IPCC
#COP24 #ParisAccord #ClimateCrisis
@CNSOPB @BernJordanMP @AndyFillm…</t>
  </si>
  <si>
    <t>nlsmith99
RT @BigJMcC: ICYMI #OffshoreDrilling
#nspoli #SableIsland #BigOil #IPCC
#COP24 #ParisAccord #ClimateCrisis
@CNSOPB @BernJordanMP @AndyFillm…</t>
  </si>
  <si>
    <t>breathingdelhi
RT @BigJMcC: ICYMI #OffshoreDrilling
#nspoli #SableIsland #BigOil #IPCC
#COP24 #ParisAccord #ClimateCrisis
@CNSOPB @BernJordanMP @AndyFillm…</t>
  </si>
  <si>
    <t>monstrum
RT @DanBacher: Do you wonder why
#JerryBrown's regulators approved
21,000 new oil &amp;amp; gas permits?
Do you wonder why #CalifMPAs, created
unde…</t>
  </si>
  <si>
    <t xml:space="preserve">natcounterpunch
</t>
  </si>
  <si>
    <t>kirkmurphy
RT @DanBacher: Do you wonder why
#JerryBrown's regulators approved
21,000 new oil &amp;amp; gas permits?
Do you wonder why #CalifMPAs, created
unde…</t>
  </si>
  <si>
    <t>janetrweil
RT @DanBacher: Do you wonder why
#JerryBrown's regulators approved
21,000 new oil &amp;amp; gas permits?
Do you wonder why #CalifMPAs, created
unde…</t>
  </si>
  <si>
    <t>occupytheport
RT @DanBacher: Do you wonder why
#JerryBrown's regulators approved
21,000 new oil &amp;amp; gas permits?
Do you wonder why #CalifMPAs, created
unde…</t>
  </si>
  <si>
    <t>mastaofmp3s
RT @DanBacher: Do you wonder why
#JerryBrown's regulators approved
21,000 new oil &amp;amp; gas permits?
Do you wonder why #CalifMPAs, created
unde…</t>
  </si>
  <si>
    <t>hioewilliam07
RT @PlattsOil: Outgoing US Interior
chief to brief Trump on offshore
#oilandgas plans, according to
sources | #offshoredrilling @BrianJSch…</t>
  </si>
  <si>
    <t>rainbow_golden
RT @DanBacher: Do you wonder why
#JerryBrown's regulators approved
21,000 new oil &amp;amp; gas permits?
Do you wonder why #CalifMPAs, created
unde…</t>
  </si>
  <si>
    <t>vestedenergy
RT @PlattsOil: Outgoing US Interior
chief to brief Trump on offshore
#oilandgas plans, according to
sources | #offshoredrilling @BrianJSch…</t>
  </si>
  <si>
    <t>environmentva
In Norfolk, Virginians of all ages
want their coasts to be protected!
_xD83D__xDC76_ That’s why we’re urging @BobbyScott
to keep telling the Trump administration
to stop #OffshoreDrilling. https://t.co/MtSNVsZE9H</t>
  </si>
  <si>
    <t xml:space="preserve">bobbyscott
</t>
  </si>
  <si>
    <t>sara_arub
RT @EnvironmentVA: In Norfolk,
Virginians of all ages want their
coasts to be protected! _xD83D__xDC76_ That’s
why we’re urging @BobbyScott to
keep tell…</t>
  </si>
  <si>
    <t>wendytherealtor
RT @DanBacher: Do you wonder why
#JerryBrown's regulators approved
21,000 new oil &amp;amp; gas permits?
Do you wonder why #CalifMPAs, created
unde…</t>
  </si>
  <si>
    <t>rtbayarea
RT @DanBacher: Do you wonder why
#JerryBrown's regulators approved
21,000 new oil &amp;amp; gas permits?
Do you wonder why #CalifMPAs, created
unde…</t>
  </si>
  <si>
    <t>vicstewartadams
RT @DanBacher: Do you wonder why
#JerryBrown's regulators approved
21,000 new oil &amp;amp; gas permits?
Do you wonder why #CalifMPAs, created
unde…</t>
  </si>
  <si>
    <t>lowsulfurbunker
RT @PerfoBlogger: ↪Offshore Pirate
- Offshore Operations at Noble
Tom Madden. #Guyana _xD83C__xDDEC__xD83C__xDDFE_ Oil Fields.
#oilfield #offshorepirate #maritime…</t>
  </si>
  <si>
    <t>perfoblogger
Imperial and Metric Conversions
↪@mr.driller #oil #oilandgaslife
#oilfieldlife #drillingrig #shackles…
https://t.co/6LTvrRPATf</t>
  </si>
  <si>
    <t>norargh1
RT @EnviroAction: Petition: Stop
offshore drilling - https://t.co/OCzDzyYSUb
Protect our coasts from dangerous
#OffshoreDrilling that will…</t>
  </si>
  <si>
    <t>enviroaction
"Nine state attorneys join lawsuit
opposing air guns to search for
oil in the Atlantic" - https://t.co/GPQ7eByoeB…
https://t.co/EbJjM6ZagJ</t>
  </si>
  <si>
    <t>ax7ztu0jjfy5qhh
RT @NRDC_AF: Republicans and Democrats
from up and down South Carolina's
coast are fighting to protect their
beaches from Trump's drilling…</t>
  </si>
  <si>
    <t>nrdc_af
Marine mammals are in danger because
of @realDonaldTrump's relentless
pursuit of polluter profits, at
any expense.… https://t.co/UCuu62xr9N</t>
  </si>
  <si>
    <t>risingtidena
RT @DanBacher: Do you wonder why
#JerryBrown's regulators approved
21,000 new oil &amp;amp; gas permits?
Do you wonder why #CalifMPAs, created
unde…</t>
  </si>
  <si>
    <t>forgerat
RT @DanBacher: Do you wonder why
#JerryBrown's regulators approved
21,000 new oil &amp;amp; gas permits?
Do you wonder why #CalifMPAs, created
unde…</t>
  </si>
  <si>
    <t>chinchillame
RT @PlattsOil: Outgoing US Interior
chief to brief Trump on offshore
#oilandgas plans, according to
sources | #offshoredrilling @BrianJSch…</t>
  </si>
  <si>
    <t>vlassover
RT @PlattsOil: Outgoing US Interior
chief to brief Trump on offshore
#oilandgas plans, according to
sources | #offshoredrilling @BrianJSch…</t>
  </si>
  <si>
    <t>willmichaels
Initial approval for seismic testing
in the Atlantic reignites the debate
about #offshoredrilling</t>
  </si>
  <si>
    <t>jadegreen0987
RT @DanBacher: Do you wonder why
#JerryBrown's regulators approved
21,000 new oil &amp;amp; gas permits?
Do you wonder why #CalifMPAs, created
unde…</t>
  </si>
  <si>
    <t>livablesolano
RT @DanBacher: Do you wonder why
#JerryBrown's regulators approved
21,000 new oil &amp;amp; gas permits?
Do you wonder why #CalifMPAs, created
unde…</t>
  </si>
  <si>
    <t>irepbdg_
Oil &amp;amp; gas #SPE #petroleumengineering
#petroleum #offshoredrilling #total
https://t.co/GDsy5pF388</t>
  </si>
  <si>
    <t>germxit
When GermXit was installed on oil
rigs, operators saw a reduction
in respiratory illness. Mr. Martijn
le Duc, MOPU… https://t.co/gut5B1PbRC</t>
  </si>
  <si>
    <t>dartmouthcommon
RT @BigJMcC: @TheRickHoweShow So
we’re taking lessons in #Deregulation
from #Trump now? He just replaced
his Secretary of Interior (Environ…</t>
  </si>
  <si>
    <t xml:space="preserve">therickhoweshow
</t>
  </si>
  <si>
    <t>dxcgeological
Long time since I’ve seen sand
grains this size! From the Moray
Group, Dornoch Sandstone Formation
drilled yesterda… https://t.co/BFvuOcTTVI</t>
  </si>
  <si>
    <t>mk_inwa
RT @EnviroAction: Petition: Stop
offshore drilling - https://t.co/OCzDzyYSUb
Protect our coasts from dangerous
#OffshoreDrilling that will…</t>
  </si>
  <si>
    <t>davidcshinn
A good year turned bad: offshore
rig backlog fell in 2018. #offshoredrilling
https://t.co/qWmV2Ncax0</t>
  </si>
  <si>
    <t>lollipopguild10
RT @NRDC_AF: “Oil exploration is
a deeply dangerous and risky business,
and the unwillingness to acknowledge
this is distressing,” said @NR…</t>
  </si>
  <si>
    <t xml:space="preserve">nr
</t>
  </si>
  <si>
    <t>veracruisin
#OffshoreDrilling #Artic</t>
  </si>
  <si>
    <t>armadillomerino
Fraser Philip trusts Armadillo
Merino® as a rope access rigger
in the North Sea. He wears Armadillo
Merino® had to… https://t.co/UuybhPqlEB</t>
  </si>
  <si>
    <t>djhayes01
.#StateAGs up and down the #Atlantic
coast are going to court to stop
offshore #oilandgas development.
Damaging… https://t.co/vK7pqYqHDZ</t>
  </si>
  <si>
    <t>keithdemko
RT @BrianFrosh: While the administration
continues to place the interests
of the fossil fuel industry ahead
of our precious natural resourc…</t>
  </si>
  <si>
    <t>brianfrosh
While the administration continues
to place the interests of the fossil
fuel industry ahead of our precious
natural… https://t.co/ihrvvjhV90</t>
  </si>
  <si>
    <t>strackekey
RT @BrianFrosh: While the administration
continues to place the interests
of the fossil fuel industry ahead
of our precious natural resourc…</t>
  </si>
  <si>
    <t>joevettweets
RT @BrianFrosh: While the administration
continues to place the interests
of the fossil fuel industry ahead
of our precious natural resourc…</t>
  </si>
  <si>
    <t>kdianehoskins
RT @BrianFrosh: While the administration
continues to place the interests
of the fossil fuel industry ahead
of our precious natural resourc…</t>
  </si>
  <si>
    <t>richportcreatio
RT @BrianFrosh: While the administration
continues to place the interests
of the fossil fuel industry ahead
of our precious natural resourc…</t>
  </si>
  <si>
    <t>dustincranor
RT @BrianFrosh: While the administration
continues to place the interests
of the fossil fuel industry ahead
of our precious natural resourc…</t>
  </si>
  <si>
    <t>pd_prender
RT @BrianFrosh: While the administration
continues to place the interests
of the fossil fuel industry ahead
of our precious natural resourc…</t>
  </si>
  <si>
    <t>cherylan101
RT @BrianFrosh: While the administration
continues to place the interests
of the fossil fuel industry ahead
of our precious natural resourc…</t>
  </si>
  <si>
    <t>lorynbaughman
RT @BrianFrosh: While the administration
continues to place the interests
of the fossil fuel industry ahead
of our precious natural resourc…</t>
  </si>
  <si>
    <t>kimsimo27675312
RT @BrianFrosh: While the administration
continues to place the interests
of the fossil fuel industry ahead
of our precious natural resourc…</t>
  </si>
  <si>
    <t>trump_enemy
RT @BrianFrosh: While the administration
continues to place the interests
of the fossil fuel industry ahead
of our precious natural resourc…</t>
  </si>
  <si>
    <t>patrickmustain
RT @BrianFrosh: While the administration
continues to place the interests
of the fossil fuel industry ahead
of our precious natural resourc…</t>
  </si>
  <si>
    <t>atqueens
Barbara Underwood is my #hero.
Are there t-shirts? I feel like
I should do something nice for
her. Bake an… https://t.co/9DieuzZwAG</t>
  </si>
  <si>
    <t>leahanakin
RT @BrianFrosh: While the administration
continues to place the interests
of the fossil fuel industry ahead
of our precious natural resourc…</t>
  </si>
  <si>
    <t>hmeer2011
RT @BrianFrosh: While the administration
continues to place the interests
of the fossil fuel industry ahead
of our precious natural resourc…</t>
  </si>
  <si>
    <t>vanhornelaw
RT @BrianFrosh: While the administration
continues to place the interests
of the fossil fuel industry ahead
of our precious natural resourc…</t>
  </si>
  <si>
    <t>dcollinswbal
RT @BrianFrosh: While the administration
continues to place the interests
of the fossil fuel industry ahead
of our precious natural resourc…</t>
  </si>
  <si>
    <t>peteach65
RT @BrianFrosh: While the administration
continues to place the interests
of the fossil fuel industry ahead
of our precious natural resourc…</t>
  </si>
  <si>
    <t>democraticags
RT @BrianFrosh: While the administration
continues to place the interests
of the fossil fuel industry ahead
of our precious natural resourc…</t>
  </si>
  <si>
    <t>dirtyjersey701
RT @BrianFrosh: While the administration
continues to place the interests
of the fossil fuel industry ahead
of our precious natural resourc…</t>
  </si>
  <si>
    <t>stateimpactcntr
.@NewJerseyOAG:"If we are able
to stop seismic testing now, then
we can stop #offshoredrilling in
the future."… https://t.co/5cBNRmVNE3</t>
  </si>
  <si>
    <t xml:space="preserve">newjerseyoag
</t>
  </si>
  <si>
    <t>carolstern1
RT @BrianFrosh: While the administration
continues to place the interests
of the fossil fuel industry ahead
of our precious natural resourc…</t>
  </si>
  <si>
    <t>akllama22
RT @BrianFrosh: While the administration
continues to place the interests
of the fossil fuel industry ahead
of our precious natural resourc…</t>
  </si>
  <si>
    <t>lizrosej
RT @BrianFrosh: While the administration
continues to place the interests
of the fossil fuel industry ahead
of our precious natural resourc…</t>
  </si>
  <si>
    <t>cscholten1
RT @BrianFrosh: While the administration
continues to place the interests
of the fossil fuel industry ahead
of our precious natural resourc…</t>
  </si>
  <si>
    <t>angiekozswims
RT @BrianFrosh: While the administration
continues to place the interests
of the fossil fuel industry ahead
of our precious natural resourc…</t>
  </si>
  <si>
    <t>frandaniel2
RT @BrianFrosh: While the administration
continues to place the interests
of the fossil fuel industry ahead
of our precious natural resourc…</t>
  </si>
  <si>
    <t>mrsimpsonnbct
RT @BrianFrosh: While the administration
continues to place the interests
of the fossil fuel industry ahead
of our precious natural resourc…</t>
  </si>
  <si>
    <t>conspiracyfess
RT @BrianFrosh: While the administration
continues to place the interests
of the fossil fuel industry ahead
of our precious natural resourc…</t>
  </si>
  <si>
    <t>wnctimes
NC Governor leads bipartisan effort
to oppose sesmic testing &amp;amp;
offshore drilling https://t.co/XVAb1C6rSN…
https://t.co/rQEm5G7A13</t>
  </si>
  <si>
    <t>kelseylamp
Why would we allow even more #offshoredrilling
in our oceans? #ProtectOurCoast</t>
  </si>
  <si>
    <t>cvofsc
Gov. McMaster signed a joint letter
to protect the coastline of South
Carolina. Thanks to @henrymcmaster
for bipart… https://t.co/Pk6wr7uOMk</t>
  </si>
  <si>
    <t xml:space="preserve">henrymcmaster
</t>
  </si>
  <si>
    <t>johntynanv
RT @CVofSC: Gov. McMaster signed
a joint letter to protect the coastline
of South Carolina. Thanks to @henrymcmaster
for bipartisan efforts…</t>
  </si>
  <si>
    <t>bemuir_ronkon79
RT @BrianFrosh: While the administration
continues to place the interests
of the fossil fuel industry ahead
of our precious natural resourc…</t>
  </si>
  <si>
    <t>indivisiblemd
RT @BrianFrosh: While the administration
continues to place the interests
of the fossil fuel industry ahead
of our precious natural resourc…</t>
  </si>
  <si>
    <t>digitaldecoded1
RT @PlattsOil: Outgoing US Interior
chief to brief Trump on offshore
#oilandgas plans, according to
sources | #offshoredrilling @BrianJSch…</t>
  </si>
  <si>
    <t>stopdroptooling
It's day 11 of our 12 Days of #Christmas
countdown. Today we're showcasing
our Mobile Marine Tool Kit for…
https://t.co/Ln0mltkaDD</t>
  </si>
  <si>
    <t xml:space="preserve">nrdc
</t>
  </si>
  <si>
    <t>ddonigernrdc
RT @NRDC_AF: Marine mammals are
in danger because of @realDonaldTrump's
relentless pursuit of polluter
profits, at any expense. @NRDC
is fi…</t>
  </si>
  <si>
    <t xml:space="preserve">realdonaldtrump
</t>
  </si>
  <si>
    <t>turtlewoman777
@DogginTrump @matt_1060 @Trentmw5150
@kkjn1966 @TADA49482112 @PiecedeResista2
@OutAndAbouter @perlmutations…
https://t.co/Z4H9yKePu5</t>
  </si>
  <si>
    <t xml:space="preserve">perlmutations
</t>
  </si>
  <si>
    <t xml:space="preserve">outandabouter
</t>
  </si>
  <si>
    <t xml:space="preserve">piecederesista2
</t>
  </si>
  <si>
    <t xml:space="preserve">tada49482112
</t>
  </si>
  <si>
    <t xml:space="preserve">kkjn1966
</t>
  </si>
  <si>
    <t xml:space="preserve">trentmw5150
</t>
  </si>
  <si>
    <t xml:space="preserve">matt_1060
</t>
  </si>
  <si>
    <t xml:space="preserve">doggintrump
</t>
  </si>
  <si>
    <t>suomigirl987
RT @EnviroAction: Expanded #OffshoreDrilling
will fuel the #climate crisis and
threaten our #oceans and ocean
wildlife. Your message today…</t>
  </si>
  <si>
    <t>dwaynegish
Trump Bans Offshore #Logging https://t.co/sAYAOD44Jt
#californiawildfires #offshoredrilling
https://t.co/elj8Tl5Q7U</t>
  </si>
  <si>
    <t>mobrock
RT @EnviroAction: "Nine state attorneys
join lawsuit opposing air guns
to search for oil in the Atlantic"
- https://t.co/GPQ7eByoeB #Ocean…</t>
  </si>
  <si>
    <t>swell
RT @EnviroAction: "Nine state attorneys
join lawsuit opposing air guns
to search for oil in the Atlantic"
- https://t.co/GPQ7eByoeB #Ocean…</t>
  </si>
  <si>
    <t>gina5050
RT @EnviroAction: "Nine state attorneys
join lawsuit opposing air guns
to search for oil in the Atlantic"
- https://t.co/GPQ7eByoeB #Ocean…</t>
  </si>
  <si>
    <t>gameing
RT @EnviroAction: "Nine state attorneys
join lawsuit opposing air guns
to search for oil in the Atlantic"
- https://t.co/GPQ7eByoeB #Ocean…</t>
  </si>
  <si>
    <t>xsuzi00
RT @EnviroAction: "Nine state attorneys
join lawsuit opposing air guns
to search for oil in the Atlantic"
- https://t.co/GPQ7eByoeB #Ocean…</t>
  </si>
  <si>
    <t>sud_basu
Leaving the shore in quest of more
#OffshoreDrilling</t>
  </si>
  <si>
    <t>mspasty
RT @EnviroAction: "Nine state attorneys
join lawsuit opposing air guns
to search for oil in the Atlantic"
- https://t.co/GPQ7eByoeB #Ocean…</t>
  </si>
  <si>
    <t>janekbrundage
9 #USStates Sue 'Flat-Out Wrong'
#TrumpAdmin Over Seismic Blasting
in #AtlanticOcean #AtlanticCoast…
https://t.co/Hg0J0atspr</t>
  </si>
  <si>
    <t>schon_patricia
RT @EnviroAction: "Nine state attorneys
join lawsuit opposing air guns
to search for oil in the Atlantic"
- https://t.co/GPQ7eByoeB #Ocean…</t>
  </si>
  <si>
    <t>barnettandassoc
We make Underwater Visibility CLEARER
with new technology https://t.co/X21dJa75RO
#offshoredrilling #oilplatforms</t>
  </si>
  <si>
    <t xml:space="preserve">mr
</t>
  </si>
  <si>
    <t>xtheflippers
Stop @realDonaldTrump @SecretaryZinke's
plan to open +90% of our coasts
to #offshoredrilling. It's a killer
for our… https://t.co/3tlSPQVUa0</t>
  </si>
  <si>
    <t xml:space="preserve">secretaryzinke
</t>
  </si>
  <si>
    <t>nitram_4200
Sunset in the Bay of Bengal #india
#sunset #ocean #natgeo #natgeoyourshot
#offshore #fishing #offshoredrilling
@ K… https://t.co/FGKv2aoS1L</t>
  </si>
  <si>
    <t>paisley_owen
RT @DanBacher: Do you wonder why
#JerryBrown's regulators approved
21,000 new oil &amp;amp; gas permits?
Do you wonder why #CalifMPAs, created
unde…</t>
  </si>
  <si>
    <t>climateleaf
Disasters such as the BP Deepwater
Horizon oil spill and the 14-year
Taylor Energy oil spill offer vivid
demonstrat… https://t.co/2UcyG23Zum</t>
  </si>
  <si>
    <t>stonedwino
We want and need #WindFarms off
our coast not #OffshoreDrilling</t>
  </si>
  <si>
    <t>dragondeepwater
Daewoo Shipbuilding to deliver
two drillships to Sonangol in early
2019 https://t.co/0Nd3bnOTcQ #drilling…
https://t.co/jXFbTuT8mn</t>
  </si>
  <si>
    <t>arogis60
RT @dragondeepwater: Total spins
drill bit at Brulpadda re-entry
offshore South Africa https://t.co/YwxFBm3f8A
#drilling #offshoredrilling…</t>
  </si>
  <si>
    <t>fromthebowseat
As oil &amp;amp; gas companies have
been given the go ahead to use
seismic blasting and increase offshore
drilling—just a r… https://t.co/qBVfaYsfnz</t>
  </si>
  <si>
    <t>kevindk82
@SpeakerCoughlin @SpeakerCox @RepJoseOliva
@NCHouseSpeaker @schousespeaker
@annmcelhinney Promoting… https://t.co/HjDEvNXiDj</t>
  </si>
  <si>
    <t xml:space="preserve">flgovscott
</t>
  </si>
  <si>
    <t xml:space="preserve">roycoopernc
</t>
  </si>
  <si>
    <t xml:space="preserve">johncarneyde
</t>
  </si>
  <si>
    <t xml:space="preserve">ralphnortham
</t>
  </si>
  <si>
    <t xml:space="preserve">philmurphynj
</t>
  </si>
  <si>
    <t xml:space="preserve">annmcelhinney
</t>
  </si>
  <si>
    <t xml:space="preserve">schousespeaker
</t>
  </si>
  <si>
    <t xml:space="preserve">nchousespeaker
</t>
  </si>
  <si>
    <t xml:space="preserve">repjoseoliva
</t>
  </si>
  <si>
    <t xml:space="preserve">speakercox
</t>
  </si>
  <si>
    <t xml:space="preserve">speakercoughlin
</t>
  </si>
  <si>
    <t>aloginlo
Mе sọ horny. Dȯn't bẹ shy, write
https://t.co/QZOlTGIjQo #treasurer
#offshoredrilling #oilcompanies
#usgovt… https://t.co/WRH0v3nRKV</t>
  </si>
  <si>
    <t xml:space="preserve">markbutlereac
</t>
  </si>
  <si>
    <t xml:space="preserve">parksca
</t>
  </si>
  <si>
    <t xml:space="preserve">cathmckenna
</t>
  </si>
  <si>
    <t xml:space="preserve">gmbutts
</t>
  </si>
  <si>
    <t xml:space="preserve">sierraclubcan
</t>
  </si>
  <si>
    <t xml:space="preserve">talkingradical
</t>
  </si>
  <si>
    <t xml:space="preserve">canadianlefty
</t>
  </si>
  <si>
    <t xml:space="preserve">hughmackaycsm
</t>
  </si>
  <si>
    <t xml:space="preserve">andyfillmorehfx
</t>
  </si>
  <si>
    <t>lizolac
•2016 x 2018 @JRart #JoidesResolution
#researchvessel #coredrilling #coreondeck
#lifeatsea #secondhome #ikaduhangbalay
#humanatsea #offshoredrilling https://t.co/5Sy3V7VLdw</t>
  </si>
  <si>
    <t xml:space="preserve">jrart
</t>
  </si>
  <si>
    <t>devetrobert
RT @BigJMcC: A full and independent
public inquiry into the pros &amp;amp;
cons of oil industry exploration
in offshore Nova Scotia is needed.
#Off…</t>
  </si>
  <si>
    <t>thegreenpagesbc
“That’s not a fin...That’s a calf!”
First time in 1++ year, North Atlantic
Right Whale calf spotted. Only
~411 of… https://t.co/B1PS8BOyfa</t>
  </si>
  <si>
    <t>greenmission
RT @BigJMcC: .@CNSOPB says interested
firms must submit bids by May 8.
The public will also have an opportunity
to submit written comments.…</t>
  </si>
  <si>
    <t>canadavolunteer
The latest Canada #Environment
News! https://t.co/JCvQRPNSCo Thanks
to @WyeMarsh @MVCAuthority @FoE_Canada
#offshoredrilling #trca2018</t>
  </si>
  <si>
    <t xml:space="preserve">foe_canada
</t>
  </si>
  <si>
    <t xml:space="preserve">mvcauthority
</t>
  </si>
  <si>
    <t xml:space="preserve">wyemarsh
</t>
  </si>
  <si>
    <t>thepurplepatri1
#EPA INSIDE THE BATTLE TO SAVE
CALIFORNIA’S WATER read full story
https://t.co/gWlC4vEp96 #California
#water… https://t.co/uxJ6MUi21o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</si>
  <si>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</si>
  <si>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</si>
  <si>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</si>
  <si>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</si>
  <si>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</si>
  <si>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</si>
  <si>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</si>
  <si>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</si>
  <si>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</si>
  <si>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</si>
  <si>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</si>
  <si>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</si>
  <si>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</si>
  <si>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</si>
  <si>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</si>
  <si>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</si>
  <si>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</si>
  <si>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</si>
  <si>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</si>
  <si>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</si>
  <si>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</si>
  <si>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</si>
  <si>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</si>
  <si>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</si>
  <si>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</si>
  <si>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</si>
  <si>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</si>
  <si>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</si>
  <si>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</si>
  <si>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</si>
  <si>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</si>
  <si>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</si>
  <si>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</si>
  <si>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</si>
  <si>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</si>
  <si>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</si>
  <si>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</si>
  <si>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</si>
  <si>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</si>
  <si>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</si>
  <si>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</si>
  <si>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</si>
  <si>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</si>
  <si>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</si>
  <si>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</si>
  <si>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</si>
  <si>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</si>
  <si>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</si>
  <si>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</si>
  <si>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</si>
  <si>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</si>
  <si>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</si>
  <si>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</si>
  <si>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</si>
  <si>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</si>
  <si>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</si>
  <si>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</si>
  <si>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</si>
  <si>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</si>
  <si>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</si>
  <si>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</si>
  <si>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</si>
  <si>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</si>
  <si>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</si>
  <si>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</si>
  <si>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</si>
  <si>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</si>
  <si>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</si>
  <si>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</si>
  <si>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</si>
  <si>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</si>
  <si>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</si>
  <si>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</si>
  <si>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</si>
  <si>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</si>
  <si>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</si>
  <si>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</si>
  <si>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1.0.1.407</t>
  </si>
  <si>
    <t>Top URLs in Tweet in Entire Graph</t>
  </si>
  <si>
    <t>http://www.purplepatriot.com</t>
  </si>
  <si>
    <t>https://twitter.com/i/web/status/1079433182636699648</t>
  </si>
  <si>
    <t>Entire Graph Count</t>
  </si>
  <si>
    <t>Top URLs in Tweet in G1</t>
  </si>
  <si>
    <t>Top URLs in Tweet in G2</t>
  </si>
  <si>
    <t>G1 Count</t>
  </si>
  <si>
    <t>https://wnctimes.com/news/911-nc-leads-bipartisan-effort-to-oppose-seismic-testing-and-offshore-drilling</t>
  </si>
  <si>
    <t>Top URLs in Tweet in G3</t>
  </si>
  <si>
    <t>G2 Count</t>
  </si>
  <si>
    <t>Top URLs in Tweet in G4</t>
  </si>
  <si>
    <t>G3 Count</t>
  </si>
  <si>
    <t>Top URLs in Tweet in G5</t>
  </si>
  <si>
    <t>G4 Count</t>
  </si>
  <si>
    <t>Top URLs in Tweet in G6</t>
  </si>
  <si>
    <t>G5 Count</t>
  </si>
  <si>
    <t>https://twitter.com/i/web/status/1077340896041955328</t>
  </si>
  <si>
    <t>https://twitter.com/i/web/status/1075029919208562693</t>
  </si>
  <si>
    <t>Top URLs in Tweet in G7</t>
  </si>
  <si>
    <t>G6 Count</t>
  </si>
  <si>
    <t>Top URLs in Tweet in G8</t>
  </si>
  <si>
    <t>G7 Count</t>
  </si>
  <si>
    <t>Top URLs in Tweet in G9</t>
  </si>
  <si>
    <t>G8 Count</t>
  </si>
  <si>
    <t>Top URLs in Tweet in G10</t>
  </si>
  <si>
    <t>G9 Count</t>
  </si>
  <si>
    <t>G10 Count</t>
  </si>
  <si>
    <t>Top URLs in Tweet</t>
  </si>
  <si>
    <t>https://twitter.com/i/web/status/1075810801297047552 https://twitter.com/i/web/status/1075838422063960064 https://www.facebook.com/MarylandAttorneyGeneral/ https://twitter.com/i/web/status/1075779281375113217 https://twitter.com/i/web/status/1075838420264587264</t>
  </si>
  <si>
    <t>https://youtu.be/-wI7OD9lC9M https://twitter.com/i/web/status/1074508668601753602 https://www.instagram.com/p/BrjN0FHg2oypvrt5BkcD4w_VzDFiWHR9XxddAs0/?utm_source=ig_twitter_share&amp;igshid=zqm7p8a3i32b https://twitter.com/i/web/status/1075283728518176768 https://twitter.com/i/web/status/1075370150902272001 https://www.bassoe.no/a-good-year-turned-bad-offshore-rig-backlog-fell-in-2018/news/115/ https://twitter.com/i/web/status/1075701520916758528 https://twitter.com/i/web/status/1075781408197627910 https://twitter.com/i/web/status/1075823379914153984 https://wnctimes.com/news/911-nc-leads-bipartisan-effort-to-oppose-seismic-testing-and-offshore-drilling</t>
  </si>
  <si>
    <t>https://www.thechronicleherald.ca/news/canada/rough-waters-spill-raises-new-questions-about-fast-growing-nl-oil-industry-268818/ https://twitter.com/i/web/status/1074647296443342848 https://twitter.com/i/web/status/1075040439806369792 https://twitter.com/i/web/status/1074276371143237634 https://twitter.com/i/web/status/1075759000661213187 https://www.thechronicleherald.ca/opinion/letter-to-the-editor/readers-corner-put-offshore-drilling-under-proper-microscope-271730/ https://www.thechronicleherald.ca/news/local/offshore-petroleum-board-issues-call-for-bids-267118/</t>
  </si>
  <si>
    <t>https://www.counterpunch.org/2018/11/16/judge-orders-moratorium-on-offshore-fracking-in-federal-waters-off-california/ https://public-accountability.org/report/the-california-oil-veto/?fbclid=IwAR1WbNm01NXzy3s-zfO4Uuo4donSO5UL-nnzTnZzIL6slTSOPVFoVw6yu2w</t>
  </si>
  <si>
    <t>https://twitter.com/i/web/status/1078755093489561600 https://twitter.com/i/web/status/1078754590017929217 https://twitter.com/i/web/status/1076145067172220928</t>
  </si>
  <si>
    <t>https://www.washingtonpost.com/energy-environment/2018/12/20/nine-state-attorneys-join-lawsuit-opposing-airguns-search-oil-atlantic/?utm_term=.1cdc0b3caf36 https://environmental-action.org/action/petition-stop-offshore-drilling/ https://twitter.com/i/web/status/1077340896041955328 https://twitter.com/i/web/status/1075029919208562693 https://twitter.com/i/web/status/1076150049837441024 https://www.delmarvanow.com/story/opinion/editorials/2018/12/21/seismic-testing-offshore-drilling-no-thanks-maryland/2364546002/</t>
  </si>
  <si>
    <t>https://twitter.com/i/web/status/1078452796574388226 https://actionnetwork.org/petitions/dont-let-trump-drill-our-coast?source=twitter&amp; https://twitter.com/i/web/status/1076888172703944712 https://twitter.com/i/web/status/1074724159157080065 https://twitter.com/i/web/status/1075090066106650630 https://twitter.com/i/web/status/1075420240962617350 https://www.postandcourier.com/news/environmental-groups-will-join-sc-cities-to-sue-over-offshore/article_b25fdc70-fc9b-11e8-8fef-4fdde5bda055.html?utm_source=tw&amp;utm_medium=tweet&amp;utm_campaign=AFOCS</t>
  </si>
  <si>
    <t>https://twitter.com/i/web/status/1078428384185716741 https://twitter.com/i/web/status/1074625862329339906 https://twitter.com/i/web/status/1074626030109745153 https://twitter.com/i/web/status/1074985028881403904 https://twitter.com/i/web/status/1078428368901627904</t>
  </si>
  <si>
    <t>https://www.offshoreenergytoday.com/total-spins-drill-bit-at-brulpadda-re-entry-offshore-south-africa/#.XCTvhz7b0mU.twitter http://www.offshoreenergytoday.com/kishorn-to-prepare-worlds-largest-semi-submersible-rig-for-new-gig/ https://www.offshoreenergytoday.com/daewoo-shipbuilding-to-deliver-two-drillships-to-sonangol-in-early-2019/#.XCU6Wykw-Z0.twitter https://twitter.com/i/web/status/1078391937881657344 https://www.offshoreenergytoday.com/cgx-energy-hires-rowan-rig-for-guyana-well/#.XBmRJHUKPTc.twitter https://twitter.com/i/web/status/1075186629214642177 https://www.offshoreenergytoday.com/ensco-rig-gearing-up-to-drill-corallians-wick-prospect/#.XBphy38iEKY.twitter https://twitter.com/i/web/status/1075410635352129536 https://www.offshoreenergytoday.com/historic-year-ahead-for-u-s-gulf-of-mexico-woodmac-says/#.XBuW_LDdQjs.twitter https://twitter.com/i/web/status/1075742628350709762</t>
  </si>
  <si>
    <t>Top Domains in Tweet in Entire Graph</t>
  </si>
  <si>
    <t>purplepatriot.com</t>
  </si>
  <si>
    <t>Top Domains in Tweet in G1</t>
  </si>
  <si>
    <t>Top Domains in Tweet in G2</t>
  </si>
  <si>
    <t>wnctimes.com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</si>
  <si>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</si>
  <si>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</si>
  <si>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</si>
  <si>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</si>
  <si>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</si>
  <si>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</si>
  <si>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</si>
  <si>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</si>
  <si>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</si>
  <si>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facebook.com</t>
  </si>
  <si>
    <t>twitter.com blogspot.com youtu.be instagram.com bassoe.no wnctimes.com stopdroptooling.com gishgallop.com purplepatriot.com</t>
  </si>
  <si>
    <t>twitter.com thechronicleherald.ca</t>
  </si>
  <si>
    <t>counterpunch.org public-accountability.org</t>
  </si>
  <si>
    <t>washingtonpost.com twitter.com environmental-action.org delmarvanow.com</t>
  </si>
  <si>
    <t>twitter.com actionnetwork.org postandcourier.com</t>
  </si>
  <si>
    <t>Top Hashtags in Tweet in Entire Graph</t>
  </si>
  <si>
    <t>jerrybrown</t>
  </si>
  <si>
    <t>califmpas</t>
  </si>
  <si>
    <t>sableisland</t>
  </si>
  <si>
    <t>oilandgas</t>
  </si>
  <si>
    <t>nspoli</t>
  </si>
  <si>
    <t>bigoil</t>
  </si>
  <si>
    <t>ipcc</t>
  </si>
  <si>
    <t>cop24</t>
  </si>
  <si>
    <t>Top Hashtags in Tweet in G1</t>
  </si>
  <si>
    <t>blocktheblast</t>
  </si>
  <si>
    <t>Top Hashtags in Tweet in G2</t>
  </si>
  <si>
    <t>usstates</t>
  </si>
  <si>
    <t>trumpadmin</t>
  </si>
  <si>
    <t>atlanticocean</t>
  </si>
  <si>
    <t>atlanticcoast</t>
  </si>
  <si>
    <t>offshore</t>
  </si>
  <si>
    <t>mexico</t>
  </si>
  <si>
    <t>oiloutput</t>
  </si>
  <si>
    <t>pemex</t>
  </si>
  <si>
    <t>Top Hashtags in Tweet in G3</t>
  </si>
  <si>
    <t>parisaccord</t>
  </si>
  <si>
    <t>climatecrisis</t>
  </si>
  <si>
    <t>deregulation</t>
  </si>
  <si>
    <t>trump</t>
  </si>
  <si>
    <t>Top Hashtags in Tweet in G4</t>
  </si>
  <si>
    <t>brownslastchance</t>
  </si>
  <si>
    <t>oilmoneyout</t>
  </si>
  <si>
    <t>Top Hashtags in Tweet in G5</t>
  </si>
  <si>
    <t>Top Hashtags in Tweet in G6</t>
  </si>
  <si>
    <t>climate</t>
  </si>
  <si>
    <t>oceans</t>
  </si>
  <si>
    <t>Top Hashtags in Tweet in G7</t>
  </si>
  <si>
    <t>Top Hashtags in Tweet in G8</t>
  </si>
  <si>
    <t>actonclimate</t>
  </si>
  <si>
    <t>fossilfuel</t>
  </si>
  <si>
    <t>Top Hashtags in Tweet in G9</t>
  </si>
  <si>
    <t>Top Hashtags in Tweet in G10</t>
  </si>
  <si>
    <t>environment</t>
  </si>
  <si>
    <t>trca2018</t>
  </si>
  <si>
    <t>Top Hashtags in Tweet</t>
  </si>
  <si>
    <t>offshoredrilling usstates trumpadmin atlanticocean atlanticcoast christmas offshore mexico oiloutput pemex</t>
  </si>
  <si>
    <t>offshoredrilling sableisland nspoli bigoil ipcc cop24 parisaccord climatecrisis deregulation trump</t>
  </si>
  <si>
    <t>jerrybrown califmpas offshoredrilling brownslastchance oilmoneyout bigoil</t>
  </si>
  <si>
    <t>oilfield offshorepirate maritime oil oilandgaslife oilfieldlife drillingrig shackles guyana</t>
  </si>
  <si>
    <t>Top Words in Tweet in Entire Graph</t>
  </si>
  <si>
    <t>Words in Sentiment List#1: Positive</t>
  </si>
  <si>
    <t>Words in Sentiment List#2: Negative</t>
  </si>
  <si>
    <t>Words in Sentiment List#3: Angry/Violent</t>
  </si>
  <si>
    <t>Non-categorized Words</t>
  </si>
  <si>
    <t>Total Words</t>
  </si>
  <si>
    <t>oil</t>
  </si>
  <si>
    <t>wonder</t>
  </si>
  <si>
    <t>fuel</t>
  </si>
  <si>
    <t>Top Words in Tweet in G1</t>
  </si>
  <si>
    <t>administration</t>
  </si>
  <si>
    <t>continues</t>
  </si>
  <si>
    <t>place</t>
  </si>
  <si>
    <t>interests</t>
  </si>
  <si>
    <t>fossil</t>
  </si>
  <si>
    <t>industry</t>
  </si>
  <si>
    <t>ahead</t>
  </si>
  <si>
    <t>precious</t>
  </si>
  <si>
    <t>Top Words in Tweet in G2</t>
  </si>
  <si>
    <t>seismic</t>
  </si>
  <si>
    <t>blasting</t>
  </si>
  <si>
    <t>9</t>
  </si>
  <si>
    <t>sue</t>
  </si>
  <si>
    <t>'flat</t>
  </si>
  <si>
    <t>out</t>
  </si>
  <si>
    <t>Top Words in Tweet in G3</t>
  </si>
  <si>
    <t>icymi</t>
  </si>
  <si>
    <t>Top Words in Tweet in G4</t>
  </si>
  <si>
    <t>jerrybrown's</t>
  </si>
  <si>
    <t>regulators</t>
  </si>
  <si>
    <t>approved</t>
  </si>
  <si>
    <t>21</t>
  </si>
  <si>
    <t>000</t>
  </si>
  <si>
    <t>new</t>
  </si>
  <si>
    <t>Top Words in Tweet in G5</t>
  </si>
  <si>
    <t>promoting</t>
  </si>
  <si>
    <t>gov</t>
  </si>
  <si>
    <t>mcmaster</t>
  </si>
  <si>
    <t>signed</t>
  </si>
  <si>
    <t>joint</t>
  </si>
  <si>
    <t>letter</t>
  </si>
  <si>
    <t>protect</t>
  </si>
  <si>
    <t>coastline</t>
  </si>
  <si>
    <t>south</t>
  </si>
  <si>
    <t>Top Words in Tweet in G6</t>
  </si>
  <si>
    <t>ocean</t>
  </si>
  <si>
    <t>nine</t>
  </si>
  <si>
    <t>state</t>
  </si>
  <si>
    <t>attorneys</t>
  </si>
  <si>
    <t>join</t>
  </si>
  <si>
    <t>lawsuit</t>
  </si>
  <si>
    <t>opposing</t>
  </si>
  <si>
    <t>air</t>
  </si>
  <si>
    <t>guns</t>
  </si>
  <si>
    <t>Top Words in Tweet in G7</t>
  </si>
  <si>
    <t>outgoing</t>
  </si>
  <si>
    <t>interior</t>
  </si>
  <si>
    <t>chief</t>
  </si>
  <si>
    <t>brief</t>
  </si>
  <si>
    <t>plans</t>
  </si>
  <si>
    <t>according</t>
  </si>
  <si>
    <t>sources</t>
  </si>
  <si>
    <t>Top Words in Tweet in G8</t>
  </si>
  <si>
    <t>carolina's</t>
  </si>
  <si>
    <t>beaches</t>
  </si>
  <si>
    <t>stop</t>
  </si>
  <si>
    <t>secretaryzinke's</t>
  </si>
  <si>
    <t>Top Words in Tweet in G9</t>
  </si>
  <si>
    <t>Top Words in Tweet in G10</t>
  </si>
  <si>
    <t>Top Words in Tweet</t>
  </si>
  <si>
    <t>brianfrosh administration continues place interests fossil fuel industry ahead precious</t>
  </si>
  <si>
    <t>offshoredrilling oil offshore seismic blasting 9 usstates sue 'flat out</t>
  </si>
  <si>
    <t>bigjmcc offshoredrilling sableisland cnsopb nspoli bernjordanmp icymi bigoil ipcc cop24</t>
  </si>
  <si>
    <t>wonder califmpas danbacher jerrybrown's regulators approved 21 000 new oil</t>
  </si>
  <si>
    <t>henrymcmaster promoting gov mcmaster signed joint letter protect coastline south</t>
  </si>
  <si>
    <t>enviroaction ocean nine state attorneys join lawsuit opposing air guns</t>
  </si>
  <si>
    <t>outgoing interior chief brief trump offshore oilandgas plans according sources</t>
  </si>
  <si>
    <t>offshoredrilling nrdc_af south carolina's protect beaches oil stop realdonaldtrump secretaryzinke's</t>
  </si>
  <si>
    <t>offshore oil operations oilfield offshorepirate maritime pirate imperial metric conversions</t>
  </si>
  <si>
    <t>norfolk virginians ages want coasts protected s re urging bobbyscott</t>
  </si>
  <si>
    <t>drilling offshoredrilling s rig drill two dragondeepwater total spins bit</t>
  </si>
  <si>
    <t>Top Word Pairs in Tweet in Entire Graph</t>
  </si>
  <si>
    <t>administration,continues</t>
  </si>
  <si>
    <t>continues,place</t>
  </si>
  <si>
    <t>place,interests</t>
  </si>
  <si>
    <t>interests,fossil</t>
  </si>
  <si>
    <t>fossil,fuel</t>
  </si>
  <si>
    <t>fuel,industry</t>
  </si>
  <si>
    <t>industry,ahead</t>
  </si>
  <si>
    <t>ahead,precious</t>
  </si>
  <si>
    <t>precious,natural</t>
  </si>
  <si>
    <t>brianfrosh,administration</t>
  </si>
  <si>
    <t>Top Word Pairs in Tweet in G1</t>
  </si>
  <si>
    <t>Top Word Pairs in Tweet in G2</t>
  </si>
  <si>
    <t>seismic,blasting</t>
  </si>
  <si>
    <t>9,usstates</t>
  </si>
  <si>
    <t>usstates,sue</t>
  </si>
  <si>
    <t>sue,'flat</t>
  </si>
  <si>
    <t>'flat,out</t>
  </si>
  <si>
    <t>out,wrong'</t>
  </si>
  <si>
    <t>wrong',trumpadmin</t>
  </si>
  <si>
    <t>trumpadmin,over</t>
  </si>
  <si>
    <t>over,seismic</t>
  </si>
  <si>
    <t>blasting,atlanticocean</t>
  </si>
  <si>
    <t>Top Word Pairs in Tweet in G3</t>
  </si>
  <si>
    <t>cnsopb,bernjordanmp</t>
  </si>
  <si>
    <t>icymi,offshoredrilling</t>
  </si>
  <si>
    <t>offshoredrilling,nspoli</t>
  </si>
  <si>
    <t>nspoli,sableisland</t>
  </si>
  <si>
    <t>sableisland,bigoil</t>
  </si>
  <si>
    <t>bigoil,ipcc</t>
  </si>
  <si>
    <t>ipcc,cop24</t>
  </si>
  <si>
    <t>cop24,parisaccord</t>
  </si>
  <si>
    <t>parisaccord,climatecrisis</t>
  </si>
  <si>
    <t>climatecrisis,cnsopb</t>
  </si>
  <si>
    <t>Top Word Pairs in Tweet in G4</t>
  </si>
  <si>
    <t>wonder,jerrybrown's</t>
  </si>
  <si>
    <t>jerrybrown's,regulators</t>
  </si>
  <si>
    <t>regulators,approved</t>
  </si>
  <si>
    <t>approved,21</t>
  </si>
  <si>
    <t>21,000</t>
  </si>
  <si>
    <t>000,new</t>
  </si>
  <si>
    <t>new,oil</t>
  </si>
  <si>
    <t>oil,gas</t>
  </si>
  <si>
    <t>gas,permits</t>
  </si>
  <si>
    <t>permits,wonder</t>
  </si>
  <si>
    <t>Top Word Pairs in Tweet in G5</t>
  </si>
  <si>
    <t>gov,mcmaster</t>
  </si>
  <si>
    <t>mcmaster,signed</t>
  </si>
  <si>
    <t>signed,joint</t>
  </si>
  <si>
    <t>joint,letter</t>
  </si>
  <si>
    <t>letter,protect</t>
  </si>
  <si>
    <t>protect,coastline</t>
  </si>
  <si>
    <t>coastline,south</t>
  </si>
  <si>
    <t>south,carolina</t>
  </si>
  <si>
    <t>carolina,thanks</t>
  </si>
  <si>
    <t>thanks,henrymcmaster</t>
  </si>
  <si>
    <t>Top Word Pairs in Tweet in G6</t>
  </si>
  <si>
    <t>nine,state</t>
  </si>
  <si>
    <t>state,attorneys</t>
  </si>
  <si>
    <t>attorneys,join</t>
  </si>
  <si>
    <t>join,lawsuit</t>
  </si>
  <si>
    <t>lawsuit,opposing</t>
  </si>
  <si>
    <t>opposing,air</t>
  </si>
  <si>
    <t>air,guns</t>
  </si>
  <si>
    <t>guns,search</t>
  </si>
  <si>
    <t>search,oil</t>
  </si>
  <si>
    <t>oil,atlantic</t>
  </si>
  <si>
    <t>Top Word Pairs in Tweet in G7</t>
  </si>
  <si>
    <t>outgoing,interior</t>
  </si>
  <si>
    <t>interior,chief</t>
  </si>
  <si>
    <t>chief,brief</t>
  </si>
  <si>
    <t>brief,trump</t>
  </si>
  <si>
    <t>trump,offshore</t>
  </si>
  <si>
    <t>offshore,oilandgas</t>
  </si>
  <si>
    <t>oilandgas,plans</t>
  </si>
  <si>
    <t>plans,according</t>
  </si>
  <si>
    <t>according,sources</t>
  </si>
  <si>
    <t>sources,offshoredrilling</t>
  </si>
  <si>
    <t>Top Word Pairs in Tweet in G8</t>
  </si>
  <si>
    <t>south,carolina's</t>
  </si>
  <si>
    <t>protect,beaches</t>
  </si>
  <si>
    <t>stop,realdonaldtrump</t>
  </si>
  <si>
    <t>realdonaldtrump,secretaryzinke's</t>
  </si>
  <si>
    <t>secretaryzinke's,plan</t>
  </si>
  <si>
    <t>plan,open</t>
  </si>
  <si>
    <t>open,90</t>
  </si>
  <si>
    <t>90,coasts</t>
  </si>
  <si>
    <t>coasts,offshoredrilling</t>
  </si>
  <si>
    <t>offshoredrilling,killer</t>
  </si>
  <si>
    <t>Top Word Pairs in Tweet in G9</t>
  </si>
  <si>
    <t>Top Word Pairs in Tweet in G10</t>
  </si>
  <si>
    <t>Top Word Pairs in Tweet</t>
  </si>
  <si>
    <t>administration,continues  continues,place  place,interests  interests,fossil  fossil,fuel  fuel,industry  industry,ahead  ahead,precious  precious,natural  brianfrosh,administration</t>
  </si>
  <si>
    <t>seismic,blasting  9,usstates  usstates,sue  sue,'flat  'flat,out  out,wrong'  wrong',trumpadmin  trumpadmin,over  over,seismic  blasting,atlanticocean</t>
  </si>
  <si>
    <t>cnsopb,bernjordanmp  icymi,offshoredrilling  offshoredrilling,nspoli  nspoli,sableisland  sableisland,bigoil  bigoil,ipcc  ipcc,cop24  cop24,parisaccord  parisaccord,climatecrisis  climatecrisis,cnsopb</t>
  </si>
  <si>
    <t>wonder,jerrybrown's  jerrybrown's,regulators  regulators,approved  approved,21  21,000  000,new  new,oil  oil,gas  gas,permits  permits,wonder</t>
  </si>
  <si>
    <t>gov,mcmaster  mcmaster,signed  signed,joint  joint,letter  letter,protect  protect,coastline  coastline,south  south,carolina  carolina,thanks  thanks,henrymcmaster</t>
  </si>
  <si>
    <t>nine,state  state,attorneys  attorneys,join  join,lawsuit  lawsuit,opposing  opposing,air  air,guns  guns,search  search,oil  oil,atlantic</t>
  </si>
  <si>
    <t>outgoing,interior  interior,chief  chief,brief  brief,trump  trump,offshore  offshore,oilandgas  oilandgas,plans  plans,according  according,sources  sources,offshoredrilling</t>
  </si>
  <si>
    <t>south,carolina's  protect,beaches  stop,realdonaldtrump  realdonaldtrump,secretaryzinke's  secretaryzinke's,plan  plan,open  open,90  90,coasts  coasts,offshoredrilling  offshoredrilling,killer</t>
  </si>
  <si>
    <t>oilfield,offshorepirate  offshorepirate,maritime  offshore,pirate  imperial,metric  metric,conversions  conversions,mr  mr,driller  driller,oil  oil,oilandgaslife  oilandgaslife,oilfieldlife</t>
  </si>
  <si>
    <t>norfolk,virginians  virginians,ages  ages,want  want,coasts  coasts,protected  protected,s  s,re  re,urging  urging,bobbyscott  bobbyscott,keep</t>
  </si>
  <si>
    <t>drilling,offshoredrilling  total,spins  spins,drill  drill,bit  bit,brulpadda  brulpadda,re  re,entry  entry,offshore  offshore,south  south,africa</t>
  </si>
  <si>
    <t>doha,mexico  mexico,offshore  offshore,offshoredrilling  offshoredrilling,traders  traders,crude  crude,energyindustry  energyindustry,opec  opec,shale</t>
  </si>
  <si>
    <t>Top Replied-To in Entire Graph</t>
  </si>
  <si>
    <t>Top Mentioned in Entire Graph</t>
  </si>
  <si>
    <t>brianjsch</t>
  </si>
  <si>
    <t>andyfillm</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</si>
  <si>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</si>
  <si>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</si>
  <si>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</si>
  <si>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</si>
  <si>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</si>
  <si>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</si>
  <si>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</si>
  <si>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</si>
  <si>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</si>
  <si>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</si>
  <si>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</si>
  <si>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</si>
  <si>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</si>
  <si>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</si>
  <si>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</si>
  <si>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</si>
  <si>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</si>
  <si>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</si>
  <si>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</si>
  <si>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</si>
  <si>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</si>
  <si>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therickhoweshow gmbutts</t>
  </si>
  <si>
    <t>speakercoughlin philmurphynj</t>
  </si>
  <si>
    <t>Top Mentioned in Tweet</t>
  </si>
  <si>
    <t>brianfrosh newjerseyoag</t>
  </si>
  <si>
    <t>bigjmcc cnsopb bernjordanmp andyfillm greenmission cathmckenna sierraclubcan gmbutts parksca canadianlefty</t>
  </si>
  <si>
    <t>danbacher natcounterpunch</t>
  </si>
  <si>
    <t>henrymcmaster speakercox repjoseoliva nchousespeaker schousespeaker annmcelhinney ralphnortham johncarneyde roycoopernc flgovscott</t>
  </si>
  <si>
    <t>plattsoil brianjsch</t>
  </si>
  <si>
    <t>realdonaldtrump nrdc_af secretaryzinke nrdc nr</t>
  </si>
  <si>
    <t>matt_1060 trentmw5150 kkjn1966 tada49482112 piecederesista2 outandabouter perlmutations</t>
  </si>
  <si>
    <t>wyemarsh mvcauthority foe_canada</t>
  </si>
  <si>
    <t>mr perfoblogger</t>
  </si>
  <si>
    <t>bobbyscott environmentva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</si>
  <si>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</si>
  <si>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</si>
  <si>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</si>
  <si>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</si>
  <si>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</si>
  <si>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</si>
  <si>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</si>
  <si>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</si>
  <si>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</si>
  <si>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</si>
  <si>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</si>
  <si>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</si>
  <si>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trump_enemy leahanakin kimsimo27675312 richportcreatio bemuir_ronkon79 peteach65 indivisiblemd lizrosej keithdemko akllama22</t>
  </si>
  <si>
    <t>stonedwino thegreenpagesbc veracruisin irepbdg_ barnettandassoc thepurplepatri1 janekbrundage fromthebowseat sud_basu atqueens</t>
  </si>
  <si>
    <t>bigjmcc cathmckenna gmbutts therickhoweshow devetrobert dartmouthcommon nlsmith99 canadianlefty danabrothers andyfillmorehfx</t>
  </si>
  <si>
    <t>mastaofmp3s kirkmurphy forgerat wendytherealtor leafwarbler occupytheport jadegreen0987 danbacher risingtidena rainbow_golden</t>
  </si>
  <si>
    <t>annmcelhinney kevindk82 flgovscott ralphnortham johncarneyde henrymcmaster nchousespeaker cvofsc philmurphynj roycoopernc</t>
  </si>
  <si>
    <t>mk_inwa swell suomigirl987 xsuzi00 mobrock gameing norargh1 gina5050 mspasty enviroaction</t>
  </si>
  <si>
    <t>hioewilliam07 digitaldecoded1 patchofdarkness vlassover plattsoil plattsgas greymessenger chinchillame brianjscheid vestedenergy</t>
  </si>
  <si>
    <t>nrdc lollipopguild10 xtheflippers realdonaldtrump nrdc_af nr ddonigernrdc secretaryzinke ax7ztu0jjfy5qhh</t>
  </si>
  <si>
    <t>turtlewoman777 doggintrump kkjn1966 perlmutations tada49482112 matt_1060 trentmw5150 piecederesista2 outandabouter</t>
  </si>
  <si>
    <t>canadavolunteer foe_canada wyemarsh mvcauthority</t>
  </si>
  <si>
    <t>perfoblogger lowsulfurbunker mr</t>
  </si>
  <si>
    <t>sara_arub bobbyscott environmentva</t>
  </si>
  <si>
    <t>selfruling1 johnwdean iechukwudi</t>
  </si>
  <si>
    <t>jrart lizolac</t>
  </si>
  <si>
    <t>arogis60 dragondeepwater</t>
  </si>
  <si>
    <t>alialexali1234 sarmientolavoz</t>
  </si>
  <si>
    <t>Top URLs in Tweet by Count</t>
  </si>
  <si>
    <t>https://www.thechronicleherald.ca/news/canada/rough-waters-spill-raises-new-questions-about-fast-growing-nl-oil-industry-268818/ https://www.thechronicleherald.ca/news/local/offshore-petroleum-board-issues-call-for-bids-267118/ https://www.thechronicleherald.ca/opinion/letter-to-the-editor/readers-corner-put-offshore-drilling-under-proper-microscope-271730/ https://twitter.com/i/web/status/1075759000661213187 https://twitter.com/i/web/status/1074276371143237634 https://twitter.com/i/web/status/1075040439806369792 https://twitter.com/i/web/status/1074647296443342848</t>
  </si>
  <si>
    <t>https://twitter.com/i/web/status/1078428384185716741 https://twitter.com/i/web/status/1078428368901627904 https://twitter.com/i/web/status/1074985028881403904 https://twitter.com/i/web/status/1074626030109745153 https://twitter.com/i/web/status/1074625862329339906</t>
  </si>
  <si>
    <t>https://www.washingtonpost.com/energy-environment/2018/12/20/nine-state-attorneys-join-lawsuit-opposing-airguns-search-oil-atlantic/?utm_term=.1cdc0b3caf36 https://twitter.com/i/web/status/1077340896041955328 https://www.delmarvanow.com/story/opinion/editorials/2018/12/21/seismic-testing-offshore-drilling-no-thanks-maryland/2364546002/ https://twitter.com/i/web/status/1076150049837441024 https://environmental-action.org/action/petition-stop-offshore-drilling/ https://twitter.com/i/web/status/1075029919208562693</t>
  </si>
  <si>
    <t>https://twitter.com/i/web/status/1076888172703944712 https://www.postandcourier.com/news/environmental-groups-will-join-sc-cities-to-sue-over-offshore/article_b25fdc70-fc9b-11e8-8fef-4fdde5bda055.html?utm_source=tw&amp;utm_medium=tweet&amp;utm_campaign=AFOCS https://twitter.com/i/web/status/1075420240962617350 https://twitter.com/i/web/status/1075090066106650630 https://twitter.com/i/web/status/1074724159157080065</t>
  </si>
  <si>
    <t>https://twitter.com/i/web/status/1075838422063960064 https://twitter.com/i/web/status/1075838420264587264 https://twitter.com/i/web/status/1075779281375113217 https://www.facebook.com/MarylandAttorneyGeneral/</t>
  </si>
  <si>
    <t>https://twitter.com/i/web/status/1076862559268102144 http://stopdroptooling.com/kit-details/Subsea-Tool-Kit-for-Working-At-Height--Stopdrop-Tooling/?platform=hootsuite</t>
  </si>
  <si>
    <t>https://twitter.com/i/web/status/1077892243586015232 https://twitter.com/i/web/status/1076839736533233664 https://twitter.com/i/web/status/1076653810779652098 https://twitter.com/i/web/status/1076627848213991424 https://voicesmotherearth.blogspot.com/2018/12/mexico-targets-50-percent-jump-in-oil.html https://twitter.com/i/web/status/1076187427109244928</t>
  </si>
  <si>
    <t>https://twitter.com/i/web/status/1078452796574388226 https://actionnetwork.org/petitions/dont-let-trump-drill-our-coast?source=twitter&amp;</t>
  </si>
  <si>
    <t>https://www.offshoreenergytoday.com/daewoo-shipbuilding-to-deliver-two-drillships-to-sonangol-in-early-2019/#.XCU6Wykw-Z0.twitter https://twitter.com/i/web/status/1078391937881657344 https://www.offshoreenergytoday.com/total-spins-drill-bit-at-brulpadda-re-entry-offshore-south-africa/#.XCTvhz7b0mU.twitter https://twitter.com/i/web/status/1078311594373902338 http://www.offshoreenergytoday.com/kishorn-to-prepare-worlds-largest-semi-submersible-rig-for-new-gig/ https://twitter.com/i/web/status/1078086871614439424 https://www.offshoreenergytoday.com/rowan-finds-jobs-for-two-jack-up-rigs/#.XCD3aO3F8s0.twitter https://twitter.com/i/web/status/1077220545408782336 https://www.offshoreenergytoday.com/aker-bp-gets-drilling-permits-for-two-north-sea-wells/#.XB0JM71T1Mk.twitter https://twitter.com/i/web/status/1076140138013577219</t>
  </si>
  <si>
    <t>https://www.offshoreenergytoday.com/total-spins-drill-bit-at-brulpadda-re-entry-offshore-south-africa/#.XCTvhz7b0mU.twitter http://www.offshoreenergytoday.com/kishorn-to-prepare-worlds-largest-semi-submersible-rig-for-new-gig/</t>
  </si>
  <si>
    <t>https://twitter.com/i/web/status/1078755093489561600 https://twitter.com/i/web/status/1078754590017929217</t>
  </si>
  <si>
    <t>https://twitter.com/i/web/status/1079139180171554816 https://twitter.com/i/web/status/1079138536412958720</t>
  </si>
  <si>
    <t>Top URLs in Tweet by Salience</t>
  </si>
  <si>
    <t>Top Domains in Tweet by Count</t>
  </si>
  <si>
    <t>twitter.com washingtonpost.com delmarvanow.com environmental-action.org</t>
  </si>
  <si>
    <t>twitter.com postandcourier.com</t>
  </si>
  <si>
    <t>twitter.com stopdroptooling.com</t>
  </si>
  <si>
    <t>twitter.com blogspot.com</t>
  </si>
  <si>
    <t>twitter.com actionnetwork.org</t>
  </si>
  <si>
    <t>Top Domains in Tweet by Salience</t>
  </si>
  <si>
    <t>thechronicleherald.ca twitter.com</t>
  </si>
  <si>
    <t>washingtonpost.com delmarvanow.com environmental-action.org twitter.com</t>
  </si>
  <si>
    <t>postandcourier.com twitter.com</t>
  </si>
  <si>
    <t>facebook.com twitter.com</t>
  </si>
  <si>
    <t>Top Hashtags in Tweet by Count</t>
  </si>
  <si>
    <t>offshoredrilling sableisland nspoli novascotia bigoil ipcc cop24 parisaccord climatecrisis nlpoli</t>
  </si>
  <si>
    <t>oilfield offshorepirate oil oilandgaslife oilfieldlife drillingrig shackles maritime guyana</t>
  </si>
  <si>
    <t>christmas workingatheight twelvedaysofchristmas dayeight workatheight oilrig oil gas offshoredrilling drilling</t>
  </si>
  <si>
    <t>usstates trumpadmin atlanticocean atlanticcoast mexico oiloutput pemex offshoredrilling offshoremexico gulfofmexico</t>
  </si>
  <si>
    <t>Top Hashtags in Tweet by Salience</t>
  </si>
  <si>
    <t>nspoli novascotia bigoil ipcc cop24 parisaccord climatecrisis nlpoli halifax deregulation</t>
  </si>
  <si>
    <t>oilmoneyout bigoil offshoredrilling brownslastchance jerrybrown califmpas</t>
  </si>
  <si>
    <t>oil oilandgaslife oilfieldlife drillingrig shackles maritime guyana oilfield offshorepirate</t>
  </si>
  <si>
    <t>climate oceans offshoredrilling</t>
  </si>
  <si>
    <t>workingatheight twelvedaysofchristmas dayeight workatheight oilrig oil gas offshoredrilling drilling renewableenergy</t>
  </si>
  <si>
    <t>mexico oiloutput pemex offshoredrilling offshoremexico gulfofmexico oilproduction gasproduction onshorefields usstates</t>
  </si>
  <si>
    <t>climate oceans actonclimate fossilfuel offshoredrilling</t>
  </si>
  <si>
    <t>exploration offshoredrilling oilindustry drilling</t>
  </si>
  <si>
    <t>offshoredrilling drilling</t>
  </si>
  <si>
    <t>Top Words in Tweet by Count</t>
  </si>
  <si>
    <t>3 mention single domestic climate rollback cleanpowerplan cafestandards ghgstandards cars</t>
  </si>
  <si>
    <t>bigjmcc icymi nspoli sableisland bigoil ipcc cop24 parisaccord climatecrisis cnsopb</t>
  </si>
  <si>
    <t>sableisland nspoli cnsopb offshore bernjordanmp oil greenmission submit 8 public</t>
  </si>
  <si>
    <t>bigjmcc hope incident shine light laws undertake offshore oil gas</t>
  </si>
  <si>
    <t>iechukwudi johnwdean believes voting record policy pass newdemocrat climateaction tpp</t>
  </si>
  <si>
    <t>plattsoil outgoing interior chief brief trump offshore oilandgas plans according</t>
  </si>
  <si>
    <t>doha mexico offshore traders crude energyindustry opec shale</t>
  </si>
  <si>
    <t>alialexali1234 doha mexico offshore traders crude energyindustry opec shale</t>
  </si>
  <si>
    <t>wonder danbacher jerrybrown's regulators approved 21 000 new oil gas</t>
  </si>
  <si>
    <t>federal waters wonder califmpas judge ordered moratorium offshore fracking california</t>
  </si>
  <si>
    <t>environmentva norfolk virginians ages want coasts protected s re urging</t>
  </si>
  <si>
    <t>offshore perfoblogger pirate operations noble tom madden guyana oil fields</t>
  </si>
  <si>
    <t>offshore oil operations oilfield offshorepirate imperial metric conversions mr driller</t>
  </si>
  <si>
    <t>enviroaction petition stop offshore drilling protect coasts dangerous</t>
  </si>
  <si>
    <t>offshore drilling nine state attorneys join lawsuit opposing air guns</t>
  </si>
  <si>
    <t>nrdc_af republicans democrats up down south carolina's coast fighting protect</t>
  </si>
  <si>
    <t>south carolina's protect beaches oil marine mammals danger realdonaldtrump's relentless</t>
  </si>
  <si>
    <t>initial approval seismic testing atlantic reignites debate</t>
  </si>
  <si>
    <t>oil gas spe petroleumengineering petroleum total</t>
  </si>
  <si>
    <t>germxit installed oil rigs operators saw reduction respiratory illness mr</t>
  </si>
  <si>
    <t>bigjmcc therickhoweshow re taking lessons deregulation trump now replaced secretary</t>
  </si>
  <si>
    <t>long time ve seen sand grains size moray group dornoch</t>
  </si>
  <si>
    <t>good year turned bad offshore rig backlog fell 2018</t>
  </si>
  <si>
    <t>nrdc_af oil exploration deeply dangerous risky business unwillingness acknowledge distressing</t>
  </si>
  <si>
    <t>artic</t>
  </si>
  <si>
    <t>armadillo merino fraser philip trusts rope access rigger north sea</t>
  </si>
  <si>
    <t>stateags up down atlantic coast going court stop offshore oilandgas</t>
  </si>
  <si>
    <t>administration continues place interests fossil fuel industry ahead precious natural</t>
  </si>
  <si>
    <t>barbara underwood hero t shirts feel something nice bake</t>
  </si>
  <si>
    <t>testing seismic brianfrosh newjerseyoag stop blocktheblast now future nj pristine</t>
  </si>
  <si>
    <t>nc governor leads bipartisan effort oppose sesmic testing offshore drilling</t>
  </si>
  <si>
    <t>allow even more oceans protectourcoast</t>
  </si>
  <si>
    <t>gov mcmaster signed joint letter protect coastline south carolina thanks</t>
  </si>
  <si>
    <t>cvofsc gov mcmaster signed joint letter protect coastline south carolina</t>
  </si>
  <si>
    <t>day 12 days christmas countdown today showcasing tool kit 11</t>
  </si>
  <si>
    <t>nrdc_af marine mammals danger realdonaldtrump's relentless pursuit polluter profits expense</t>
  </si>
  <si>
    <t>doggintrump matt_1060 trentmw5150 kkjn1966 tada49482112 piecederesista2 outandabouter perlmutations</t>
  </si>
  <si>
    <t>enviroaction expanded fuel climate crisis threaten oceans ocean wildlife message</t>
  </si>
  <si>
    <t>trump bans offshore logging californiawildfires</t>
  </si>
  <si>
    <t>enviroaction nine state attorneys join lawsuit opposing air guns search</t>
  </si>
  <si>
    <t>leaving shore quest more</t>
  </si>
  <si>
    <t>9 usstates sue 'flat out wrong' trumpadmin over seismic blasting</t>
  </si>
  <si>
    <t>make underwater visibility clearer new technology oilplatforms</t>
  </si>
  <si>
    <t>stop realdonaldtrump secretaryzinke's plan open 90 coasts killer climate oceans</t>
  </si>
  <si>
    <t>sunset bay bengal india ocean natgeo natgeoyourshot offshore fishing k</t>
  </si>
  <si>
    <t>oil spill disasters such bp deepwater horizon 14 year taylor</t>
  </si>
  <si>
    <t>want need windfarms coast</t>
  </si>
  <si>
    <t>drilling two s rig drill rowan up exploration daewoo shipbuilding</t>
  </si>
  <si>
    <t>dragondeepwater drilling total spins drill bit brulpadda re entry offshore</t>
  </si>
  <si>
    <t>oil gas companies given go ahead use seismic blasting increase</t>
  </si>
  <si>
    <t>promoting speakercoughlin speakercox repjoseoliva nchousespeaker schousespeaker annmcelhinney philmurphynj ralphnortham johncarneyde</t>
  </si>
  <si>
    <t>mе sọ horny dȯn't bẹ shy write treasurer oilcompanies usgovt</t>
  </si>
  <si>
    <t>2016 x 2018 jrart joidesresolution researchvessel coredrilling coreondeck lifeatsea secondhome</t>
  </si>
  <si>
    <t>bigjmcc full independent public inquiry pros cons oil industry exploration</t>
  </si>
  <si>
    <t>s calf fin first time 1 year north atlantic right</t>
  </si>
  <si>
    <t>bigjmcc cnsopb submit interested firms bids 8 public opportunity written</t>
  </si>
  <si>
    <t>latest canada environment news thanks wyemarsh mvcauthority foe_canada trca2018</t>
  </si>
  <si>
    <t>california water epa inside battle save s read full story</t>
  </si>
  <si>
    <t>Top Words in Tweet by Salience</t>
  </si>
  <si>
    <t>icymi nspoli sableisland bigoil ipcc cop24 parisaccord climatecrisis cnsopb bernjordanmp</t>
  </si>
  <si>
    <t>submit 8 comments offshore bernjordanmp nspoli cnsopb oil greenmission public</t>
  </si>
  <si>
    <t>federal wonder judge ordered moratorium offshore fracking california good news</t>
  </si>
  <si>
    <t>offshore imperial metric conversions mr driller oilandgaslife oilfieldlife drillingrig shackles</t>
  </si>
  <si>
    <t>stop newjerseyoag blocktheblast seismic brianfrosh now future nj pristine coastline</t>
  </si>
  <si>
    <t>11 mobile marine 8 subsea workingatheight twelvedaysofchristmas dayeight workatheight oilrig</t>
  </si>
  <si>
    <t>nine state attorneys join lawsuit opposing air guns search oil</t>
  </si>
  <si>
    <t>mexico targets 50 percent jump oiloutput under pemex 'rescue' offshoremexico</t>
  </si>
  <si>
    <t>climate oceans communities sign here actonclimate fossilfuel stop realdonaldtrump secretaryzinke's</t>
  </si>
  <si>
    <t>two s rig drill rowan up exploration daewoo shipbuilding deliver</t>
  </si>
  <si>
    <t>total spins drill bit brulpadda re entry offshore south africa</t>
  </si>
  <si>
    <t>speakercoughlin speakercox repjoseoliva nchousespeaker schousespeaker annmcelhinney philmurphynj ralphnortham johncarneyde roycoopernc</t>
  </si>
  <si>
    <t>submit interested firms bids 8 public opportunity written comments icymi</t>
  </si>
  <si>
    <t>Top Word Pairs in Tweet by Count</t>
  </si>
  <si>
    <t>3,mention  mention,single  single,domestic  domestic,climate  climate,rollback  rollback,cleanpowerplan  cleanpowerplan,cafestandards  cafestandards,ghgstandards  ghgstandards,cars</t>
  </si>
  <si>
    <t>bigjmcc,icymi  icymi,offshoredrilling  offshoredrilling,nspoli  nspoli,sableisland  sableisland,bigoil  bigoil,ipcc  ipcc,cop24  cop24,parisaccord  parisaccord,climatecrisis  climatecrisis,cnsopb</t>
  </si>
  <si>
    <t>cnsopb,bernjordanmp  offshoredrilling,sableisland  gmbutts,cathmckenna  cathmckenna,those  those,rules  rules,include  include,new  new,offshoredrilling  offshoredrilling,projects  projects,near</t>
  </si>
  <si>
    <t>bigjmcc,hope  hope,incident  incident,shine  shine,light  light,laws  laws,undertake  undertake,offshore  offshore,oil  oil,gas  gas,canada</t>
  </si>
  <si>
    <t>iechukwudi,johnwdean  johnwdean,believes  believes,voting  voting,record  record,policy  policy,pass  pass,newdemocrat  newdemocrat,climateaction  climateaction,tpp</t>
  </si>
  <si>
    <t>plattsoil,outgoing  outgoing,interior  interior,chief  chief,brief  brief,trump  trump,offshore  offshore,oilandgas  oilandgas,plans  plans,according  according,sources</t>
  </si>
  <si>
    <t>alialexali1234,doha  doha,mexico  mexico,offshore  offshore,offshoredrilling  offshoredrilling,traders  traders,crude  crude,energyindustry  energyindustry,opec  opec,shale</t>
  </si>
  <si>
    <t>danbacher,wonder  wonder,jerrybrown's  jerrybrown's,regulators  regulators,approved  approved,21  21,000  000,new  new,oil  oil,gas  gas,permits</t>
  </si>
  <si>
    <t>federal,judge  judge,ordered  ordered,moratorium  moratorium,offshore  offshore,fracking  fracking,federal  federal,waters  waters,california  california,good  good,news</t>
  </si>
  <si>
    <t>environmentva,norfolk  norfolk,virginians  virginians,ages  ages,want  want,coasts  coasts,protected  protected,s  s,re  re,urging  urging,bobbyscott</t>
  </si>
  <si>
    <t>perfoblogger,offshore  offshore,pirate  pirate,offshore  offshore,operations  operations,noble  noble,tom  tom,madden  madden,guyana  guyana,oil  oil,fields</t>
  </si>
  <si>
    <t>oilfield,offshorepirate  imperial,metric  metric,conversions  conversions,mr  mr,driller  driller,oil  oil,oilandgaslife  oilandgaslife,oilfieldlife  oilfieldlife,drillingrig  drillingrig,shackles</t>
  </si>
  <si>
    <t>enviroaction,petition  petition,stop  stop,offshore  offshore,drilling  drilling,protect  protect,coasts  coasts,dangerous  dangerous,offshoredrilling</t>
  </si>
  <si>
    <t>offshore,drilling  nine,state  state,attorneys  attorneys,join  join,lawsuit  lawsuit,opposing  opposing,air  air,guns  guns,search  search,oil</t>
  </si>
  <si>
    <t>nrdc_af,republicans  republicans,democrats  democrats,up  up,down  down,south  south,carolina's  carolina's,coast  coast,fighting  fighting,protect  protect,beaches</t>
  </si>
  <si>
    <t>south,carolina's  protect,beaches  marine,mammals  mammals,danger  danger,realdonaldtrump's  realdonaldtrump's,relentless  relentless,pursuit  pursuit,polluter  polluter,profits  profits,expense</t>
  </si>
  <si>
    <t>initial,approval  approval,seismic  seismic,testing  testing,atlantic  atlantic,reignites  reignites,debate  debate,offshoredrilling</t>
  </si>
  <si>
    <t>oil,gas  gas,spe  spe,petroleumengineering  petroleumengineering,petroleum  petroleum,offshoredrilling  offshoredrilling,total</t>
  </si>
  <si>
    <t>germxit,installed  installed,oil  oil,rigs  rigs,operators  operators,saw  saw,reduction  reduction,respiratory  respiratory,illness  illness,mr  mr,martijn</t>
  </si>
  <si>
    <t>bigjmcc,therickhoweshow  therickhoweshow,re  re,taking  taking,lessons  lessons,deregulation  deregulation,trump  trump,now  now,replaced  replaced,secretary  secretary,interior</t>
  </si>
  <si>
    <t>long,time  time,ve  ve,seen  seen,sand  sand,grains  grains,size  size,moray  moray,group  group,dornoch  dornoch,sandstone</t>
  </si>
  <si>
    <t>good,year  year,turned  turned,bad  bad,offshore  offshore,rig  rig,backlog  backlog,fell  fell,2018  2018,offshoredrilling</t>
  </si>
  <si>
    <t>nrdc_af,oil  oil,exploration  exploration,deeply  deeply,dangerous  dangerous,risky  risky,business  business,unwillingness  unwillingness,acknowledge  acknowledge,distressing  distressing,nr</t>
  </si>
  <si>
    <t>offshoredrilling,artic</t>
  </si>
  <si>
    <t>armadillo,merino  fraser,philip  philip,trusts  trusts,armadillo  merino,rope  rope,access  access,rigger  rigger,north  north,sea  sea,wears</t>
  </si>
  <si>
    <t>stateags,up  up,down  down,atlantic  atlantic,coast  coast,going  going,court  court,stop  stop,offshore  offshore,oilandgas  oilandgas,development</t>
  </si>
  <si>
    <t>brianfrosh,administration  administration,continues  continues,place  place,interests  interests,fossil  fossil,fuel  fuel,industry  industry,ahead  ahead,precious  precious,natural</t>
  </si>
  <si>
    <t>administration,continues  continues,place  place,interests  interests,fossil  fossil,fuel  fuel,industry  industry,ahead  ahead,precious  precious,natural</t>
  </si>
  <si>
    <t>barbara,underwood  underwood,hero  hero,t  t,shirts  shirts,feel  feel,something  something,nice  nice,bake</t>
  </si>
  <si>
    <t>seismic,testing  newjerseyoag,stop  stop,seismic  testing,now  now,stop  stop,offshoredrilling  offshoredrilling,future  newjerseyoag,nj  nj,pristine  pristine,coastline</t>
  </si>
  <si>
    <t>nc,governor  governor,leads  leads,bipartisan  bipartisan,effort  effort,oppose  oppose,sesmic  sesmic,testing  testing,offshore  offshore,drilling</t>
  </si>
  <si>
    <t>allow,even  even,more  more,offshoredrilling  offshoredrilling,oceans  oceans,protectourcoast</t>
  </si>
  <si>
    <t>cvofsc,gov  gov,mcmaster  mcmaster,signed  signed,joint  joint,letter  letter,protect  protect,coastline  coastline,south  south,carolina  carolina,thanks</t>
  </si>
  <si>
    <t>12,days  days,christmas  christmas,countdown  countdown,today  today,showcasing  tool,kit  day,11  11,12  showcasing,mobile  mobile,marine</t>
  </si>
  <si>
    <t>nrdc_af,marine  marine,mammals  mammals,danger  danger,realdonaldtrump's  realdonaldtrump's,relentless  relentless,pursuit  pursuit,polluter  polluter,profits  profits,expense  expense,nrdc</t>
  </si>
  <si>
    <t>doggintrump,matt_1060  matt_1060,trentmw5150  trentmw5150,kkjn1966  kkjn1966,tada49482112  tada49482112,piecederesista2  piecederesista2,outandabouter  outandabouter,perlmutations</t>
  </si>
  <si>
    <t>enviroaction,expanded  expanded,offshoredrilling  offshoredrilling,fuel  fuel,climate  climate,crisis  crisis,threaten  threaten,oceans  oceans,ocean  ocean,wildlife  wildlife,message</t>
  </si>
  <si>
    <t>trump,bans  bans,offshore  offshore,logging  logging,californiawildfires  californiawildfires,offshoredrilling</t>
  </si>
  <si>
    <t>enviroaction,nine  nine,state  state,attorneys  attorneys,join  join,lawsuit  lawsuit,opposing  opposing,air  air,guns  guns,search  search,oil</t>
  </si>
  <si>
    <t>leaving,shore  shore,quest  quest,more  more,offshoredrilling</t>
  </si>
  <si>
    <t>9,usstates  usstates,sue  sue,'flat  'flat,out  out,wrong'  wrong',trumpadmin  trumpadmin,over  over,seismic  seismic,blasting  blasting,atlanticocean</t>
  </si>
  <si>
    <t>make,underwater  underwater,visibility  visibility,clearer  clearer,new  new,technology  technology,offshoredrilling  offshoredrilling,oilplatforms</t>
  </si>
  <si>
    <t>stop,realdonaldtrump  realdonaldtrump,secretaryzinke's  secretaryzinke's,plan  plan,open  open,90  90,coasts  coasts,offshoredrilling  offshoredrilling,killer  killer,climate  climate,oceans</t>
  </si>
  <si>
    <t>sunset,bay  bay,bengal  bengal,india  india,sunset  sunset,ocean  ocean,natgeo  natgeo,natgeoyourshot  natgeoyourshot,offshore  offshore,fishing  fishing,offshoredrilling</t>
  </si>
  <si>
    <t>oil,spill  disasters,such  such,bp  bp,deepwater  deepwater,horizon  horizon,oil  spill,14  14,year  year,taylor  taylor,energy</t>
  </si>
  <si>
    <t>want,need  need,windfarms  windfarms,coast  coast,offshoredrilling</t>
  </si>
  <si>
    <t>drilling,offshoredrilling  offshoredrilling,exploration  daewoo,shipbuilding  shipbuilding,deliver  deliver,two  two,drillships  drillships,sonangol  sonangol,early  early,2019  2019,drilling</t>
  </si>
  <si>
    <t>dragondeepwater,total  total,spins  spins,drill  drill,bit  bit,brulpadda  brulpadda,re  re,entry  entry,offshore  offshore,south  south,africa</t>
  </si>
  <si>
    <t>oil,gas  gas,companies  companies,given  given,go  go,ahead  ahead,use  use,seismic  seismic,blasting  blasting,increase  increase,offshore</t>
  </si>
  <si>
    <t>speakercoughlin,speakercox  speakercox,repjoseoliva  repjoseoliva,nchousespeaker  nchousespeaker,schousespeaker  schousespeaker,annmcelhinney  annmcelhinney,promoting  philmurphynj,ralphnortham  ralphnortham,johncarneyde  johncarneyde,roycoopernc  roycoopernc,henrymcmaster</t>
  </si>
  <si>
    <t>mе,sọ  sọ,horny  horny,dȯn't  dȯn't,bẹ  bẹ,shy  shy,write  write,treasurer  treasurer,offshoredrilling  offshoredrilling,oilcompanies  oilcompanies,usgovt</t>
  </si>
  <si>
    <t>2016,x  x,2018  2018,jrart  jrart,joidesresolution  joidesresolution,researchvessel  researchvessel,coredrilling  coredrilling,coreondeck  coreondeck,lifeatsea  lifeatsea,secondhome  secondhome,ikaduhangbalay</t>
  </si>
  <si>
    <t>bigjmcc,full  full,independent  independent,public  public,inquiry  inquiry,pros  pros,cons  cons,oil  oil,industry  industry,exploration  exploration,offshore</t>
  </si>
  <si>
    <t>s,fin  fin,s  s,calf  calf,first  first,time  time,1  1,year  year,north  north,atlantic  atlantic,right</t>
  </si>
  <si>
    <t>bigjmcc,cnsopb  cnsopb,interested  interested,firms  firms,submit  submit,bids  bids,8  8,public  public,opportunity  opportunity,submit  submit,written</t>
  </si>
  <si>
    <t>latest,canada  canada,environment  environment,news  news,thanks  thanks,wyemarsh  wyemarsh,mvcauthority  mvcauthority,foe_canada  foe_canada,offshoredrilling  offshoredrilling,trca2018</t>
  </si>
  <si>
    <t>epa,inside  inside,battle  battle,save  save,california  california,s  s,water  water,read  read,full  full,story  story,california</t>
  </si>
  <si>
    <t>Top Word Pairs in Tweet by Salience</t>
  </si>
  <si>
    <t>imperial,metric  metric,conversions  conversions,mr  mr,driller  driller,oil  oil,oilandgaslife  oilandgaslife,oilfieldlife  oilfieldlife,drillingrig  drillingrig,shackles  offshore,pirate</t>
  </si>
  <si>
    <t>day,11  11,12  showcasing,mobile  mobile,marine  marine,tool  day,8  8,12  showcasing,subsea  subsea,tool  kit,workingatheight</t>
  </si>
  <si>
    <t>mexico,targets  targets,50  50,percent  percent,jump  jump,oiloutput  oiloutput,under  under,pemex  pemex,'rescue'  'rescue',offshoredrilling  offshoredrilling,offshoremexico</t>
  </si>
  <si>
    <t>killer,climate  climate,oceans  oceans,communities  communities,sign  sign,here  here,actonclimate  actonclimate,fossilfuel  stop,realdonaldtrump  realdonaldtrump,secretaryzinke's  secretaryzinke's,plan</t>
  </si>
  <si>
    <t>offshoredrilling,exploration  drilling,offshoredrilling  daewoo,shipbuilding  shipbuilding,deliver  deliver,two  two,drillships  drillships,sonangol  sonangol,early  early,2019  2019,drilling</t>
  </si>
  <si>
    <t>Word</t>
  </si>
  <si>
    <t>natural</t>
  </si>
  <si>
    <t>resourc</t>
  </si>
  <si>
    <t>gas</t>
  </si>
  <si>
    <t>permits</t>
  </si>
  <si>
    <t>created</t>
  </si>
  <si>
    <t>unde</t>
  </si>
  <si>
    <t>atlantic</t>
  </si>
  <si>
    <t>s</t>
  </si>
  <si>
    <t>search</t>
  </si>
  <si>
    <t>testing</t>
  </si>
  <si>
    <t>coasts</t>
  </si>
  <si>
    <t>exploration</t>
  </si>
  <si>
    <t>re</t>
  </si>
  <si>
    <t>canada</t>
  </si>
  <si>
    <t>rig</t>
  </si>
  <si>
    <t>up</t>
  </si>
  <si>
    <t>dangerous</t>
  </si>
  <si>
    <t>california</t>
  </si>
  <si>
    <t>submit</t>
  </si>
  <si>
    <t>8</t>
  </si>
  <si>
    <t>public</t>
  </si>
  <si>
    <t>hope</t>
  </si>
  <si>
    <t>incident</t>
  </si>
  <si>
    <t>shine</t>
  </si>
  <si>
    <t>light</t>
  </si>
  <si>
    <t>laws</t>
  </si>
  <si>
    <t>undertake</t>
  </si>
  <si>
    <t>regulate</t>
  </si>
  <si>
    <t>year</t>
  </si>
  <si>
    <t>coast</t>
  </si>
  <si>
    <t>wrong'</t>
  </si>
  <si>
    <t>over</t>
  </si>
  <si>
    <t>under</t>
  </si>
  <si>
    <t>expanded</t>
  </si>
  <si>
    <t>today</t>
  </si>
  <si>
    <t>operations</t>
  </si>
  <si>
    <t>oilfield</t>
  </si>
  <si>
    <t>offshorepirate</t>
  </si>
  <si>
    <t>federal</t>
  </si>
  <si>
    <t>waters</t>
  </si>
  <si>
    <t>full</t>
  </si>
  <si>
    <t>news</t>
  </si>
  <si>
    <t>thanks</t>
  </si>
  <si>
    <t>comments</t>
  </si>
  <si>
    <t>north</t>
  </si>
  <si>
    <t>ve</t>
  </si>
  <si>
    <t>total</t>
  </si>
  <si>
    <t>drill</t>
  </si>
  <si>
    <t>two</t>
  </si>
  <si>
    <t>guyana</t>
  </si>
  <si>
    <t>want</t>
  </si>
  <si>
    <t>spill</t>
  </si>
  <si>
    <t>crisis</t>
  </si>
  <si>
    <t>threaten</t>
  </si>
  <si>
    <t>wildlife</t>
  </si>
  <si>
    <t>message</t>
  </si>
  <si>
    <t>marine</t>
  </si>
  <si>
    <t>now</t>
  </si>
  <si>
    <t>down</t>
  </si>
  <si>
    <t>good</t>
  </si>
  <si>
    <t>petition</t>
  </si>
  <si>
    <t>pirate</t>
  </si>
  <si>
    <t>maritime</t>
  </si>
  <si>
    <t>water</t>
  </si>
  <si>
    <t>interested</t>
  </si>
  <si>
    <t>firms</t>
  </si>
  <si>
    <t>bids</t>
  </si>
  <si>
    <t>opportunity</t>
  </si>
  <si>
    <t>written</t>
  </si>
  <si>
    <t>calf</t>
  </si>
  <si>
    <t>time</t>
  </si>
  <si>
    <t>independent</t>
  </si>
  <si>
    <t>inquiry</t>
  </si>
  <si>
    <t>pros</t>
  </si>
  <si>
    <t>cons</t>
  </si>
  <si>
    <t>nova</t>
  </si>
  <si>
    <t>scotia</t>
  </si>
  <si>
    <t>needed</t>
  </si>
  <si>
    <t>2016</t>
  </si>
  <si>
    <t>2018</t>
  </si>
  <si>
    <t>those</t>
  </si>
  <si>
    <t>rules</t>
  </si>
  <si>
    <t>include</t>
  </si>
  <si>
    <t>projects</t>
  </si>
  <si>
    <t>near</t>
  </si>
  <si>
    <t>novascotia</t>
  </si>
  <si>
    <t>exalted</t>
  </si>
  <si>
    <t>spins</t>
  </si>
  <si>
    <t>bit</t>
  </si>
  <si>
    <t>brulpadda</t>
  </si>
  <si>
    <t>entry</t>
  </si>
  <si>
    <t>africa</t>
  </si>
  <si>
    <t>kishorn</t>
  </si>
  <si>
    <t>prepare</t>
  </si>
  <si>
    <t>world</t>
  </si>
  <si>
    <t>8217</t>
  </si>
  <si>
    <t>largest</t>
  </si>
  <si>
    <t>semi</t>
  </si>
  <si>
    <t>submersible</t>
  </si>
  <si>
    <t>gig</t>
  </si>
  <si>
    <t>rowan</t>
  </si>
  <si>
    <t>rigs</t>
  </si>
  <si>
    <t>bp</t>
  </si>
  <si>
    <t>gulf</t>
  </si>
  <si>
    <t>energy</t>
  </si>
  <si>
    <t>sunset</t>
  </si>
  <si>
    <t>plan</t>
  </si>
  <si>
    <t>open</t>
  </si>
  <si>
    <t>90</t>
  </si>
  <si>
    <t>killer</t>
  </si>
  <si>
    <t>communities</t>
  </si>
  <si>
    <t>imperial</t>
  </si>
  <si>
    <t>metric</t>
  </si>
  <si>
    <t>conversions</t>
  </si>
  <si>
    <t>driller</t>
  </si>
  <si>
    <t>oilandgaslife</t>
  </si>
  <si>
    <t>oilfieldlife</t>
  </si>
  <si>
    <t>drillingrig</t>
  </si>
  <si>
    <t>shackles</t>
  </si>
  <si>
    <t>make</t>
  </si>
  <si>
    <t>underwater</t>
  </si>
  <si>
    <t>visibility</t>
  </si>
  <si>
    <t>clearer</t>
  </si>
  <si>
    <t>technology</t>
  </si>
  <si>
    <t>oilplatforms</t>
  </si>
  <si>
    <t>targets</t>
  </si>
  <si>
    <t>50</t>
  </si>
  <si>
    <t>percent</t>
  </si>
  <si>
    <t>jump</t>
  </si>
  <si>
    <t>'rescue'</t>
  </si>
  <si>
    <t>offshoremexico</t>
  </si>
  <si>
    <t>gulfofmexico</t>
  </si>
  <si>
    <t>more</t>
  </si>
  <si>
    <t>mammals</t>
  </si>
  <si>
    <t>danger</t>
  </si>
  <si>
    <t>realdonaldtrump's</t>
  </si>
  <si>
    <t>relentless</t>
  </si>
  <si>
    <t>pursuit</t>
  </si>
  <si>
    <t>polluter</t>
  </si>
  <si>
    <t>profits</t>
  </si>
  <si>
    <t>expense</t>
  </si>
  <si>
    <t>coastal</t>
  </si>
  <si>
    <t>day</t>
  </si>
  <si>
    <t>12</t>
  </si>
  <si>
    <t>days</t>
  </si>
  <si>
    <t>countdown</t>
  </si>
  <si>
    <t>showcasing</t>
  </si>
  <si>
    <t>tool</t>
  </si>
  <si>
    <t>kit</t>
  </si>
  <si>
    <t>carolina</t>
  </si>
  <si>
    <t>bipartisan</t>
  </si>
  <si>
    <t>governor</t>
  </si>
  <si>
    <t>armadillo</t>
  </si>
  <si>
    <t>merino</t>
  </si>
  <si>
    <t>deeply</t>
  </si>
  <si>
    <t>risky</t>
  </si>
  <si>
    <t>business</t>
  </si>
  <si>
    <t>unwillingness</t>
  </si>
  <si>
    <t>acknowledge</t>
  </si>
  <si>
    <t>distressing</t>
  </si>
  <si>
    <t>seen</t>
  </si>
  <si>
    <t>taking</t>
  </si>
  <si>
    <t>lessons</t>
  </si>
  <si>
    <t>replaced</t>
  </si>
  <si>
    <t>secretary</t>
  </si>
  <si>
    <t>republicans</t>
  </si>
  <si>
    <t>democrats</t>
  </si>
  <si>
    <t>fighting</t>
  </si>
  <si>
    <t>noble</t>
  </si>
  <si>
    <t>tom</t>
  </si>
  <si>
    <t>madden</t>
  </si>
  <si>
    <t>fields</t>
  </si>
  <si>
    <t>operaciones</t>
  </si>
  <si>
    <t>sismica</t>
  </si>
  <si>
    <t>norfolk</t>
  </si>
  <si>
    <t>virginians</t>
  </si>
  <si>
    <t>ages</t>
  </si>
  <si>
    <t>protected</t>
  </si>
  <si>
    <t>urging</t>
  </si>
  <si>
    <t>keep</t>
  </si>
  <si>
    <t>judge</t>
  </si>
  <si>
    <t>ordered</t>
  </si>
  <si>
    <t>moratorium</t>
  </si>
  <si>
    <t>fracking</t>
  </si>
  <si>
    <t>doha</t>
  </si>
  <si>
    <t>traders</t>
  </si>
  <si>
    <t>crude</t>
  </si>
  <si>
    <t>energyindustry</t>
  </si>
  <si>
    <t>opec</t>
  </si>
  <si>
    <t>shale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</si>
  <si>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</si>
  <si>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</si>
  <si>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</si>
  <si>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</si>
  <si>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</si>
  <si>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</si>
  <si>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</si>
  <si>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</si>
  <si>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</si>
  <si>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</si>
  <si>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</si>
  <si>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</si>
  <si>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</si>
  <si>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</si>
  <si>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</si>
  <si>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</si>
  <si>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</si>
  <si>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</si>
  <si>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</si>
  <si>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</si>
  <si>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</si>
  <si>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</si>
  <si>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</si>
  <si>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</si>
  <si>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</si>
  <si>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</si>
  <si>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</si>
  <si>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</si>
  <si>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</si>
  <si>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</si>
  <si>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</si>
  <si>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Aug</t>
  </si>
  <si>
    <t>22-Aug</t>
  </si>
  <si>
    <t>7 PM</t>
  </si>
  <si>
    <t>Nov</t>
  </si>
  <si>
    <t>20-Nov</t>
  </si>
  <si>
    <t>6 AM</t>
  </si>
  <si>
    <t>Dec</t>
  </si>
  <si>
    <t>11-Dec</t>
  </si>
  <si>
    <t>11 AM</t>
  </si>
  <si>
    <t>16-Dec</t>
  </si>
  <si>
    <t>12 PM</t>
  </si>
  <si>
    <t>2 PM</t>
  </si>
  <si>
    <t>17-Dec</t>
  </si>
  <si>
    <t>3 AM</t>
  </si>
  <si>
    <t>1 PM</t>
  </si>
  <si>
    <t>4 PM</t>
  </si>
  <si>
    <t>5 PM</t>
  </si>
  <si>
    <t>6 PM</t>
  </si>
  <si>
    <t>8 PM</t>
  </si>
  <si>
    <t>9 PM</t>
  </si>
  <si>
    <t>11 PM</t>
  </si>
  <si>
    <t>18-Dec</t>
  </si>
  <si>
    <t>1 AM</t>
  </si>
  <si>
    <t>2 AM</t>
  </si>
  <si>
    <t>5 AM</t>
  </si>
  <si>
    <t>3 PM</t>
  </si>
  <si>
    <t>10 PM</t>
  </si>
  <si>
    <t>19-Dec</t>
  </si>
  <si>
    <t>12 AM</t>
  </si>
  <si>
    <t>20-Dec</t>
  </si>
  <si>
    <t>8 AM</t>
  </si>
  <si>
    <t>10 AM</t>
  </si>
  <si>
    <t>21-Dec</t>
  </si>
  <si>
    <t>22-Dec</t>
  </si>
  <si>
    <t>4 AM</t>
  </si>
  <si>
    <t>23-Dec</t>
  </si>
  <si>
    <t>24-Dec</t>
  </si>
  <si>
    <t>25-Dec</t>
  </si>
  <si>
    <t>26-Dec</t>
  </si>
  <si>
    <t>27-Dec</t>
  </si>
  <si>
    <t>28-Dec</t>
  </si>
  <si>
    <t>29-Dec</t>
  </si>
  <si>
    <t>30-Dec</t>
  </si>
  <si>
    <t>7 AM</t>
  </si>
  <si>
    <t>128, 128, 128</t>
  </si>
  <si>
    <t>193, 62, 62</t>
  </si>
  <si>
    <t>Red</t>
  </si>
  <si>
    <t>G1: brianfrosh administration continues place interests fossil fuel industry ahead precious</t>
  </si>
  <si>
    <t>G2: offshoredrilling oil offshore seismic blasting 9 usstates sue 'flat out</t>
  </si>
  <si>
    <t>G3: bigjmcc offshoredrilling sableisland cnsopb nspoli bernjordanmp icymi bigoil ipcc cop24</t>
  </si>
  <si>
    <t>G4: wonder califmpas danbacher jerrybrown's regulators approved 21 000 new oil</t>
  </si>
  <si>
    <t>G5: henrymcmaster promoting gov mcmaster signed joint letter protect coastline south</t>
  </si>
  <si>
    <t>G6: enviroaction ocean nine state attorneys join lawsuit opposing air guns</t>
  </si>
  <si>
    <t>G7: outgoing interior chief brief trump offshore oilandgas plans according sources</t>
  </si>
  <si>
    <t>G8: offshoredrilling nrdc_af south carolina's protect beaches oil stop realdonaldtrump secretaryzinke's</t>
  </si>
  <si>
    <t>G11: offshore oil operations oilfield offshorepirate maritime pirate imperial metric conversions</t>
  </si>
  <si>
    <t>G12: norfolk virginians ages want coasts protected s re urging bobbyscott</t>
  </si>
  <si>
    <t>G15: drilling offshoredrilling s rig drill two dragondeepwater total spins bit</t>
  </si>
  <si>
    <t>G16: doha mexico offshore offshoredrilling traders crude energyindustry opec shale</t>
  </si>
  <si>
    <t>Autofill Workbook Results</t>
  </si>
  <si>
    <t>Edge Weight▓1▓3▓0▓True▓Gray▓Red▓▓Edge Weight▓1▓3▓0▓3▓10▓False▓Edge Weight▓1▓3▓0▓35▓12▓False▓▓0▓0▓0▓True▓Black▓Black▓▓Followers▓0▓760405▓0▓162▓1000▓False▓▓0▓0▓0▓0▓0▓False▓▓0▓0▓0▓0▓0▓False▓▓0▓0▓0▓0▓0▓False</t>
  </si>
  <si>
    <t>GraphSource░GraphServerTwitterSearch▓GraphTerm░offshoredrilling▓ImportDescription░The graph represents a network of 168 Twitter users whose tweets in the requested range contained "offshoredrilling", or who were replied to or mentioned in those tweets.  The network was obtained from the NodeXL Graph Server on Monday, 31 December 2018 at 01:26 UTC.
The requested start date was Monday, 31 December 2018 at 01:01 UTC and the maximum number of days (going backward) was 14.
The maximum number of tweets collected was 5,000.
The tweets in the network were tweeted over the 13-day, 14-hour, 8-minute period from Monday, 17 December 2018 at 03:36 UTC to Sunday, 30 December 2018 at 17:45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</si>
</sst>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52530"/>
        <c:axId val="30172771"/>
      </c:barChart>
      <c:catAx>
        <c:axId val="33525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172771"/>
        <c:crosses val="autoZero"/>
        <c:auto val="1"/>
        <c:lblOffset val="100"/>
        <c:noMultiLvlLbl val="0"/>
      </c:catAx>
      <c:valAx>
        <c:axId val="30172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2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Series'!$A$26:$A$139</c:f>
              <c:strCache>
                <c:ptCount val="91"/>
                <c:pt idx="0">
                  <c:v>7 PM
22-Aug
Aug
2018</c:v>
                </c:pt>
                <c:pt idx="1">
                  <c:v>6 AM
20-Nov
Nov</c:v>
                </c:pt>
                <c:pt idx="2">
                  <c:v>11 AM
11-Dec
Dec</c:v>
                </c:pt>
                <c:pt idx="3">
                  <c:v>12 PM
16-Dec</c:v>
                </c:pt>
                <c:pt idx="4">
                  <c:v>2 PM</c:v>
                </c:pt>
                <c:pt idx="5">
                  <c:v>3 AM
17-Dec</c:v>
                </c:pt>
                <c:pt idx="6">
                  <c:v>11 AM</c:v>
                </c:pt>
                <c:pt idx="7">
                  <c:v>12 PM</c:v>
                </c:pt>
                <c:pt idx="8">
                  <c:v>1 PM</c:v>
                </c:pt>
                <c:pt idx="9">
                  <c:v>2 PM</c:v>
                </c:pt>
                <c:pt idx="10">
                  <c:v>4 PM</c:v>
                </c:pt>
                <c:pt idx="11">
                  <c:v>5 PM</c:v>
                </c:pt>
                <c:pt idx="12">
                  <c:v>6 PM</c:v>
                </c:pt>
                <c:pt idx="13">
                  <c:v>8 PM</c:v>
                </c:pt>
                <c:pt idx="14">
                  <c:v>9 PM</c:v>
                </c:pt>
                <c:pt idx="15">
                  <c:v>11 PM</c:v>
                </c:pt>
                <c:pt idx="16">
                  <c:v>1 AM
18-Dec</c:v>
                </c:pt>
                <c:pt idx="17">
                  <c:v>2 AM</c:v>
                </c:pt>
                <c:pt idx="18">
                  <c:v>5 AM</c:v>
                </c:pt>
                <c:pt idx="19">
                  <c:v>11 AM</c:v>
                </c:pt>
                <c:pt idx="20">
                  <c:v>2 PM</c:v>
                </c:pt>
                <c:pt idx="21">
                  <c:v>3 PM</c:v>
                </c:pt>
                <c:pt idx="22">
                  <c:v>4 PM</c:v>
                </c:pt>
                <c:pt idx="23">
                  <c:v>6 PM</c:v>
                </c:pt>
                <c:pt idx="24">
                  <c:v>10 PM</c:v>
                </c:pt>
                <c:pt idx="25">
                  <c:v>12 AM
19-Dec</c:v>
                </c:pt>
                <c:pt idx="26">
                  <c:v>1 AM</c:v>
                </c:pt>
                <c:pt idx="27">
                  <c:v>5 AM</c:v>
                </c:pt>
                <c:pt idx="28">
                  <c:v>6 AM</c:v>
                </c:pt>
                <c:pt idx="29">
                  <c:v>11 AM</c:v>
                </c:pt>
                <c:pt idx="30">
                  <c:v>12 PM</c:v>
                </c:pt>
                <c:pt idx="31">
                  <c:v>3 PM</c:v>
                </c:pt>
                <c:pt idx="32">
                  <c:v>5 PM</c:v>
                </c:pt>
                <c:pt idx="33">
                  <c:v>6 PM</c:v>
                </c:pt>
                <c:pt idx="34">
                  <c:v>9 PM</c:v>
                </c:pt>
                <c:pt idx="35">
                  <c:v>8 AM
20-Dec</c:v>
                </c:pt>
                <c:pt idx="36">
                  <c:v>10 AM</c:v>
                </c:pt>
                <c:pt idx="37">
                  <c:v>1 PM</c:v>
                </c:pt>
                <c:pt idx="38">
                  <c:v>2 PM</c:v>
                </c:pt>
                <c:pt idx="39">
                  <c:v>3 PM</c:v>
                </c:pt>
                <c:pt idx="40">
                  <c:v>5 PM</c:v>
                </c:pt>
                <c:pt idx="41">
                  <c:v>6 PM</c:v>
                </c:pt>
                <c:pt idx="42">
                  <c:v>7 PM</c:v>
                </c:pt>
                <c:pt idx="43">
                  <c:v>9 PM</c:v>
                </c:pt>
                <c:pt idx="44">
                  <c:v>10 PM</c:v>
                </c:pt>
                <c:pt idx="45">
                  <c:v>11 PM</c:v>
                </c:pt>
                <c:pt idx="46">
                  <c:v>3 AM
21-Dec</c:v>
                </c:pt>
                <c:pt idx="47">
                  <c:v>3 PM</c:v>
                </c:pt>
                <c:pt idx="48">
                  <c:v>4 PM</c:v>
                </c:pt>
                <c:pt idx="49">
                  <c:v>6 PM</c:v>
                </c:pt>
                <c:pt idx="50">
                  <c:v>7 PM</c:v>
                </c:pt>
                <c:pt idx="51">
                  <c:v>1 AM
22-Dec</c:v>
                </c:pt>
                <c:pt idx="52">
                  <c:v>4 AM</c:v>
                </c:pt>
                <c:pt idx="53">
                  <c:v>12 PM</c:v>
                </c:pt>
                <c:pt idx="54">
                  <c:v>2 PM</c:v>
                </c:pt>
                <c:pt idx="55">
                  <c:v>4 PM</c:v>
                </c:pt>
                <c:pt idx="56">
                  <c:v>10 PM</c:v>
                </c:pt>
                <c:pt idx="57">
                  <c:v>11 PM</c:v>
                </c:pt>
                <c:pt idx="58">
                  <c:v>1 AM
23-Dec</c:v>
                </c:pt>
                <c:pt idx="59">
                  <c:v>1 PM</c:v>
                </c:pt>
                <c:pt idx="60">
                  <c:v>3 PM</c:v>
                </c:pt>
                <c:pt idx="61">
                  <c:v>5 PM</c:v>
                </c:pt>
                <c:pt idx="62">
                  <c:v>9 PM</c:v>
                </c:pt>
                <c:pt idx="63">
                  <c:v>10 AM
24-Dec</c:v>
                </c:pt>
                <c:pt idx="64">
                  <c:v>3 PM</c:v>
                </c:pt>
                <c:pt idx="65">
                  <c:v>6 PM</c:v>
                </c:pt>
                <c:pt idx="66">
                  <c:v>7 PM</c:v>
                </c:pt>
                <c:pt idx="67">
                  <c:v>11 PM</c:v>
                </c:pt>
                <c:pt idx="68">
                  <c:v>9 PM
25-Dec</c:v>
                </c:pt>
                <c:pt idx="69">
                  <c:v>8 AM
26-Dec</c:v>
                </c:pt>
                <c:pt idx="70">
                  <c:v>11 AM</c:v>
                </c:pt>
                <c:pt idx="71">
                  <c:v>3 PM</c:v>
                </c:pt>
                <c:pt idx="72">
                  <c:v>12 AM
27-Dec</c:v>
                </c:pt>
                <c:pt idx="73">
                  <c:v>3 PM</c:v>
                </c:pt>
                <c:pt idx="74">
                  <c:v>6 PM</c:v>
                </c:pt>
                <c:pt idx="75">
                  <c:v>8 PM</c:v>
                </c:pt>
                <c:pt idx="76">
                  <c:v>11 PM</c:v>
                </c:pt>
                <c:pt idx="77">
                  <c:v>12 AM
28-Dec</c:v>
                </c:pt>
                <c:pt idx="78">
                  <c:v>2 AM</c:v>
                </c:pt>
                <c:pt idx="79">
                  <c:v>1 PM</c:v>
                </c:pt>
                <c:pt idx="80">
                  <c:v>2 PM</c:v>
                </c:pt>
                <c:pt idx="81">
                  <c:v>7 PM</c:v>
                </c:pt>
                <c:pt idx="82">
                  <c:v>8 PM</c:v>
                </c:pt>
                <c:pt idx="83">
                  <c:v>11 PM</c:v>
                </c:pt>
                <c:pt idx="84">
                  <c:v>2 PM
29-Dec</c:v>
                </c:pt>
                <c:pt idx="85">
                  <c:v>3 PM</c:v>
                </c:pt>
                <c:pt idx="86">
                  <c:v>6 PM</c:v>
                </c:pt>
                <c:pt idx="87">
                  <c:v>10 PM</c:v>
                </c:pt>
                <c:pt idx="88">
                  <c:v>4 AM
30-Dec</c:v>
                </c:pt>
                <c:pt idx="89">
                  <c:v>7 AM</c:v>
                </c:pt>
                <c:pt idx="90">
                  <c:v>5 PM</c:v>
                </c:pt>
              </c:strCache>
            </c:strRef>
          </c:cat>
          <c:val>
            <c:numRef>
              <c:f>'Time Series'!$B$26:$B$139</c:f>
              <c:numCache>
                <c:formatCode>General</c:formatCode>
                <c:ptCount val="91"/>
                <c:pt idx="0">
                  <c:v>1</c:v>
                </c:pt>
                <c:pt idx="1">
                  <c:v>1</c:v>
                </c:pt>
                <c:pt idx="2">
                  <c:v>1</c:v>
                </c:pt>
                <c:pt idx="3">
                  <c:v>1</c:v>
                </c:pt>
                <c:pt idx="4">
                  <c:v>1</c:v>
                </c:pt>
                <c:pt idx="5">
                  <c:v>2</c:v>
                </c:pt>
                <c:pt idx="6">
                  <c:v>2</c:v>
                </c:pt>
                <c:pt idx="7">
                  <c:v>3</c:v>
                </c:pt>
                <c:pt idx="8">
                  <c:v>3</c:v>
                </c:pt>
                <c:pt idx="9">
                  <c:v>1</c:v>
                </c:pt>
                <c:pt idx="10">
                  <c:v>5</c:v>
                </c:pt>
                <c:pt idx="11">
                  <c:v>2</c:v>
                </c:pt>
                <c:pt idx="12">
                  <c:v>1</c:v>
                </c:pt>
                <c:pt idx="13">
                  <c:v>5</c:v>
                </c:pt>
                <c:pt idx="14">
                  <c:v>5</c:v>
                </c:pt>
                <c:pt idx="15">
                  <c:v>3</c:v>
                </c:pt>
                <c:pt idx="16">
                  <c:v>1</c:v>
                </c:pt>
                <c:pt idx="17">
                  <c:v>3</c:v>
                </c:pt>
                <c:pt idx="18">
                  <c:v>4</c:v>
                </c:pt>
                <c:pt idx="19">
                  <c:v>2</c:v>
                </c:pt>
                <c:pt idx="20">
                  <c:v>3</c:v>
                </c:pt>
                <c:pt idx="21">
                  <c:v>5</c:v>
                </c:pt>
                <c:pt idx="22">
                  <c:v>2</c:v>
                </c:pt>
                <c:pt idx="23">
                  <c:v>1</c:v>
                </c:pt>
                <c:pt idx="24">
                  <c:v>1</c:v>
                </c:pt>
                <c:pt idx="25">
                  <c:v>1</c:v>
                </c:pt>
                <c:pt idx="26">
                  <c:v>1</c:v>
                </c:pt>
                <c:pt idx="27">
                  <c:v>1</c:v>
                </c:pt>
                <c:pt idx="28">
                  <c:v>1</c:v>
                </c:pt>
                <c:pt idx="29">
                  <c:v>1</c:v>
                </c:pt>
                <c:pt idx="30">
                  <c:v>1</c:v>
                </c:pt>
                <c:pt idx="31">
                  <c:v>3</c:v>
                </c:pt>
                <c:pt idx="32">
                  <c:v>1</c:v>
                </c:pt>
                <c:pt idx="33">
                  <c:v>1</c:v>
                </c:pt>
                <c:pt idx="34">
                  <c:v>1</c:v>
                </c:pt>
                <c:pt idx="35">
                  <c:v>1</c:v>
                </c:pt>
                <c:pt idx="36">
                  <c:v>1</c:v>
                </c:pt>
                <c:pt idx="37">
                  <c:v>1</c:v>
                </c:pt>
                <c:pt idx="38">
                  <c:v>1</c:v>
                </c:pt>
                <c:pt idx="39">
                  <c:v>5</c:v>
                </c:pt>
                <c:pt idx="40">
                  <c:v>8</c:v>
                </c:pt>
                <c:pt idx="41">
                  <c:v>10</c:v>
                </c:pt>
                <c:pt idx="42">
                  <c:v>6</c:v>
                </c:pt>
                <c:pt idx="43">
                  <c:v>1</c:v>
                </c:pt>
                <c:pt idx="44">
                  <c:v>4</c:v>
                </c:pt>
                <c:pt idx="45">
                  <c:v>1</c:v>
                </c:pt>
                <c:pt idx="46">
                  <c:v>2</c:v>
                </c:pt>
                <c:pt idx="47">
                  <c:v>2</c:v>
                </c:pt>
                <c:pt idx="48">
                  <c:v>2</c:v>
                </c:pt>
                <c:pt idx="49">
                  <c:v>1</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1</c:v>
                </c:pt>
                <c:pt idx="65">
                  <c:v>1</c:v>
                </c:pt>
                <c:pt idx="66">
                  <c:v>1</c:v>
                </c:pt>
                <c:pt idx="67">
                  <c:v>6</c:v>
                </c:pt>
                <c:pt idx="68">
                  <c:v>1</c:v>
                </c:pt>
                <c:pt idx="69">
                  <c:v>1</c:v>
                </c:pt>
                <c:pt idx="70">
                  <c:v>1</c:v>
                </c:pt>
                <c:pt idx="71">
                  <c:v>1</c:v>
                </c:pt>
                <c:pt idx="72">
                  <c:v>1</c:v>
                </c:pt>
                <c:pt idx="73">
                  <c:v>1</c:v>
                </c:pt>
                <c:pt idx="74">
                  <c:v>1</c:v>
                </c:pt>
                <c:pt idx="75">
                  <c:v>1</c:v>
                </c:pt>
                <c:pt idx="76">
                  <c:v>2</c:v>
                </c:pt>
                <c:pt idx="77">
                  <c:v>2</c:v>
                </c:pt>
                <c:pt idx="78">
                  <c:v>1</c:v>
                </c:pt>
                <c:pt idx="79">
                  <c:v>1</c:v>
                </c:pt>
                <c:pt idx="80">
                  <c:v>1</c:v>
                </c:pt>
                <c:pt idx="81">
                  <c:v>3</c:v>
                </c:pt>
                <c:pt idx="82">
                  <c:v>2</c:v>
                </c:pt>
                <c:pt idx="83">
                  <c:v>1</c:v>
                </c:pt>
                <c:pt idx="84">
                  <c:v>1</c:v>
                </c:pt>
                <c:pt idx="85">
                  <c:v>1</c:v>
                </c:pt>
                <c:pt idx="86">
                  <c:v>1</c:v>
                </c:pt>
                <c:pt idx="87">
                  <c:v>2</c:v>
                </c:pt>
                <c:pt idx="88">
                  <c:v>1</c:v>
                </c:pt>
                <c:pt idx="89">
                  <c:v>1</c:v>
                </c:pt>
                <c:pt idx="90">
                  <c:v>1</c:v>
                </c:pt>
              </c:numCache>
            </c:numRef>
          </c:val>
        </c:ser>
        <c:axId val="66332492"/>
        <c:axId val="60121517"/>
      </c:barChart>
      <c:catAx>
        <c:axId val="66332492"/>
        <c:scaling>
          <c:orientation val="minMax"/>
        </c:scaling>
        <c:axPos val="b"/>
        <c:delete val="0"/>
        <c:numFmt formatCode="General" sourceLinked="1"/>
        <c:majorTickMark val="out"/>
        <c:minorTickMark val="none"/>
        <c:tickLblPos val="nextTo"/>
        <c:crossAx val="60121517"/>
        <c:crosses val="autoZero"/>
        <c:auto val="1"/>
        <c:lblOffset val="100"/>
        <c:noMultiLvlLbl val="0"/>
      </c:catAx>
      <c:valAx>
        <c:axId val="60121517"/>
        <c:scaling>
          <c:orientation val="minMax"/>
        </c:scaling>
        <c:axPos val="l"/>
        <c:majorGridlines/>
        <c:delete val="0"/>
        <c:numFmt formatCode="General" sourceLinked="1"/>
        <c:majorTickMark val="out"/>
        <c:minorTickMark val="none"/>
        <c:tickLblPos val="nextTo"/>
        <c:crossAx val="663324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19484"/>
        <c:axId val="28075357"/>
      </c:barChart>
      <c:catAx>
        <c:axId val="31194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75357"/>
        <c:crosses val="autoZero"/>
        <c:auto val="1"/>
        <c:lblOffset val="100"/>
        <c:noMultiLvlLbl val="0"/>
      </c:catAx>
      <c:valAx>
        <c:axId val="28075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351622"/>
        <c:axId val="59511415"/>
      </c:barChart>
      <c:catAx>
        <c:axId val="513516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511415"/>
        <c:crosses val="autoZero"/>
        <c:auto val="1"/>
        <c:lblOffset val="100"/>
        <c:noMultiLvlLbl val="0"/>
      </c:catAx>
      <c:valAx>
        <c:axId val="59511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51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840688"/>
        <c:axId val="55695281"/>
      </c:barChart>
      <c:catAx>
        <c:axId val="658406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695281"/>
        <c:crosses val="autoZero"/>
        <c:auto val="1"/>
        <c:lblOffset val="100"/>
        <c:noMultiLvlLbl val="0"/>
      </c:catAx>
      <c:valAx>
        <c:axId val="55695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0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495482"/>
        <c:axId val="15023883"/>
      </c:barChart>
      <c:catAx>
        <c:axId val="31495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023883"/>
        <c:crosses val="autoZero"/>
        <c:auto val="1"/>
        <c:lblOffset val="100"/>
        <c:noMultiLvlLbl val="0"/>
      </c:catAx>
      <c:valAx>
        <c:axId val="15023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95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97220"/>
        <c:axId val="8974981"/>
      </c:barChart>
      <c:catAx>
        <c:axId val="9972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974981"/>
        <c:crosses val="autoZero"/>
        <c:auto val="1"/>
        <c:lblOffset val="100"/>
        <c:noMultiLvlLbl val="0"/>
      </c:catAx>
      <c:valAx>
        <c:axId val="8974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7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665966"/>
        <c:axId val="55884831"/>
      </c:barChart>
      <c:catAx>
        <c:axId val="136659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884831"/>
        <c:crosses val="autoZero"/>
        <c:auto val="1"/>
        <c:lblOffset val="100"/>
        <c:noMultiLvlLbl val="0"/>
      </c:catAx>
      <c:valAx>
        <c:axId val="55884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65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201432"/>
        <c:axId val="30377433"/>
      </c:barChart>
      <c:catAx>
        <c:axId val="332014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377433"/>
        <c:crosses val="autoZero"/>
        <c:auto val="1"/>
        <c:lblOffset val="100"/>
        <c:noMultiLvlLbl val="0"/>
      </c:catAx>
      <c:valAx>
        <c:axId val="3037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0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61442"/>
        <c:axId val="44652979"/>
      </c:barChart>
      <c:catAx>
        <c:axId val="4961442"/>
        <c:scaling>
          <c:orientation val="minMax"/>
        </c:scaling>
        <c:axPos val="b"/>
        <c:delete val="1"/>
        <c:majorTickMark val="out"/>
        <c:minorTickMark val="none"/>
        <c:tickLblPos val="none"/>
        <c:crossAx val="44652979"/>
        <c:crosses val="autoZero"/>
        <c:auto val="1"/>
        <c:lblOffset val="100"/>
        <c:noMultiLvlLbl val="0"/>
      </c:catAx>
      <c:valAx>
        <c:axId val="44652979"/>
        <c:scaling>
          <c:orientation val="minMax"/>
        </c:scaling>
        <c:axPos val="l"/>
        <c:delete val="1"/>
        <c:majorTickMark val="out"/>
        <c:minorTickMark val="none"/>
        <c:tickLblPos val="none"/>
        <c:crossAx val="49614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0" refreshedBy="Marc Smith" refreshedVersion="5">
  <cacheSource type="worksheet">
    <worksheetSource ref="A2:BL17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cleanpowerplan cafestandards ghgstandards"/>
        <m/>
        <s v="offshoredrilling nspoli sableisland bigoil ipcc cop24 parisaccord climatecrisis"/>
        <s v="newdemocrat climateaction tpp"/>
        <s v="oilandgas offshoredrilling"/>
        <s v="doha mexico offshore offshoredrilling traders crude energyindustry opec shale"/>
        <s v="jerrybrown califmpas"/>
        <s v="offshoredrilling jerrybrown oilmoneyout brownslastchance califmpas"/>
        <s v="offshoredrilling"/>
        <s v="guyana oilfield offshorepirate maritime"/>
        <s v="spe petroleumengineering petroleum offshoredrilling total"/>
        <s v="deregulation trump"/>
        <s v="offshoredrilling artic"/>
        <s v="stateags atlantic oilandgas"/>
        <s v="hero"/>
        <s v="offshoredrilling blocktheblast"/>
        <s v="blocktheblast offshoredrilling"/>
        <s v="offshoredrilling protectourcoast"/>
        <s v="christmas workingatheight twelvedaysofchristmas dayeight workatheight oilrig oil gas offshoredrilling drilling renewableenergy offshore ropeaccess"/>
        <s v="christmas"/>
        <s v="offshoredrilling climate oceans"/>
        <s v="logging californiawildfires offshoredrilling"/>
        <s v="mexico oiloutput pemex offshoredrilling offshoremexico gulfofmexico"/>
        <s v="mexico oiloutput pemex offshoredrilling offshoremexico gulfofmexico oilproduction gasproduction onshorefields"/>
        <s v="usstates trumpadmin atlanticocean atlanticcoast"/>
        <s v="offshoredrilling oilplatforms"/>
        <s v="oil oilandgaslife oilfieldlife drillingrig shackles"/>
        <s v="oilfield offshorepirate maritime"/>
        <s v="guyana oilfield offshorepirate"/>
        <s v="offshoredrilling climate oceans actonclimate fossilfuel"/>
        <s v="india sunset ocean natgeo natgeoyourshot offshore fishing offshoredrilling"/>
        <s v="jerrybrown califmpas bigoil offshoredrilling brownslastchance"/>
        <s v="windfarms offshoredrilling"/>
        <s v="drilling offshoredrilling exploration"/>
        <s v="drilling offshoredrilling"/>
        <s v="drilling offshoredrilling exploration oilindustry"/>
        <s v="drilling"/>
        <s v="treasurer offshoredrilling oilcompanies usgovt"/>
        <s v="offshoredrilling novascotia sableisland"/>
        <s v="nlpoli nspoli offshoredrilling sableisland"/>
        <s v="offshoredrilling sableisland nspoli halifax"/>
        <s v="joidesresolution researchvessel coredrilling coreondeck lifeatsea secondhome ikaduhangbalay humanatsea offshoredrilling"/>
        <s v="environment offshoredrilling trca2018"/>
        <s v="epa california wa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18-12-17T03:36:44.000"/>
        <d v="2018-12-17T12:54:09.000"/>
        <d v="2018-12-17T13:15:30.000"/>
        <d v="2018-12-17T13:24:54.000"/>
        <d v="2018-12-17T14:18:12.000"/>
        <d v="2018-12-17T16:41:53.000"/>
        <d v="2018-12-17T16:42:08.000"/>
        <d v="2018-12-17T16:42:14.000"/>
        <d v="2018-12-17T16:49:20.000"/>
        <d v="2018-12-16T14:21:52.000"/>
        <d v="2018-12-17T17:34:03.000"/>
        <d v="2018-12-17T18:50:17.000"/>
        <d v="2018-12-17T20:46:53.000"/>
        <d v="2018-12-17T20:55:41.000"/>
        <d v="2018-12-17T21:00:41.000"/>
        <d v="2018-12-17T21:01:26.000"/>
        <d v="2018-12-17T21:22:41.000"/>
        <d v="2018-11-20T06:43:47.000"/>
        <d v="2018-12-17T21:33:24.000"/>
        <d v="2018-12-17T23:25:07.000"/>
        <d v="2018-12-17T23:26:17.000"/>
        <d v="2018-12-17T23:41:56.000"/>
        <d v="2018-12-18T01:04:17.000"/>
        <d v="2018-12-18T02:03:29.000"/>
        <d v="2018-12-18T02:29:45.000"/>
        <d v="2018-08-22T19:35:08.000"/>
        <d v="2018-12-18T05:04:01.000"/>
        <d v="2018-12-18T05:27:35.000"/>
        <d v="2018-12-18T05:29:17.000"/>
        <d v="2018-12-18T05:30:30.000"/>
        <d v="2018-12-18T11:18:09.000"/>
        <d v="2018-12-18T14:11:26.000"/>
        <d v="2018-12-18T15:05:52.000"/>
        <d v="2018-12-18T15:13:33.000"/>
        <d v="2018-12-18T15:17:15.000"/>
        <d v="2018-12-18T15:19:55.000"/>
        <d v="2018-12-18T15:53:13.000"/>
        <d v="2018-12-18T16:14:46.000"/>
        <d v="2018-12-18T16:23:17.000"/>
        <d v="2018-12-18T22:27:12.000"/>
        <d v="2018-12-19T01:21:40.000"/>
        <d v="2018-12-19T06:56:33.000"/>
        <d v="2018-12-19T11:56:55.000"/>
        <d v="2018-12-19T12:39:58.000"/>
        <d v="2018-12-19T15:33:27.000"/>
        <d v="2018-12-19T17:36:39.000"/>
        <d v="2018-12-19T21:26:11.000"/>
        <d v="2018-12-20T08:27:48.000"/>
        <d v="2018-12-20T10:36:42.000"/>
        <d v="2018-12-20T15:54:09.000"/>
        <d v="2018-12-20T17:51:08.000"/>
        <d v="2018-12-20T17:52:40.000"/>
        <d v="2018-12-20T17:52:45.000"/>
        <d v="2018-12-20T17:55:22.000"/>
        <d v="2018-12-20T17:57:27.000"/>
        <d v="2018-12-20T17:58:49.000"/>
        <d v="2018-12-20T17:59:35.000"/>
        <d v="2018-12-20T18:08:41.000"/>
        <d v="2018-12-20T18:09:05.000"/>
        <d v="2018-12-20T18:18:28.000"/>
        <d v="2018-12-20T18:19:31.000"/>
        <d v="2018-12-20T18:33:39.000"/>
        <d v="2018-12-20T18:40:56.000"/>
        <d v="2018-12-20T18:41:22.000"/>
        <d v="2018-12-20T18:43:35.000"/>
        <d v="2018-12-20T18:48:32.000"/>
        <d v="2018-12-20T19:06:46.000"/>
        <d v="2018-12-20T19:10:58.000"/>
        <d v="2018-12-20T19:21:20.000"/>
        <d v="2018-12-20T19:21:47.000"/>
        <d v="2018-12-20T19:40:42.000"/>
        <d v="2018-12-20T15:43:21.000"/>
        <d v="2018-12-20T15:44:45.000"/>
        <d v="2018-12-20T15:45:42.000"/>
        <d v="2018-12-20T18:16:59.000"/>
        <d v="2018-12-20T21:01:03.000"/>
        <d v="2018-12-20T22:02:02.000"/>
        <d v="2018-12-20T22:29:32.000"/>
        <d v="2018-12-20T22:29:43.000"/>
        <d v="2018-12-20T22:55:01.000"/>
        <d v="2018-12-20T23:27:35.000"/>
        <d v="2018-12-21T03:02:35.000"/>
        <d v="2018-12-21T03:07:57.000"/>
        <d v="2018-12-21T16:05:27.000"/>
        <d v="2018-12-22T01:04:59.000"/>
        <d v="2018-12-21T15:59:12.000"/>
        <d v="2018-12-22T04:04:07.000"/>
        <d v="2018-12-22T14:01:26.000"/>
        <d v="2018-12-20T17:50:57.000"/>
        <d v="2018-12-22T16:27:12.000"/>
        <d v="2018-12-17T16:41:35.000"/>
        <d v="2018-12-22T22:04:59.000"/>
        <d v="2018-12-20T15:30:32.000"/>
        <d v="2018-12-23T15:30:15.000"/>
        <d v="2018-12-19T18:57:01.000"/>
        <d v="2018-12-23T17:14:03.000"/>
        <d v="2018-12-17T17:53:01.000"/>
        <d v="2018-12-18T18:07:00.000"/>
        <d v="2018-12-19T15:59:00.000"/>
        <d v="2018-12-23T17:12:02.000"/>
        <d v="2018-12-23T21:32:48.000"/>
        <d v="2018-12-24T10:17:52.000"/>
        <d v="2018-12-24T18:28:23.000"/>
        <d v="2018-12-24T23:13:55.000"/>
        <d v="2018-12-24T23:16:01.000"/>
        <d v="2018-12-24T23:17:42.000"/>
        <d v="2018-12-21T19:54:33.000"/>
        <d v="2018-12-24T23:38:01.000"/>
        <d v="2018-12-24T23:41:29.000"/>
        <d v="2018-12-25T21:08:17.000"/>
        <d v="2018-12-26T08:52:56.000"/>
        <d v="2018-12-21T18:47:31.000"/>
        <d v="2018-12-22T12:49:21.000"/>
        <d v="2018-12-22T23:57:36.000"/>
        <d v="2018-12-23T01:40:46.000"/>
        <d v="2018-12-23T13:59:34.000"/>
        <d v="2018-12-26T11:41:51.000"/>
        <d v="2018-12-18T14:08:00.000"/>
        <d v="2018-12-21T16:19:00.000"/>
        <d v="2018-12-24T19:04:00.000"/>
        <d v="2018-12-24T23:11:00.000"/>
        <d v="2018-12-26T15:35:31.000"/>
        <d v="2018-12-19T05:00:00.000"/>
        <d v="2018-12-27T18:00:01.000"/>
        <d v="2018-12-27T23:12:17.000"/>
        <d v="2018-12-17T11:22:25.000"/>
        <d v="2018-12-17T11:23:05.000"/>
        <d v="2018-12-18T11:09:37.000"/>
        <d v="2018-12-27T23:12:14.000"/>
        <d v="2018-12-17T20:32:48.000"/>
        <d v="2018-12-28T00:49:18.000"/>
        <d v="2018-12-28T00:59:02.000"/>
        <d v="2018-12-17T20:19:53.000"/>
        <d v="2018-12-17T20:32:47.000"/>
        <d v="2018-12-17T21:32:09.000"/>
        <d v="2018-12-28T02:04:31.000"/>
        <d v="2018-12-28T13:00:01.000"/>
        <d v="2018-12-28T14:24:28.000"/>
        <d v="2018-12-19T00:30:43.000"/>
        <d v="2018-12-19T15:20:50.000"/>
        <d v="2018-12-20T13:20:03.000"/>
        <d v="2018-12-21T15:39:37.000"/>
        <d v="2018-12-24T15:12:46.000"/>
        <d v="2018-12-27T00:35:14.000"/>
        <d v="2018-12-27T15:28:12.000"/>
        <d v="2018-12-27T20:47:28.000"/>
        <d v="2018-12-28T19:07:11.000"/>
        <d v="2018-12-28T19:07:32.000"/>
        <d v="2018-12-28T19:30:19.000"/>
        <d v="2018-12-28T20:48:31.000"/>
        <d v="2018-12-28T20:50:31.000"/>
        <d v="2018-12-28T23:40:27.000"/>
        <d v="2018-12-11T11:16:36.000"/>
        <d v="2018-12-17T03:53:49.000"/>
        <d v="2018-12-16T12:13:40.000"/>
        <d v="2018-12-17T12:19:04.000"/>
        <d v="2018-12-18T14:49:48.000"/>
        <d v="2018-12-20T14:25:07.000"/>
        <d v="2018-12-29T14:50:30.000"/>
        <d v="2018-12-29T15:53:21.000"/>
        <d v="2018-12-29T18:08:37.000"/>
        <d v="2018-12-29T22:14:11.000"/>
        <d v="2018-12-29T22:16:44.000"/>
        <d v="2018-12-17T12:47:36.000"/>
        <d v="2018-12-18T02:12:32.000"/>
        <d v="2018-12-17T13:45:29.000"/>
        <d v="2018-12-30T04:09:41.000"/>
        <d v="2018-12-30T07:47:44.000"/>
        <d v="2018-12-30T17:45:00.000"/>
      </sharedItems>
      <fieldGroup par="66" base="22">
        <rangePr groupBy="hours" autoEnd="1" autoStart="1" startDate="2018-08-22T19:35:08.000" endDate="2018-12-30T17:45:00.000"/>
        <groupItems count="26">
          <s v="&lt;8/22/2018"/>
          <s v="12 AM"/>
          <s v="1 AM"/>
          <s v="2 AM"/>
          <s v="3 AM"/>
          <s v="4 AM"/>
          <s v="5 AM"/>
          <s v="6 AM"/>
          <s v="7 AM"/>
          <s v="8 AM"/>
          <s v="9 AM"/>
          <s v="10 AM"/>
          <s v="11 AM"/>
          <s v="12 PM"/>
          <s v="1 PM"/>
          <s v="2 PM"/>
          <s v="3 PM"/>
          <s v="4 PM"/>
          <s v="5 PM"/>
          <s v="6 PM"/>
          <s v="7 PM"/>
          <s v="8 PM"/>
          <s v="9 PM"/>
          <s v="10 PM"/>
          <s v="11 PM"/>
          <s v="&gt;12/30/2018"/>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8-22T19:35:08.000" endDate="2018-12-30T17:45:00.000"/>
        <groupItems count="368">
          <s v="&lt;8/2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0/2018"/>
        </groupItems>
      </fieldGroup>
    </cacheField>
    <cacheField name="Months" databaseField="0">
      <sharedItems containsMixedTypes="0" count="0"/>
      <fieldGroup base="22">
        <rangePr groupBy="months" autoEnd="1" autoStart="1" startDate="2018-08-22T19:35:08.000" endDate="2018-12-30T17:45:00.000"/>
        <groupItems count="14">
          <s v="&lt;8/22/2018"/>
          <s v="Jan"/>
          <s v="Feb"/>
          <s v="Mar"/>
          <s v="Apr"/>
          <s v="May"/>
          <s v="Jun"/>
          <s v="Jul"/>
          <s v="Aug"/>
          <s v="Sep"/>
          <s v="Oct"/>
          <s v="Nov"/>
          <s v="Dec"/>
          <s v="&gt;12/30/2018"/>
        </groupItems>
      </fieldGroup>
    </cacheField>
    <cacheField name="Years" databaseField="0">
      <sharedItems containsMixedTypes="0" count="0"/>
      <fieldGroup base="22">
        <rangePr groupBy="years" autoEnd="1" autoStart="1" startDate="2018-08-22T19:35:08.000" endDate="2018-12-30T17:45:00.000"/>
        <groupItems count="3">
          <s v="&lt;8/22/2018"/>
          <s v="2018"/>
          <s v="&gt;12/30/2018"/>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0">
  <r>
    <s v="jakeclevine"/>
    <s v="jakeclevine"/>
    <m/>
    <m/>
    <m/>
    <m/>
    <m/>
    <m/>
    <m/>
    <m/>
    <s v="No"/>
    <n v="3"/>
    <m/>
    <m/>
    <x v="0"/>
    <d v="2018-12-17T03:36:44.000"/>
    <s v="3. Not to mention EVERY SINGLE DOMESTIC CLIMATE ROLLBACK:_x000a_#cleanpowerplan_x000a_#cafestandards and #ghgstandards for cars… https://t.co/YXWYAZur4d"/>
    <s v="https://twitter.com/i/web/status/1074508668601753602"/>
    <s v="twitter.com"/>
    <x v="0"/>
    <m/>
    <s v="http://pbs.twimg.com/profile_images/1067176768082141185/8Dt63wr6_normal.jpg"/>
    <x v="0"/>
    <s v="https://twitter.com/#!/jakeclevine/status/1074508668601753602"/>
    <m/>
    <m/>
    <s v="1074508668601753602"/>
    <s v="1074508667456634881"/>
    <b v="0"/>
    <n v="0"/>
    <s v="228540094"/>
    <b v="0"/>
    <s v="en"/>
    <m/>
    <s v=""/>
    <b v="0"/>
    <n v="0"/>
    <s v=""/>
    <s v="Twitter for iPad"/>
    <b v="1"/>
    <s v="1074508667456634881"/>
    <s v="Tweet"/>
    <n v="0"/>
    <n v="0"/>
    <m/>
    <m/>
    <m/>
    <m/>
    <m/>
    <m/>
    <m/>
    <m/>
    <n v="1"/>
    <s v="2"/>
    <s v="2"/>
    <n v="0"/>
    <n v="0"/>
    <n v="0"/>
    <n v="0"/>
    <n v="0"/>
    <n v="0"/>
    <n v="15"/>
    <n v="100"/>
    <n v="15"/>
  </r>
  <r>
    <s v="barssjohn"/>
    <s v="bigjmcc"/>
    <m/>
    <m/>
    <m/>
    <m/>
    <m/>
    <m/>
    <m/>
    <m/>
    <s v="No"/>
    <n v="4"/>
    <m/>
    <m/>
    <x v="1"/>
    <d v="2018-12-17T12:54:09.000"/>
    <s v="RT @BigJMcC: &quot;We hope this incident will shine a light on the laws and how we undertake offshore oil and gas in Canada and how we regulate…"/>
    <m/>
    <m/>
    <x v="1"/>
    <m/>
    <s v="http://abs.twimg.com/sticky/default_profile_images/default_profile_normal.png"/>
    <x v="1"/>
    <s v="https://twitter.com/#!/barssjohn/status/1074648946922979328"/>
    <m/>
    <m/>
    <s v="1074648946922979328"/>
    <m/>
    <b v="0"/>
    <n v="0"/>
    <s v=""/>
    <b v="0"/>
    <s v="en"/>
    <m/>
    <s v=""/>
    <b v="0"/>
    <n v="3"/>
    <s v="1074640116013039617"/>
    <s v="Twitter for iPad"/>
    <b v="0"/>
    <s v="1074640116013039617"/>
    <s v="Tweet"/>
    <n v="0"/>
    <n v="0"/>
    <m/>
    <m/>
    <m/>
    <m/>
    <m/>
    <m/>
    <m/>
    <m/>
    <n v="2"/>
    <s v="3"/>
    <s v="3"/>
    <n v="1"/>
    <n v="3.7037037037037037"/>
    <n v="0"/>
    <n v="0"/>
    <n v="0"/>
    <n v="0"/>
    <n v="26"/>
    <n v="96.29629629629629"/>
    <n v="27"/>
  </r>
  <r>
    <s v="barssjohn"/>
    <s v="bernjordanmp"/>
    <m/>
    <m/>
    <m/>
    <m/>
    <m/>
    <m/>
    <m/>
    <m/>
    <s v="No"/>
    <n v="5"/>
    <m/>
    <m/>
    <x v="1"/>
    <d v="2018-12-17T13:15:30.000"/>
    <s v="RT @BigJMcC: ICYMI #OffshoreDrilling #nspoli #SableIsland #BigOil #IPCC #COP24 #ParisAccord_x000a_#ClimateCrisis @CNSOPB @BernJordanMP @AndyFillm…"/>
    <m/>
    <m/>
    <x v="2"/>
    <m/>
    <s v="http://abs.twimg.com/sticky/default_profile_images/default_profile_normal.png"/>
    <x v="2"/>
    <s v="https://twitter.com/#!/barssjohn/status/1074654319956369408"/>
    <m/>
    <m/>
    <s v="1074654319956369408"/>
    <m/>
    <b v="0"/>
    <n v="0"/>
    <s v=""/>
    <b v="1"/>
    <s v="pl"/>
    <m/>
    <s v="1074303296591052800"/>
    <b v="0"/>
    <n v="4"/>
    <s v="1074647296443342848"/>
    <s v="Twitter for iPad"/>
    <b v="0"/>
    <s v="1074647296443342848"/>
    <s v="Tweet"/>
    <n v="0"/>
    <n v="0"/>
    <m/>
    <m/>
    <m/>
    <m/>
    <m/>
    <m/>
    <m/>
    <m/>
    <n v="1"/>
    <s v="3"/>
    <s v="3"/>
    <m/>
    <m/>
    <m/>
    <m/>
    <m/>
    <m/>
    <m/>
    <m/>
    <m/>
  </r>
  <r>
    <s v="marion12moore"/>
    <s v="bigjmcc"/>
    <m/>
    <m/>
    <m/>
    <m/>
    <m/>
    <m/>
    <m/>
    <m/>
    <s v="No"/>
    <n v="8"/>
    <m/>
    <m/>
    <x v="1"/>
    <d v="2018-12-17T13:24:54.000"/>
    <s v="RT @BigJMcC: &quot;We hope this incident will shine a light on the laws and how we undertake offshore oil and gas in Canada and how we regulate…"/>
    <m/>
    <m/>
    <x v="1"/>
    <m/>
    <s v="http://abs.twimg.com/sticky/default_profile_images/default_profile_normal.png"/>
    <x v="3"/>
    <s v="https://twitter.com/#!/marion12moore/status/1074656684163981312"/>
    <m/>
    <m/>
    <s v="1074656684163981312"/>
    <m/>
    <b v="0"/>
    <n v="0"/>
    <s v=""/>
    <b v="0"/>
    <s v="en"/>
    <m/>
    <s v=""/>
    <b v="0"/>
    <n v="3"/>
    <s v="1074640116013039617"/>
    <s v="Twitter for Android"/>
    <b v="0"/>
    <s v="1074640116013039617"/>
    <s v="Tweet"/>
    <n v="0"/>
    <n v="0"/>
    <m/>
    <m/>
    <m/>
    <m/>
    <m/>
    <m/>
    <m/>
    <m/>
    <n v="1"/>
    <s v="3"/>
    <s v="3"/>
    <n v="1"/>
    <n v="3.7037037037037037"/>
    <n v="0"/>
    <n v="0"/>
    <n v="0"/>
    <n v="0"/>
    <n v="26"/>
    <n v="96.29629629629629"/>
    <n v="27"/>
  </r>
  <r>
    <s v="selfruling1"/>
    <s v="johnwdean"/>
    <m/>
    <m/>
    <m/>
    <m/>
    <m/>
    <m/>
    <m/>
    <m/>
    <s v="No"/>
    <n v="9"/>
    <m/>
    <m/>
    <x v="1"/>
    <d v="2018-12-17T14:18:12.000"/>
    <s v="@IEChukwudi @JohnWDean What he believes in, his voting record and policy. . .PASS!_x000a_#NewDemocrat #ClimateAction #TPP… https://t.co/t88Y26Lg1E"/>
    <s v="https://twitter.com/i/web/status/1074670099532013578"/>
    <s v="twitter.com"/>
    <x v="3"/>
    <m/>
    <s v="http://pbs.twimg.com/profile_images/794610479016673283/d_vP05Mt_normal.jpg"/>
    <x v="4"/>
    <s v="https://twitter.com/#!/selfruling1/status/1074670099532013578"/>
    <m/>
    <m/>
    <s v="1074670099532013578"/>
    <s v="1074211267752034304"/>
    <b v="0"/>
    <n v="0"/>
    <s v="318042444"/>
    <b v="0"/>
    <s v="en"/>
    <m/>
    <s v=""/>
    <b v="0"/>
    <n v="0"/>
    <s v=""/>
    <s v="Twitter Web Client"/>
    <b v="1"/>
    <s v="1074211267752034304"/>
    <s v="Tweet"/>
    <n v="0"/>
    <n v="0"/>
    <m/>
    <m/>
    <m/>
    <m/>
    <m/>
    <m/>
    <m/>
    <m/>
    <n v="1"/>
    <s v="13"/>
    <s v="13"/>
    <m/>
    <m/>
    <m/>
    <m/>
    <m/>
    <m/>
    <m/>
    <m/>
    <m/>
  </r>
  <r>
    <s v="plattsgas"/>
    <s v="plattsoil"/>
    <m/>
    <m/>
    <m/>
    <m/>
    <m/>
    <m/>
    <m/>
    <m/>
    <s v="No"/>
    <n v="11"/>
    <m/>
    <m/>
    <x v="1"/>
    <d v="2018-12-17T16:41:53.000"/>
    <s v="RT @PlattsOil: Outgoing US Interior chief to brief Trump on offshore #oilandgas plans, according to sources | #offshoredrilling_x000a__x000a_@BrianJSch…"/>
    <m/>
    <m/>
    <x v="4"/>
    <m/>
    <s v="http://pbs.twimg.com/profile_images/950298060671811585/15MS3ukk_normal.jpg"/>
    <x v="5"/>
    <s v="https://twitter.com/#!/plattsgas/status/1074706256038948864"/>
    <m/>
    <m/>
    <s v="1074706256038948864"/>
    <m/>
    <b v="0"/>
    <n v="0"/>
    <s v=""/>
    <b v="0"/>
    <s v="en"/>
    <m/>
    <s v=""/>
    <b v="0"/>
    <n v="0"/>
    <s v="1074706182902816768"/>
    <s v="Hootsuite Inc."/>
    <b v="0"/>
    <s v="1074706182902816768"/>
    <s v="Tweet"/>
    <n v="0"/>
    <n v="0"/>
    <m/>
    <m/>
    <m/>
    <m/>
    <m/>
    <m/>
    <m/>
    <m/>
    <n v="1"/>
    <s v="7"/>
    <s v="7"/>
    <n v="1"/>
    <n v="5.555555555555555"/>
    <n v="0"/>
    <n v="0"/>
    <n v="0"/>
    <n v="0"/>
    <n v="17"/>
    <n v="94.44444444444444"/>
    <n v="18"/>
  </r>
  <r>
    <s v="brianjscheid"/>
    <s v="plattsoil"/>
    <m/>
    <m/>
    <m/>
    <m/>
    <m/>
    <m/>
    <m/>
    <m/>
    <s v="No"/>
    <n v="12"/>
    <m/>
    <m/>
    <x v="1"/>
    <d v="2018-12-17T16:42:08.000"/>
    <s v="RT @PlattsOil: Outgoing US Interior chief to brief Trump on offshore #oilandgas plans, according to sources | #offshoredrilling_x000a__x000a_@BrianJSch…"/>
    <m/>
    <m/>
    <x v="4"/>
    <m/>
    <s v="http://pbs.twimg.com/profile_images/724236072440360960/b4bU_BiG_normal.jpg"/>
    <x v="6"/>
    <s v="https://twitter.com/#!/brianjscheid/status/1074706318588563456"/>
    <m/>
    <m/>
    <s v="1074706318588563456"/>
    <m/>
    <b v="0"/>
    <n v="0"/>
    <s v=""/>
    <b v="0"/>
    <s v="en"/>
    <m/>
    <s v=""/>
    <b v="0"/>
    <n v="0"/>
    <s v="1074706182902816768"/>
    <s v="Twitter for iPhone"/>
    <b v="0"/>
    <s v="1074706182902816768"/>
    <s v="Tweet"/>
    <n v="0"/>
    <n v="0"/>
    <m/>
    <m/>
    <m/>
    <m/>
    <m/>
    <m/>
    <m/>
    <m/>
    <n v="1"/>
    <s v="7"/>
    <s v="7"/>
    <n v="1"/>
    <n v="5.555555555555555"/>
    <n v="0"/>
    <n v="0"/>
    <n v="0"/>
    <n v="0"/>
    <n v="17"/>
    <n v="94.44444444444444"/>
    <n v="18"/>
  </r>
  <r>
    <s v="patchofdarkness"/>
    <s v="plattsoil"/>
    <m/>
    <m/>
    <m/>
    <m/>
    <m/>
    <m/>
    <m/>
    <m/>
    <s v="No"/>
    <n v="13"/>
    <m/>
    <m/>
    <x v="1"/>
    <d v="2018-12-17T16:42:14.000"/>
    <s v="RT @PlattsOil: Outgoing US Interior chief to brief Trump on offshore #oilandgas plans, according to sources | #offshoredrilling_x000a__x000a_@BrianJSch…"/>
    <m/>
    <m/>
    <x v="4"/>
    <m/>
    <s v="http://pbs.twimg.com/profile_images/663557348879822848/YNOKvx1y_normal.jpg"/>
    <x v="7"/>
    <s v="https://twitter.com/#!/patchofdarkness/status/1074706344219836421"/>
    <m/>
    <m/>
    <s v="1074706344219836421"/>
    <m/>
    <b v="0"/>
    <n v="0"/>
    <s v=""/>
    <b v="0"/>
    <s v="en"/>
    <m/>
    <s v=""/>
    <b v="0"/>
    <n v="0"/>
    <s v="1074706182902816768"/>
    <s v="OilAndGasReports"/>
    <b v="0"/>
    <s v="1074706182902816768"/>
    <s v="Tweet"/>
    <n v="0"/>
    <n v="0"/>
    <m/>
    <m/>
    <m/>
    <m/>
    <m/>
    <m/>
    <m/>
    <m/>
    <n v="1"/>
    <s v="7"/>
    <s v="7"/>
    <n v="1"/>
    <n v="5.555555555555555"/>
    <n v="0"/>
    <n v="0"/>
    <n v="0"/>
    <n v="0"/>
    <n v="17"/>
    <n v="94.44444444444444"/>
    <n v="18"/>
  </r>
  <r>
    <s v="danabrothers"/>
    <s v="bigjmcc"/>
    <m/>
    <m/>
    <m/>
    <m/>
    <m/>
    <m/>
    <m/>
    <m/>
    <s v="No"/>
    <n v="14"/>
    <m/>
    <m/>
    <x v="1"/>
    <d v="2018-12-17T16:49:20.000"/>
    <s v="RT @BigJMcC: &quot;We hope this incident will shine a light on the laws and how we undertake offshore oil and gas in Canada and how we regulate…"/>
    <m/>
    <m/>
    <x v="1"/>
    <m/>
    <s v="http://pbs.twimg.com/profile_images/1031261762539204608/xVdS0Ifh_normal.jpg"/>
    <x v="8"/>
    <s v="https://twitter.com/#!/danabrothers/status/1074708132021092352"/>
    <m/>
    <m/>
    <s v="1074708132021092352"/>
    <m/>
    <b v="0"/>
    <n v="0"/>
    <s v=""/>
    <b v="0"/>
    <s v="en"/>
    <m/>
    <s v=""/>
    <b v="0"/>
    <n v="3"/>
    <s v="1074640116013039617"/>
    <s v="Twitter for iPad"/>
    <b v="0"/>
    <s v="1074640116013039617"/>
    <s v="Tweet"/>
    <n v="0"/>
    <n v="0"/>
    <m/>
    <m/>
    <m/>
    <m/>
    <m/>
    <m/>
    <m/>
    <m/>
    <n v="1"/>
    <s v="3"/>
    <s v="3"/>
    <n v="1"/>
    <n v="3.7037037037037037"/>
    <n v="0"/>
    <n v="0"/>
    <n v="0"/>
    <n v="0"/>
    <n v="26"/>
    <n v="96.29629629629629"/>
    <n v="27"/>
  </r>
  <r>
    <s v="alialexali1234"/>
    <s v="alialexali1234"/>
    <m/>
    <m/>
    <m/>
    <m/>
    <m/>
    <m/>
    <m/>
    <m/>
    <s v="No"/>
    <n v="15"/>
    <m/>
    <m/>
    <x v="0"/>
    <d v="2018-12-16T14:21:52.000"/>
    <s v="#doha #mexico #offshore #offshoredrilling #traders #crude_x000a_#energyindustry #opec #shale https://t.co/4FOEm6RlHJ"/>
    <s v="https://lnkd.in/eftHfus"/>
    <s v="lnkd.in"/>
    <x v="5"/>
    <m/>
    <s v="http://pbs.twimg.com/profile_images/822203336094978049/lL3xQcGP_normal.jpg"/>
    <x v="9"/>
    <s v="https://twitter.com/#!/alialexali1234/status/1074308633242923008"/>
    <m/>
    <m/>
    <s v="1074308633242923008"/>
    <m/>
    <b v="0"/>
    <n v="0"/>
    <s v=""/>
    <b v="0"/>
    <s v="und"/>
    <m/>
    <s v=""/>
    <b v="0"/>
    <n v="1"/>
    <s v=""/>
    <s v="LinkedIn"/>
    <b v="0"/>
    <s v="1074308633242923008"/>
    <s v="Retweet"/>
    <n v="0"/>
    <n v="0"/>
    <m/>
    <m/>
    <m/>
    <m/>
    <m/>
    <m/>
    <m/>
    <m/>
    <n v="1"/>
    <s v="16"/>
    <s v="16"/>
    <n v="0"/>
    <n v="0"/>
    <n v="1"/>
    <n v="11.11111111111111"/>
    <n v="0"/>
    <n v="0"/>
    <n v="8"/>
    <n v="88.88888888888889"/>
    <n v="9"/>
  </r>
  <r>
    <s v="sarmientolavoz"/>
    <s v="alialexali1234"/>
    <m/>
    <m/>
    <m/>
    <m/>
    <m/>
    <m/>
    <m/>
    <m/>
    <s v="No"/>
    <n v="16"/>
    <m/>
    <m/>
    <x v="1"/>
    <d v="2018-12-17T17:34:03.000"/>
    <s v="RT @AliAlexAli1234: #doha #mexico #offshore #offshoredrilling #traders #crude_x000a_#energyindustry #opec #shale https://t.co/4FOEm6RlHJ"/>
    <s v="https://lnkd.in/eftHfus"/>
    <s v="lnkd.in"/>
    <x v="5"/>
    <m/>
    <s v="http://pbs.twimg.com/profile_images/891844006279249923/by0BuaTE_normal.jpg"/>
    <x v="10"/>
    <s v="https://twitter.com/#!/sarmientolavoz/status/1074719385917386753"/>
    <m/>
    <m/>
    <s v="1074719385917386753"/>
    <m/>
    <b v="0"/>
    <n v="0"/>
    <s v=""/>
    <b v="0"/>
    <s v="und"/>
    <m/>
    <s v=""/>
    <b v="0"/>
    <n v="0"/>
    <s v="1074308633242923008"/>
    <s v="Twitter for Android"/>
    <b v="0"/>
    <s v="1074308633242923008"/>
    <s v="Tweet"/>
    <n v="0"/>
    <n v="0"/>
    <m/>
    <m/>
    <m/>
    <m/>
    <m/>
    <m/>
    <m/>
    <m/>
    <n v="1"/>
    <s v="16"/>
    <s v="16"/>
    <n v="0"/>
    <n v="0"/>
    <n v="1"/>
    <n v="9.090909090909092"/>
    <n v="0"/>
    <n v="0"/>
    <n v="10"/>
    <n v="90.9090909090909"/>
    <n v="11"/>
  </r>
  <r>
    <s v="greymessenger"/>
    <s v="plattsoil"/>
    <m/>
    <m/>
    <m/>
    <m/>
    <m/>
    <m/>
    <m/>
    <m/>
    <s v="No"/>
    <n v="17"/>
    <m/>
    <m/>
    <x v="1"/>
    <d v="2018-12-17T18:50:17.000"/>
    <s v="RT @PlattsOil: Outgoing US Interior chief to brief Trump on offshore #oilandgas plans, according to sources | #offshoredrilling_x000a__x000a_@BrianJSch…"/>
    <m/>
    <m/>
    <x v="4"/>
    <m/>
    <s v="http://pbs.twimg.com/profile_images/638520114799734784/VdtqS2Ud_normal.jpg"/>
    <x v="11"/>
    <s v="https://twitter.com/#!/greymessenger/status/1074738569405755392"/>
    <m/>
    <m/>
    <s v="1074738569405755392"/>
    <m/>
    <b v="0"/>
    <n v="0"/>
    <s v=""/>
    <b v="0"/>
    <s v="en"/>
    <m/>
    <s v=""/>
    <b v="0"/>
    <n v="0"/>
    <s v="1074706182902816768"/>
    <s v="Twitter Web Client"/>
    <b v="0"/>
    <s v="1074706182902816768"/>
    <s v="Tweet"/>
    <n v="0"/>
    <n v="0"/>
    <m/>
    <m/>
    <m/>
    <m/>
    <m/>
    <m/>
    <m/>
    <m/>
    <n v="1"/>
    <s v="7"/>
    <s v="7"/>
    <n v="1"/>
    <n v="5.555555555555555"/>
    <n v="0"/>
    <n v="0"/>
    <n v="0"/>
    <n v="0"/>
    <n v="17"/>
    <n v="94.44444444444444"/>
    <n v="18"/>
  </r>
  <r>
    <s v="leafwarbler"/>
    <s v="danbacher"/>
    <m/>
    <m/>
    <m/>
    <m/>
    <m/>
    <m/>
    <m/>
    <m/>
    <s v="No"/>
    <n v="18"/>
    <m/>
    <m/>
    <x v="1"/>
    <d v="2018-12-17T20:46:53.000"/>
    <s v="RT @DanBacher: Do you wonder why #JerryBrown's regulators approved 21,000 new oil &amp;amp; gas permits? Do you wonder why #CalifMPAs, created unde…"/>
    <m/>
    <m/>
    <x v="6"/>
    <m/>
    <s v="http://pbs.twimg.com/profile_images/1056366873418387458/oRQTgT2K_normal.jpg"/>
    <x v="12"/>
    <s v="https://twitter.com/#!/leafwarbler/status/1074767915281498112"/>
    <m/>
    <m/>
    <s v="1074767915281498112"/>
    <m/>
    <b v="0"/>
    <n v="0"/>
    <s v=""/>
    <b v="0"/>
    <s v="en"/>
    <m/>
    <s v=""/>
    <b v="0"/>
    <n v="4"/>
    <s v="1074764366984015872"/>
    <s v="Twitter for iPhone"/>
    <b v="0"/>
    <s v="1074764366984015872"/>
    <s v="Tweet"/>
    <n v="0"/>
    <n v="0"/>
    <m/>
    <m/>
    <m/>
    <m/>
    <m/>
    <m/>
    <m/>
    <m/>
    <n v="1"/>
    <s v="4"/>
    <s v="4"/>
    <n v="2"/>
    <n v="8.695652173913043"/>
    <n v="0"/>
    <n v="0"/>
    <n v="0"/>
    <n v="0"/>
    <n v="21"/>
    <n v="91.30434782608695"/>
    <n v="23"/>
  </r>
  <r>
    <s v="sunns902"/>
    <s v="bernjordanmp"/>
    <m/>
    <m/>
    <m/>
    <m/>
    <m/>
    <m/>
    <m/>
    <m/>
    <s v="No"/>
    <n v="19"/>
    <m/>
    <m/>
    <x v="1"/>
    <d v="2018-12-17T20:55:41.000"/>
    <s v="RT @BigJMcC: ICYMI #OffshoreDrilling #nspoli #SableIsland #BigOil #IPCC #COP24 #ParisAccord_x000a_#ClimateCrisis @CNSOPB @BernJordanMP @AndyFillm…"/>
    <m/>
    <m/>
    <x v="2"/>
    <m/>
    <s v="http://pbs.twimg.com/profile_images/951893133914144768/0zYitisF_normal.jpg"/>
    <x v="13"/>
    <s v="https://twitter.com/#!/sunns902/status/1074770126631825408"/>
    <m/>
    <m/>
    <s v="1074770126631825408"/>
    <m/>
    <b v="0"/>
    <n v="0"/>
    <s v=""/>
    <b v="1"/>
    <s v="pl"/>
    <m/>
    <s v="1074303296591052800"/>
    <b v="0"/>
    <n v="0"/>
    <s v="1074647296443342848"/>
    <s v="Twitter Web Client"/>
    <b v="0"/>
    <s v="1074647296443342848"/>
    <s v="Tweet"/>
    <n v="0"/>
    <n v="0"/>
    <m/>
    <m/>
    <m/>
    <m/>
    <m/>
    <m/>
    <m/>
    <m/>
    <n v="1"/>
    <s v="3"/>
    <s v="3"/>
    <m/>
    <m/>
    <m/>
    <m/>
    <m/>
    <m/>
    <m/>
    <m/>
    <m/>
  </r>
  <r>
    <s v="nlsmith99"/>
    <s v="bernjordanmp"/>
    <m/>
    <m/>
    <m/>
    <m/>
    <m/>
    <m/>
    <m/>
    <m/>
    <s v="No"/>
    <n v="22"/>
    <m/>
    <m/>
    <x v="1"/>
    <d v="2018-12-17T21:00:41.000"/>
    <s v="RT @BigJMcC: ICYMI #OffshoreDrilling #nspoli #SableIsland #BigOil #IPCC #COP24 #ParisAccord_x000a_#ClimateCrisis @CNSOPB @BernJordanMP @AndyFillm…"/>
    <m/>
    <m/>
    <x v="2"/>
    <m/>
    <s v="http://pbs.twimg.com/profile_images/878715391333236737/UAJUTwY8_normal.jpg"/>
    <x v="14"/>
    <s v="https://twitter.com/#!/nlsmith99/status/1074771385820401664"/>
    <m/>
    <m/>
    <s v="1074771385820401664"/>
    <m/>
    <b v="0"/>
    <n v="0"/>
    <s v=""/>
    <b v="1"/>
    <s v="pl"/>
    <m/>
    <s v="1074303296591052800"/>
    <b v="0"/>
    <n v="0"/>
    <s v="1074647296443342848"/>
    <s v="Twitter Web Client"/>
    <b v="0"/>
    <s v="1074647296443342848"/>
    <s v="Tweet"/>
    <n v="0"/>
    <n v="0"/>
    <m/>
    <m/>
    <m/>
    <m/>
    <m/>
    <m/>
    <m/>
    <m/>
    <n v="1"/>
    <s v="3"/>
    <s v="3"/>
    <m/>
    <m/>
    <m/>
    <m/>
    <m/>
    <m/>
    <m/>
    <m/>
    <m/>
  </r>
  <r>
    <s v="breathingdelhi"/>
    <s v="bernjordanmp"/>
    <m/>
    <m/>
    <m/>
    <m/>
    <m/>
    <m/>
    <m/>
    <m/>
    <s v="No"/>
    <n v="25"/>
    <m/>
    <m/>
    <x v="1"/>
    <d v="2018-12-17T21:01:26.000"/>
    <s v="RT @BigJMcC: ICYMI #OffshoreDrilling #nspoli #SableIsland #BigOil #IPCC #COP24 #ParisAccord_x000a_#ClimateCrisis @CNSOPB @BernJordanMP @AndyFillm…"/>
    <m/>
    <m/>
    <x v="2"/>
    <m/>
    <s v="http://pbs.twimg.com/profile_images/854035276687171584/_sSFeWOS_normal.jpg"/>
    <x v="15"/>
    <s v="https://twitter.com/#!/breathingdelhi/status/1074771573872189440"/>
    <m/>
    <m/>
    <s v="1074771573872189440"/>
    <m/>
    <b v="0"/>
    <n v="0"/>
    <s v=""/>
    <b v="0"/>
    <s v="pl"/>
    <m/>
    <s v=""/>
    <b v="0"/>
    <n v="0"/>
    <s v=""/>
    <s v="MatangiYantra"/>
    <b v="0"/>
    <s v="1074771573872189440"/>
    <s v="Tweet"/>
    <n v="0"/>
    <n v="0"/>
    <m/>
    <m/>
    <m/>
    <m/>
    <m/>
    <m/>
    <m/>
    <m/>
    <n v="1"/>
    <s v="3"/>
    <s v="3"/>
    <m/>
    <m/>
    <m/>
    <m/>
    <m/>
    <m/>
    <m/>
    <m/>
    <m/>
  </r>
  <r>
    <s v="monstrum"/>
    <s v="danbacher"/>
    <m/>
    <m/>
    <m/>
    <m/>
    <m/>
    <m/>
    <m/>
    <m/>
    <s v="No"/>
    <n v="28"/>
    <m/>
    <m/>
    <x v="1"/>
    <d v="2018-12-17T21:22:41.000"/>
    <s v="RT @DanBacher: Do you wonder why #JerryBrown's regulators approved 21,000 new oil &amp;amp; gas permits? Do you wonder why #CalifMPAs, created unde…"/>
    <m/>
    <m/>
    <x v="6"/>
    <m/>
    <s v="http://pbs.twimg.com/profile_images/978788148451860480/yd2bSUss_normal.jpg"/>
    <x v="16"/>
    <s v="https://twitter.com/#!/monstrum/status/1074776922553430016"/>
    <m/>
    <m/>
    <s v="1074776922553430016"/>
    <m/>
    <b v="0"/>
    <n v="0"/>
    <s v=""/>
    <b v="0"/>
    <s v="en"/>
    <m/>
    <s v=""/>
    <b v="0"/>
    <n v="4"/>
    <s v="1074764366984015872"/>
    <s v="Twitter Web Client"/>
    <b v="0"/>
    <s v="1074764366984015872"/>
    <s v="Tweet"/>
    <n v="0"/>
    <n v="0"/>
    <m/>
    <m/>
    <m/>
    <m/>
    <m/>
    <m/>
    <m/>
    <m/>
    <n v="1"/>
    <s v="4"/>
    <s v="4"/>
    <n v="2"/>
    <n v="8.695652173913043"/>
    <n v="0"/>
    <n v="0"/>
    <n v="0"/>
    <n v="0"/>
    <n v="21"/>
    <n v="91.30434782608695"/>
    <n v="23"/>
  </r>
  <r>
    <s v="danbacher"/>
    <s v="natcounterpunch"/>
    <m/>
    <m/>
    <m/>
    <m/>
    <m/>
    <m/>
    <m/>
    <m/>
    <s v="No"/>
    <n v="29"/>
    <m/>
    <m/>
    <x v="1"/>
    <d v="2018-11-20T06:43:47.000"/>
    <s v="A federal judge has ordered a moratorium on offshore fracking in federal waters off California. That's good news, but #offshoredrilling in state waters has expanded under Governor #JerryBrown. _x000a_#oilmoneyout #BrownsLastChance #CalifMPAs https://t.co/AVoVkGYbzy by @NatCounterPunch"/>
    <s v="https://www.counterpunch.org/2018/11/16/judge-orders-moratorium-on-offshore-fracking-in-federal-waters-off-california/"/>
    <s v="counterpunch.org"/>
    <x v="7"/>
    <m/>
    <s v="http://pbs.twimg.com/profile_images/565710210614824960/_tjijrkv_normal.jpeg"/>
    <x v="17"/>
    <s v="https://twitter.com/#!/danbacher/status/1064771269374033920"/>
    <m/>
    <m/>
    <s v="1064771269374033920"/>
    <m/>
    <b v="0"/>
    <n v="3"/>
    <s v=""/>
    <b v="0"/>
    <s v="en"/>
    <m/>
    <s v=""/>
    <b v="0"/>
    <n v="3"/>
    <s v=""/>
    <s v="Twitter Web Client"/>
    <b v="0"/>
    <s v="1064771269374033920"/>
    <s v="Retweet"/>
    <n v="0"/>
    <n v="0"/>
    <m/>
    <m/>
    <m/>
    <m/>
    <m/>
    <m/>
    <m/>
    <m/>
    <n v="1"/>
    <s v="4"/>
    <s v="4"/>
    <n v="1"/>
    <n v="3.0303030303030303"/>
    <n v="0"/>
    <n v="0"/>
    <n v="0"/>
    <n v="0"/>
    <n v="32"/>
    <n v="96.96969696969697"/>
    <n v="33"/>
  </r>
  <r>
    <s v="kirkmurphy"/>
    <s v="danbacher"/>
    <m/>
    <m/>
    <m/>
    <m/>
    <m/>
    <m/>
    <m/>
    <m/>
    <s v="No"/>
    <n v="30"/>
    <m/>
    <m/>
    <x v="1"/>
    <d v="2018-12-17T21:33:24.000"/>
    <s v="RT @DanBacher: Do you wonder why #JerryBrown's regulators approved 21,000 new oil &amp;amp; gas permits? Do you wonder why #CalifMPAs, created unde…"/>
    <m/>
    <m/>
    <x v="6"/>
    <m/>
    <s v="http://pbs.twimg.com/profile_images/1842542361/egg_shell_normal.png"/>
    <x v="18"/>
    <s v="https://twitter.com/#!/kirkmurphy/status/1074779620858245120"/>
    <m/>
    <m/>
    <s v="1074779620858245120"/>
    <m/>
    <b v="0"/>
    <n v="0"/>
    <s v=""/>
    <b v="0"/>
    <s v="en"/>
    <m/>
    <s v=""/>
    <b v="0"/>
    <n v="4"/>
    <s v="1074764366984015872"/>
    <s v="Twitter for iPhone"/>
    <b v="0"/>
    <s v="1074764366984015872"/>
    <s v="Tweet"/>
    <n v="0"/>
    <n v="0"/>
    <m/>
    <m/>
    <m/>
    <m/>
    <m/>
    <m/>
    <m/>
    <m/>
    <n v="1"/>
    <s v="4"/>
    <s v="4"/>
    <n v="2"/>
    <n v="8.695652173913043"/>
    <n v="0"/>
    <n v="0"/>
    <n v="0"/>
    <n v="0"/>
    <n v="21"/>
    <n v="91.30434782608695"/>
    <n v="23"/>
  </r>
  <r>
    <s v="janetrweil"/>
    <s v="danbacher"/>
    <m/>
    <m/>
    <m/>
    <m/>
    <m/>
    <m/>
    <m/>
    <m/>
    <s v="No"/>
    <n v="31"/>
    <m/>
    <m/>
    <x v="1"/>
    <d v="2018-12-17T23:25:07.000"/>
    <s v="RT @DanBacher: Do you wonder why #JerryBrown's regulators approved 21,000 new oil &amp;amp; gas permits? Do you wonder why #CalifMPAs, created unde…"/>
    <m/>
    <m/>
    <x v="6"/>
    <m/>
    <s v="http://pbs.twimg.com/profile_images/1078154472566579200/8xwThvJH_normal.jpg"/>
    <x v="19"/>
    <s v="https://twitter.com/#!/janetrweil/status/1074807735680524289"/>
    <m/>
    <m/>
    <s v="1074807735680524289"/>
    <m/>
    <b v="0"/>
    <n v="0"/>
    <s v=""/>
    <b v="0"/>
    <s v="en"/>
    <m/>
    <s v=""/>
    <b v="0"/>
    <n v="14"/>
    <s v="1074764366984015872"/>
    <s v="Twitter Lite"/>
    <b v="0"/>
    <s v="1074764366984015872"/>
    <s v="Tweet"/>
    <n v="0"/>
    <n v="0"/>
    <m/>
    <m/>
    <m/>
    <m/>
    <m/>
    <m/>
    <m/>
    <m/>
    <n v="1"/>
    <s v="4"/>
    <s v="4"/>
    <n v="2"/>
    <n v="8.695652173913043"/>
    <n v="0"/>
    <n v="0"/>
    <n v="0"/>
    <n v="0"/>
    <n v="21"/>
    <n v="91.30434782608695"/>
    <n v="23"/>
  </r>
  <r>
    <s v="occupytheport"/>
    <s v="danbacher"/>
    <m/>
    <m/>
    <m/>
    <m/>
    <m/>
    <m/>
    <m/>
    <m/>
    <s v="No"/>
    <n v="32"/>
    <m/>
    <m/>
    <x v="1"/>
    <d v="2018-12-17T23:26:17.000"/>
    <s v="RT @DanBacher: Do you wonder why #JerryBrown's regulators approved 21,000 new oil &amp;amp; gas permits? Do you wonder why #CalifMPAs, created unde…"/>
    <m/>
    <m/>
    <x v="6"/>
    <m/>
    <s v="http://pbs.twimg.com/profile_images/1014031154746281984/s-S7e5jg_normal.jpg"/>
    <x v="20"/>
    <s v="https://twitter.com/#!/occupytheport/status/1074808026844942337"/>
    <m/>
    <m/>
    <s v="1074808026844942337"/>
    <m/>
    <b v="0"/>
    <n v="0"/>
    <s v=""/>
    <b v="0"/>
    <s v="en"/>
    <m/>
    <s v=""/>
    <b v="0"/>
    <n v="14"/>
    <s v="1074764366984015872"/>
    <s v="Twitter Web Client"/>
    <b v="0"/>
    <s v="1074764366984015872"/>
    <s v="Tweet"/>
    <n v="0"/>
    <n v="0"/>
    <m/>
    <m/>
    <m/>
    <m/>
    <m/>
    <m/>
    <m/>
    <m/>
    <n v="1"/>
    <s v="4"/>
    <s v="4"/>
    <n v="2"/>
    <n v="8.695652173913043"/>
    <n v="0"/>
    <n v="0"/>
    <n v="0"/>
    <n v="0"/>
    <n v="21"/>
    <n v="91.30434782608695"/>
    <n v="23"/>
  </r>
  <r>
    <s v="mastaofmp3s"/>
    <s v="danbacher"/>
    <m/>
    <m/>
    <m/>
    <m/>
    <m/>
    <m/>
    <m/>
    <m/>
    <s v="No"/>
    <n v="33"/>
    <m/>
    <m/>
    <x v="1"/>
    <d v="2018-12-17T23:41:56.000"/>
    <s v="RT @DanBacher: Do you wonder why #JerryBrown's regulators approved 21,000 new oil &amp;amp; gas permits? Do you wonder why #CalifMPAs, created unde…"/>
    <m/>
    <m/>
    <x v="6"/>
    <m/>
    <s v="http://pbs.twimg.com/profile_images/1072410795605196800/to03SQdL_normal.jpg"/>
    <x v="21"/>
    <s v="https://twitter.com/#!/mastaofmp3s/status/1074811965804036097"/>
    <m/>
    <m/>
    <s v="1074811965804036097"/>
    <m/>
    <b v="0"/>
    <n v="0"/>
    <s v=""/>
    <b v="0"/>
    <s v="en"/>
    <m/>
    <s v=""/>
    <b v="0"/>
    <n v="14"/>
    <s v="1074764366984015872"/>
    <s v="Twitter Lite"/>
    <b v="0"/>
    <s v="1074764366984015872"/>
    <s v="Tweet"/>
    <n v="0"/>
    <n v="0"/>
    <m/>
    <m/>
    <m/>
    <m/>
    <m/>
    <m/>
    <m/>
    <m/>
    <n v="1"/>
    <s v="4"/>
    <s v="4"/>
    <n v="2"/>
    <n v="8.695652173913043"/>
    <n v="0"/>
    <n v="0"/>
    <n v="0"/>
    <n v="0"/>
    <n v="21"/>
    <n v="91.30434782608695"/>
    <n v="23"/>
  </r>
  <r>
    <s v="hioewilliam07"/>
    <s v="plattsoil"/>
    <m/>
    <m/>
    <m/>
    <m/>
    <m/>
    <m/>
    <m/>
    <m/>
    <s v="No"/>
    <n v="34"/>
    <m/>
    <m/>
    <x v="1"/>
    <d v="2018-12-18T01:04:17.000"/>
    <s v="RT @PlattsOil: Outgoing US Interior chief to brief Trump on offshore #oilandgas plans, according to sources | #offshoredrilling_x000a__x000a_@BrianJSch…"/>
    <m/>
    <m/>
    <x v="4"/>
    <m/>
    <s v="http://pbs.twimg.com/profile_images/1073917025309741056/njxiE0q5_normal.jpg"/>
    <x v="22"/>
    <s v="https://twitter.com/#!/hioewilliam07/status/1074832689738334208"/>
    <m/>
    <m/>
    <s v="1074832689738334208"/>
    <m/>
    <b v="0"/>
    <n v="0"/>
    <s v=""/>
    <b v="0"/>
    <s v="en"/>
    <m/>
    <s v=""/>
    <b v="0"/>
    <n v="0"/>
    <s v="1074706182902816768"/>
    <s v="Twitter for Android"/>
    <b v="0"/>
    <s v="1074706182902816768"/>
    <s v="Tweet"/>
    <n v="0"/>
    <n v="0"/>
    <m/>
    <m/>
    <m/>
    <m/>
    <m/>
    <m/>
    <m/>
    <m/>
    <n v="1"/>
    <s v="7"/>
    <s v="7"/>
    <n v="1"/>
    <n v="5.555555555555555"/>
    <n v="0"/>
    <n v="0"/>
    <n v="0"/>
    <n v="0"/>
    <n v="17"/>
    <n v="94.44444444444444"/>
    <n v="18"/>
  </r>
  <r>
    <s v="rainbow_golden"/>
    <s v="danbacher"/>
    <m/>
    <m/>
    <m/>
    <m/>
    <m/>
    <m/>
    <m/>
    <m/>
    <s v="No"/>
    <n v="35"/>
    <m/>
    <m/>
    <x v="1"/>
    <d v="2018-12-18T02:03:29.000"/>
    <s v="RT @DanBacher: Do you wonder why #JerryBrown's regulators approved 21,000 new oil &amp;amp; gas permits? Do you wonder why #CalifMPAs, created unde…"/>
    <m/>
    <m/>
    <x v="6"/>
    <m/>
    <s v="http://pbs.twimg.com/profile_images/971457493200125954/6IAGg-HB_normal.jpg"/>
    <x v="23"/>
    <s v="https://twitter.com/#!/rainbow_golden/status/1074847589520990208"/>
    <m/>
    <m/>
    <s v="1074847589520990208"/>
    <m/>
    <b v="0"/>
    <n v="0"/>
    <s v=""/>
    <b v="0"/>
    <s v="en"/>
    <m/>
    <s v=""/>
    <b v="0"/>
    <n v="14"/>
    <s v="1074764366984015872"/>
    <s v="Twitter Lite"/>
    <b v="0"/>
    <s v="1074764366984015872"/>
    <s v="Tweet"/>
    <n v="0"/>
    <n v="0"/>
    <m/>
    <m/>
    <m/>
    <m/>
    <m/>
    <m/>
    <m/>
    <m/>
    <n v="1"/>
    <s v="4"/>
    <s v="4"/>
    <n v="2"/>
    <n v="8.695652173913043"/>
    <n v="0"/>
    <n v="0"/>
    <n v="0"/>
    <n v="0"/>
    <n v="21"/>
    <n v="91.30434782608695"/>
    <n v="23"/>
  </r>
  <r>
    <s v="vestedenergy"/>
    <s v="plattsoil"/>
    <m/>
    <m/>
    <m/>
    <m/>
    <m/>
    <m/>
    <m/>
    <m/>
    <s v="No"/>
    <n v="36"/>
    <m/>
    <m/>
    <x v="1"/>
    <d v="2018-12-18T02:29:45.000"/>
    <s v="RT @PlattsOil: Outgoing US Interior chief to brief Trump on offshore #oilandgas plans, according to sources | #offshoredrilling_x000a__x000a_@BrianJSch…"/>
    <m/>
    <m/>
    <x v="4"/>
    <m/>
    <s v="http://pbs.twimg.com/profile_images/944813976881377281/BZFR2v3m_normal.jpg"/>
    <x v="24"/>
    <s v="https://twitter.com/#!/vestedenergy/status/1074854200373170176"/>
    <m/>
    <m/>
    <s v="1074854200373170176"/>
    <m/>
    <b v="0"/>
    <n v="0"/>
    <s v=""/>
    <b v="0"/>
    <s v="en"/>
    <m/>
    <s v=""/>
    <b v="0"/>
    <n v="0"/>
    <s v="1074706182902816768"/>
    <s v="Twitter for Android"/>
    <b v="0"/>
    <s v="1074706182902816768"/>
    <s v="Tweet"/>
    <n v="0"/>
    <n v="0"/>
    <m/>
    <m/>
    <m/>
    <m/>
    <m/>
    <m/>
    <m/>
    <m/>
    <n v="1"/>
    <s v="7"/>
    <s v="7"/>
    <n v="1"/>
    <n v="5.555555555555555"/>
    <n v="0"/>
    <n v="0"/>
    <n v="0"/>
    <n v="0"/>
    <n v="17"/>
    <n v="94.44444444444444"/>
    <n v="18"/>
  </r>
  <r>
    <s v="environmentva"/>
    <s v="bobbyscott"/>
    <m/>
    <m/>
    <m/>
    <m/>
    <m/>
    <m/>
    <m/>
    <m/>
    <s v="No"/>
    <n v="37"/>
    <m/>
    <m/>
    <x v="1"/>
    <d v="2018-08-22T19:35:08.000"/>
    <s v="In Norfolk, Virginians of all ages want their coasts to be protected! 👶 That’s why we’re urging @BobbyScott to keep telling the Trump administration to stop #OffshoreDrilling. https://t.co/MtSNVsZE9H"/>
    <m/>
    <m/>
    <x v="8"/>
    <s v="https://pbs.twimg.com/media/DlOlQ6JXgAEYhuk.jpg"/>
    <s v="https://pbs.twimg.com/media/DlOlQ6JXgAEYhuk.jpg"/>
    <x v="25"/>
    <s v="https://twitter.com/#!/environmentva/status/1032350476623327232"/>
    <m/>
    <m/>
    <s v="1032350476623327232"/>
    <m/>
    <b v="0"/>
    <n v="43"/>
    <s v=""/>
    <b v="0"/>
    <s v="en"/>
    <m/>
    <s v=""/>
    <b v="0"/>
    <n v="16"/>
    <s v=""/>
    <s v="Falcon Social Media Management "/>
    <b v="0"/>
    <s v="1032350476623327232"/>
    <s v="Retweet"/>
    <n v="0"/>
    <n v="0"/>
    <m/>
    <m/>
    <m/>
    <m/>
    <m/>
    <m/>
    <m/>
    <m/>
    <n v="1"/>
    <s v="12"/>
    <s v="12"/>
    <n v="1"/>
    <n v="3.5714285714285716"/>
    <n v="0"/>
    <n v="0"/>
    <n v="0"/>
    <n v="0"/>
    <n v="27"/>
    <n v="96.42857142857143"/>
    <n v="28"/>
  </r>
  <r>
    <s v="sara_arub"/>
    <s v="bobbyscott"/>
    <m/>
    <m/>
    <m/>
    <m/>
    <m/>
    <m/>
    <m/>
    <m/>
    <s v="No"/>
    <n v="38"/>
    <m/>
    <m/>
    <x v="1"/>
    <d v="2018-12-18T05:04:01.000"/>
    <s v="RT @EnvironmentVA: In Norfolk, Virginians of all ages want their coasts to be protected! 👶 That’s why we’re urging @BobbyScott to keep tell…"/>
    <m/>
    <m/>
    <x v="1"/>
    <m/>
    <s v="http://pbs.twimg.com/profile_images/894324889041203201/l1qc7UeY_normal.jpg"/>
    <x v="26"/>
    <s v="https://twitter.com/#!/sara_arub/status/1074893021773262849"/>
    <m/>
    <m/>
    <s v="1074893021773262849"/>
    <m/>
    <b v="0"/>
    <n v="0"/>
    <s v=""/>
    <b v="0"/>
    <s v="en"/>
    <m/>
    <s v=""/>
    <b v="0"/>
    <n v="16"/>
    <s v="1032350476623327232"/>
    <s v="Twitter Web Client"/>
    <b v="0"/>
    <s v="1032350476623327232"/>
    <s v="Tweet"/>
    <n v="0"/>
    <n v="0"/>
    <m/>
    <m/>
    <m/>
    <m/>
    <m/>
    <m/>
    <m/>
    <m/>
    <n v="1"/>
    <s v="12"/>
    <s v="12"/>
    <m/>
    <m/>
    <m/>
    <m/>
    <m/>
    <m/>
    <m/>
    <m/>
    <m/>
  </r>
  <r>
    <s v="wendytherealtor"/>
    <s v="danbacher"/>
    <m/>
    <m/>
    <m/>
    <m/>
    <m/>
    <m/>
    <m/>
    <m/>
    <s v="No"/>
    <n v="40"/>
    <m/>
    <m/>
    <x v="1"/>
    <d v="2018-12-18T05:27:35.000"/>
    <s v="RT @DanBacher: Do you wonder why #JerryBrown's regulators approved 21,000 new oil &amp;amp; gas permits? Do you wonder why #CalifMPAs, created unde…"/>
    <m/>
    <m/>
    <x v="6"/>
    <m/>
    <s v="http://pbs.twimg.com/profile_images/876547842092879872/v4UKUBpw_normal.jpg"/>
    <x v="27"/>
    <s v="https://twitter.com/#!/wendytherealtor/status/1074898953722769408"/>
    <m/>
    <m/>
    <s v="1074898953722769408"/>
    <m/>
    <b v="0"/>
    <n v="0"/>
    <s v=""/>
    <b v="0"/>
    <s v="en"/>
    <m/>
    <s v=""/>
    <b v="0"/>
    <n v="14"/>
    <s v="1074764366984015872"/>
    <s v="Twitter for iPad"/>
    <b v="0"/>
    <s v="1074764366984015872"/>
    <s v="Tweet"/>
    <n v="0"/>
    <n v="0"/>
    <m/>
    <m/>
    <m/>
    <m/>
    <m/>
    <m/>
    <m/>
    <m/>
    <n v="1"/>
    <s v="4"/>
    <s v="4"/>
    <n v="2"/>
    <n v="8.695652173913043"/>
    <n v="0"/>
    <n v="0"/>
    <n v="0"/>
    <n v="0"/>
    <n v="21"/>
    <n v="91.30434782608695"/>
    <n v="23"/>
  </r>
  <r>
    <s v="rtbayarea"/>
    <s v="danbacher"/>
    <m/>
    <m/>
    <m/>
    <m/>
    <m/>
    <m/>
    <m/>
    <m/>
    <s v="No"/>
    <n v="41"/>
    <m/>
    <m/>
    <x v="1"/>
    <d v="2018-12-18T05:29:17.000"/>
    <s v="RT @DanBacher: Do you wonder why #JerryBrown's regulators approved 21,000 new oil &amp;amp; gas permits? Do you wonder why #CalifMPAs, created unde…"/>
    <m/>
    <m/>
    <x v="6"/>
    <m/>
    <s v="http://pbs.twimg.com/profile_images/890354480855699457/2UsqY7fj_normal.jpg"/>
    <x v="28"/>
    <s v="https://twitter.com/#!/rtbayarea/status/1074899381499752449"/>
    <m/>
    <m/>
    <s v="1074899381499752449"/>
    <m/>
    <b v="0"/>
    <n v="0"/>
    <s v=""/>
    <b v="0"/>
    <s v="en"/>
    <m/>
    <s v=""/>
    <b v="0"/>
    <n v="14"/>
    <s v="1074764366984015872"/>
    <s v="Twitter for iPhone"/>
    <b v="0"/>
    <s v="1074764366984015872"/>
    <s v="Tweet"/>
    <n v="0"/>
    <n v="0"/>
    <m/>
    <m/>
    <m/>
    <m/>
    <m/>
    <m/>
    <m/>
    <m/>
    <n v="1"/>
    <s v="4"/>
    <s v="4"/>
    <n v="2"/>
    <n v="8.695652173913043"/>
    <n v="0"/>
    <n v="0"/>
    <n v="0"/>
    <n v="0"/>
    <n v="21"/>
    <n v="91.30434782608695"/>
    <n v="23"/>
  </r>
  <r>
    <s v="vicstewartadams"/>
    <s v="danbacher"/>
    <m/>
    <m/>
    <m/>
    <m/>
    <m/>
    <m/>
    <m/>
    <m/>
    <s v="No"/>
    <n v="42"/>
    <m/>
    <m/>
    <x v="1"/>
    <d v="2018-12-18T05:30:30.000"/>
    <s v="RT @DanBacher: Do you wonder why #JerryBrown's regulators approved 21,000 new oil &amp;amp; gas permits? Do you wonder why #CalifMPAs, created unde…"/>
    <m/>
    <m/>
    <x v="6"/>
    <m/>
    <s v="http://abs.twimg.com/sticky/default_profile_images/default_profile_normal.png"/>
    <x v="29"/>
    <s v="https://twitter.com/#!/vicstewartadams/status/1074899686115266560"/>
    <m/>
    <m/>
    <s v="1074899686115266560"/>
    <m/>
    <b v="0"/>
    <n v="0"/>
    <s v=""/>
    <b v="0"/>
    <s v="en"/>
    <m/>
    <s v=""/>
    <b v="0"/>
    <n v="14"/>
    <s v="1074764366984015872"/>
    <s v="Twitter for iPhone"/>
    <b v="0"/>
    <s v="1074764366984015872"/>
    <s v="Tweet"/>
    <n v="0"/>
    <n v="0"/>
    <m/>
    <m/>
    <m/>
    <m/>
    <m/>
    <m/>
    <m/>
    <m/>
    <n v="1"/>
    <s v="4"/>
    <s v="4"/>
    <n v="2"/>
    <n v="8.695652173913043"/>
    <n v="0"/>
    <n v="0"/>
    <n v="0"/>
    <n v="0"/>
    <n v="21"/>
    <n v="91.30434782608695"/>
    <n v="23"/>
  </r>
  <r>
    <s v="lowsulfurbunker"/>
    <s v="perfoblogger"/>
    <m/>
    <m/>
    <m/>
    <m/>
    <m/>
    <m/>
    <m/>
    <m/>
    <s v="No"/>
    <n v="43"/>
    <m/>
    <m/>
    <x v="1"/>
    <d v="2018-12-18T11:18:09.000"/>
    <s v="RT @PerfoBlogger: ↪Offshore Pirate  -  Offshore Operations at Noble Tom Madden. #Guyana 🇬🇾 Oil Fields. #oilfield #offshorepirate #maritime…"/>
    <m/>
    <m/>
    <x v="9"/>
    <m/>
    <s v="http://pbs.twimg.com/profile_images/1015986451866161153/mRzQqxv7_normal.jpg"/>
    <x v="30"/>
    <s v="https://twitter.com/#!/lowsulfurbunker/status/1074987176725745666"/>
    <m/>
    <m/>
    <s v="1074987176725745666"/>
    <m/>
    <b v="0"/>
    <n v="0"/>
    <s v=""/>
    <b v="0"/>
    <s v="en"/>
    <m/>
    <s v=""/>
    <b v="0"/>
    <n v="1"/>
    <s v="1074985028881403904"/>
    <s v="App Twitter 101011011"/>
    <b v="0"/>
    <s v="1074985028881403904"/>
    <s v="Tweet"/>
    <n v="0"/>
    <n v="0"/>
    <m/>
    <m/>
    <m/>
    <m/>
    <m/>
    <m/>
    <m/>
    <m/>
    <n v="1"/>
    <s v="11"/>
    <s v="11"/>
    <n v="1"/>
    <n v="6.25"/>
    <n v="1"/>
    <n v="6.25"/>
    <n v="0"/>
    <n v="0"/>
    <n v="14"/>
    <n v="87.5"/>
    <n v="16"/>
  </r>
  <r>
    <s v="norargh1"/>
    <s v="enviroaction"/>
    <m/>
    <m/>
    <m/>
    <m/>
    <m/>
    <m/>
    <m/>
    <m/>
    <s v="No"/>
    <n v="44"/>
    <m/>
    <m/>
    <x v="1"/>
    <d v="2018-12-18T14:11:26.000"/>
    <s v="RT @EnviroAction: Petition: Stop offshore drilling - https://t.co/OCzDzyYSUb_x000a__x000a_Protect our coasts from dangerous #OffshoreDrilling that will…"/>
    <s v="https://environmental-action.org/action/petition-stop-offshore-drilling/"/>
    <s v="environmental-action.org"/>
    <x v="8"/>
    <m/>
    <s v="http://pbs.twimg.com/profile_images/776139303441174528/V9JcsLz7_normal.jpg"/>
    <x v="31"/>
    <s v="https://twitter.com/#!/norargh1/status/1075030784485015552"/>
    <m/>
    <m/>
    <s v="1075030784485015552"/>
    <m/>
    <b v="0"/>
    <n v="0"/>
    <s v=""/>
    <b v="0"/>
    <s v="en"/>
    <m/>
    <s v=""/>
    <b v="0"/>
    <n v="0"/>
    <s v="1075029919208562693"/>
    <s v="Twitter Lite"/>
    <b v="0"/>
    <s v="1075029919208562693"/>
    <s v="Tweet"/>
    <n v="0"/>
    <n v="0"/>
    <m/>
    <m/>
    <m/>
    <m/>
    <m/>
    <m/>
    <m/>
    <m/>
    <n v="1"/>
    <s v="6"/>
    <s v="6"/>
    <n v="1"/>
    <n v="7.142857142857143"/>
    <n v="1"/>
    <n v="7.142857142857143"/>
    <n v="0"/>
    <n v="0"/>
    <n v="12"/>
    <n v="85.71428571428571"/>
    <n v="14"/>
  </r>
  <r>
    <s v="ax7ztu0jjfy5qhh"/>
    <s v="nrdc_af"/>
    <m/>
    <m/>
    <m/>
    <m/>
    <m/>
    <m/>
    <m/>
    <m/>
    <s v="No"/>
    <n v="45"/>
    <m/>
    <m/>
    <x v="1"/>
    <d v="2018-12-18T15:05:52.000"/>
    <s v="RT @NRDC_AF: Republicans and Democrats from up and down South Carolina's coast are fighting to protect their beaches from Trump's drilling…"/>
    <m/>
    <m/>
    <x v="1"/>
    <m/>
    <s v="http://abs.twimg.com/sticky/default_profile_images/default_profile_normal.png"/>
    <x v="32"/>
    <s v="https://twitter.com/#!/ax7ztu0jjfy5qhh/status/1075044481722933249"/>
    <m/>
    <m/>
    <s v="1075044481722933249"/>
    <m/>
    <b v="0"/>
    <n v="0"/>
    <s v=""/>
    <b v="0"/>
    <s v="en"/>
    <m/>
    <s v=""/>
    <b v="0"/>
    <n v="1"/>
    <s v="1074724159157080065"/>
    <s v="Twitter for iPhone"/>
    <b v="0"/>
    <s v="1074724159157080065"/>
    <s v="Tweet"/>
    <n v="0"/>
    <n v="0"/>
    <m/>
    <m/>
    <m/>
    <m/>
    <m/>
    <m/>
    <m/>
    <m/>
    <n v="1"/>
    <s v="8"/>
    <s v="8"/>
    <n v="1"/>
    <n v="4.761904761904762"/>
    <n v="0"/>
    <n v="0"/>
    <n v="0"/>
    <n v="0"/>
    <n v="20"/>
    <n v="95.23809523809524"/>
    <n v="21"/>
  </r>
  <r>
    <s v="risingtidena"/>
    <s v="danbacher"/>
    <m/>
    <m/>
    <m/>
    <m/>
    <m/>
    <m/>
    <m/>
    <m/>
    <s v="No"/>
    <n v="46"/>
    <m/>
    <m/>
    <x v="1"/>
    <d v="2018-12-18T15:13:33.000"/>
    <s v="RT @DanBacher: Do you wonder why #JerryBrown's regulators approved 21,000 new oil &amp;amp; gas permits? Do you wonder why #CalifMPAs, created unde…"/>
    <m/>
    <m/>
    <x v="6"/>
    <m/>
    <s v="http://pbs.twimg.com/profile_images/283919605/RTNA_rising_tide_north_america_logo_SMALL_normal.jpg"/>
    <x v="33"/>
    <s v="https://twitter.com/#!/risingtidena/status/1075046415439675394"/>
    <m/>
    <m/>
    <s v="1075046415439675394"/>
    <m/>
    <b v="0"/>
    <n v="0"/>
    <s v=""/>
    <b v="0"/>
    <s v="en"/>
    <m/>
    <s v=""/>
    <b v="0"/>
    <n v="14"/>
    <s v="1074764366984015872"/>
    <s v="Twitter for iPhone"/>
    <b v="0"/>
    <s v="1074764366984015872"/>
    <s v="Tweet"/>
    <n v="0"/>
    <n v="0"/>
    <m/>
    <m/>
    <m/>
    <m/>
    <m/>
    <m/>
    <m/>
    <m/>
    <n v="1"/>
    <s v="4"/>
    <s v="4"/>
    <n v="2"/>
    <n v="8.695652173913043"/>
    <n v="0"/>
    <n v="0"/>
    <n v="0"/>
    <n v="0"/>
    <n v="21"/>
    <n v="91.30434782608695"/>
    <n v="23"/>
  </r>
  <r>
    <s v="forgerat"/>
    <s v="danbacher"/>
    <m/>
    <m/>
    <m/>
    <m/>
    <m/>
    <m/>
    <m/>
    <m/>
    <s v="No"/>
    <n v="47"/>
    <m/>
    <m/>
    <x v="1"/>
    <d v="2018-12-18T15:17:15.000"/>
    <s v="RT @DanBacher: Do you wonder why #JerryBrown's regulators approved 21,000 new oil &amp;amp; gas permits? Do you wonder why #CalifMPAs, created unde…"/>
    <m/>
    <m/>
    <x v="6"/>
    <m/>
    <s v="http://pbs.twimg.com/profile_images/630099609914732545/Pa8mZHSW_normal.png"/>
    <x v="34"/>
    <s v="https://twitter.com/#!/forgerat/status/1075047347741175808"/>
    <m/>
    <m/>
    <s v="1075047347741175808"/>
    <m/>
    <b v="0"/>
    <n v="0"/>
    <s v=""/>
    <b v="0"/>
    <s v="en"/>
    <m/>
    <s v=""/>
    <b v="0"/>
    <n v="14"/>
    <s v="1074764366984015872"/>
    <s v="Twitter for Android"/>
    <b v="0"/>
    <s v="1074764366984015872"/>
    <s v="Tweet"/>
    <n v="0"/>
    <n v="0"/>
    <m/>
    <m/>
    <m/>
    <m/>
    <m/>
    <m/>
    <m/>
    <m/>
    <n v="1"/>
    <s v="4"/>
    <s v="4"/>
    <n v="2"/>
    <n v="8.695652173913043"/>
    <n v="0"/>
    <n v="0"/>
    <n v="0"/>
    <n v="0"/>
    <n v="21"/>
    <n v="91.30434782608695"/>
    <n v="23"/>
  </r>
  <r>
    <s v="chinchillame"/>
    <s v="plattsoil"/>
    <m/>
    <m/>
    <m/>
    <m/>
    <m/>
    <m/>
    <m/>
    <m/>
    <s v="No"/>
    <n v="48"/>
    <m/>
    <m/>
    <x v="1"/>
    <d v="2018-12-18T15:19:55.000"/>
    <s v="RT @PlattsOil: Outgoing US Interior chief to brief Trump on offshore #oilandgas plans, according to sources | #offshoredrilling_x000a__x000a_@BrianJSch…"/>
    <m/>
    <m/>
    <x v="4"/>
    <m/>
    <s v="http://pbs.twimg.com/profile_images/1049485585046536192/uFalZNJ9_normal.jpg"/>
    <x v="35"/>
    <s v="https://twitter.com/#!/chinchillame/status/1075048018003591172"/>
    <m/>
    <m/>
    <s v="1075048018003591172"/>
    <m/>
    <b v="0"/>
    <n v="0"/>
    <s v=""/>
    <b v="0"/>
    <s v="en"/>
    <m/>
    <s v=""/>
    <b v="0"/>
    <n v="8"/>
    <s v="1074706182902816768"/>
    <s v="Twitter for iPhone"/>
    <b v="0"/>
    <s v="1074706182902816768"/>
    <s v="Tweet"/>
    <n v="0"/>
    <n v="0"/>
    <m/>
    <m/>
    <m/>
    <m/>
    <m/>
    <m/>
    <m/>
    <m/>
    <n v="1"/>
    <s v="7"/>
    <s v="7"/>
    <n v="1"/>
    <n v="5.555555555555555"/>
    <n v="0"/>
    <n v="0"/>
    <n v="0"/>
    <n v="0"/>
    <n v="17"/>
    <n v="94.44444444444444"/>
    <n v="18"/>
  </r>
  <r>
    <s v="vlassover"/>
    <s v="plattsoil"/>
    <m/>
    <m/>
    <m/>
    <m/>
    <m/>
    <m/>
    <m/>
    <m/>
    <s v="No"/>
    <n v="49"/>
    <m/>
    <m/>
    <x v="1"/>
    <d v="2018-12-18T15:53:13.000"/>
    <s v="RT @PlattsOil: Outgoing US Interior chief to brief Trump on offshore #oilandgas plans, according to sources | #offshoredrilling_x000a__x000a_@BrianJSch…"/>
    <m/>
    <m/>
    <x v="4"/>
    <m/>
    <s v="http://pbs.twimg.com/profile_images/837415664835039233/qbxNjcAk_normal.jpg"/>
    <x v="36"/>
    <s v="https://twitter.com/#!/vlassover/status/1075056398340366337"/>
    <m/>
    <m/>
    <s v="1075056398340366337"/>
    <m/>
    <b v="0"/>
    <n v="0"/>
    <s v=""/>
    <b v="0"/>
    <s v="en"/>
    <m/>
    <s v=""/>
    <b v="0"/>
    <n v="0"/>
    <s v="1074706182902816768"/>
    <s v="Twitter Lite"/>
    <b v="0"/>
    <s v="1074706182902816768"/>
    <s v="Tweet"/>
    <n v="0"/>
    <n v="0"/>
    <m/>
    <m/>
    <m/>
    <m/>
    <m/>
    <m/>
    <m/>
    <m/>
    <n v="1"/>
    <s v="7"/>
    <s v="7"/>
    <n v="1"/>
    <n v="5.555555555555555"/>
    <n v="0"/>
    <n v="0"/>
    <n v="0"/>
    <n v="0"/>
    <n v="17"/>
    <n v="94.44444444444444"/>
    <n v="18"/>
  </r>
  <r>
    <s v="willmichaels"/>
    <s v="willmichaels"/>
    <m/>
    <m/>
    <m/>
    <m/>
    <m/>
    <m/>
    <m/>
    <m/>
    <s v="No"/>
    <n v="50"/>
    <m/>
    <m/>
    <x v="0"/>
    <d v="2018-12-18T16:14:46.000"/>
    <s v="Initial approval for seismic testing in the Atlantic reignites the debate about #offshoredrilling"/>
    <m/>
    <m/>
    <x v="8"/>
    <m/>
    <s v="http://pbs.twimg.com/profile_images/762675488997408768/vT28rv3M_normal.jpg"/>
    <x v="37"/>
    <s v="https://twitter.com/#!/willmichaels/status/1075061823022489600"/>
    <m/>
    <m/>
    <s v="1075061823022489600"/>
    <m/>
    <b v="0"/>
    <n v="0"/>
    <s v=""/>
    <b v="1"/>
    <s v="en"/>
    <m/>
    <s v="1075005381900992512"/>
    <b v="0"/>
    <n v="0"/>
    <s v=""/>
    <s v="TweetDeck"/>
    <b v="0"/>
    <s v="1075061823022489600"/>
    <s v="Tweet"/>
    <n v="0"/>
    <n v="0"/>
    <m/>
    <m/>
    <m/>
    <m/>
    <m/>
    <m/>
    <m/>
    <m/>
    <n v="1"/>
    <s v="2"/>
    <s v="2"/>
    <n v="1"/>
    <n v="7.6923076923076925"/>
    <n v="0"/>
    <n v="0"/>
    <n v="0"/>
    <n v="0"/>
    <n v="12"/>
    <n v="92.3076923076923"/>
    <n v="13"/>
  </r>
  <r>
    <s v="jadegreen0987"/>
    <s v="danbacher"/>
    <m/>
    <m/>
    <m/>
    <m/>
    <m/>
    <m/>
    <m/>
    <m/>
    <s v="No"/>
    <n v="51"/>
    <m/>
    <m/>
    <x v="1"/>
    <d v="2018-12-18T16:23:17.000"/>
    <s v="RT @DanBacher: Do you wonder why #JerryBrown's regulators approved 21,000 new oil &amp;amp; gas permits? Do you wonder why #CalifMPAs, created unde…"/>
    <m/>
    <m/>
    <x v="6"/>
    <m/>
    <s v="http://pbs.twimg.com/profile_images/911370221268566016/wEwusJn__normal.jpg"/>
    <x v="38"/>
    <s v="https://twitter.com/#!/jadegreen0987/status/1075063963199500288"/>
    <m/>
    <m/>
    <s v="1075063963199500288"/>
    <m/>
    <b v="0"/>
    <n v="0"/>
    <s v=""/>
    <b v="0"/>
    <s v="en"/>
    <m/>
    <s v=""/>
    <b v="0"/>
    <n v="14"/>
    <s v="1074764366984015872"/>
    <s v="Twitter for Android"/>
    <b v="0"/>
    <s v="1074764366984015872"/>
    <s v="Tweet"/>
    <n v="0"/>
    <n v="0"/>
    <m/>
    <m/>
    <m/>
    <m/>
    <m/>
    <m/>
    <m/>
    <m/>
    <n v="1"/>
    <s v="4"/>
    <s v="4"/>
    <n v="2"/>
    <n v="8.695652173913043"/>
    <n v="0"/>
    <n v="0"/>
    <n v="0"/>
    <n v="0"/>
    <n v="21"/>
    <n v="91.30434782608695"/>
    <n v="23"/>
  </r>
  <r>
    <s v="livablesolano"/>
    <s v="danbacher"/>
    <m/>
    <m/>
    <m/>
    <m/>
    <m/>
    <m/>
    <m/>
    <m/>
    <s v="No"/>
    <n v="52"/>
    <m/>
    <m/>
    <x v="1"/>
    <d v="2018-12-18T22:27:12.000"/>
    <s v="RT @DanBacher: Do you wonder why #JerryBrown's regulators approved 21,000 new oil &amp;amp; gas permits? Do you wonder why #CalifMPAs, created unde…"/>
    <m/>
    <m/>
    <x v="6"/>
    <m/>
    <s v="http://pbs.twimg.com/profile_images/906278802325569536/L-7K8Q8a_normal.jpg"/>
    <x v="39"/>
    <s v="https://twitter.com/#!/livablesolano/status/1075155547870027776"/>
    <m/>
    <m/>
    <s v="1075155547870027776"/>
    <m/>
    <b v="0"/>
    <n v="0"/>
    <s v=""/>
    <b v="0"/>
    <s v="en"/>
    <m/>
    <s v=""/>
    <b v="0"/>
    <n v="15"/>
    <s v="1074764366984015872"/>
    <s v="Twitter for iPhone"/>
    <b v="0"/>
    <s v="1074764366984015872"/>
    <s v="Tweet"/>
    <n v="0"/>
    <n v="0"/>
    <m/>
    <m/>
    <m/>
    <m/>
    <m/>
    <m/>
    <m/>
    <m/>
    <n v="1"/>
    <s v="4"/>
    <s v="4"/>
    <n v="2"/>
    <n v="8.695652173913043"/>
    <n v="0"/>
    <n v="0"/>
    <n v="0"/>
    <n v="0"/>
    <n v="21"/>
    <n v="91.30434782608695"/>
    <n v="23"/>
  </r>
  <r>
    <s v="irepbdg_"/>
    <s v="irepbdg_"/>
    <m/>
    <m/>
    <m/>
    <m/>
    <m/>
    <m/>
    <m/>
    <m/>
    <s v="No"/>
    <n v="53"/>
    <m/>
    <m/>
    <x v="0"/>
    <d v="2018-12-19T01:21:40.000"/>
    <s v="Oil &amp;amp; gas _x000a_#SPE #petroleumengineering #petroleum #offshoredrilling #total https://t.co/GDsy5pF388"/>
    <s v="https://www.instagram.com/p/BrjN0FHg2oypvrt5BkcD4w_VzDFiWHR9XxddAs0/?utm_source=ig_twitter_share&amp;igshid=zqm7p8a3i32b"/>
    <s v="instagram.com"/>
    <x v="10"/>
    <m/>
    <s v="http://pbs.twimg.com/profile_images/1074649198375723009/5LVI0Vmn_normal.jpg"/>
    <x v="40"/>
    <s v="https://twitter.com/#!/irepbdg_/status/1075199452514643968"/>
    <m/>
    <m/>
    <s v="1075199452514643968"/>
    <m/>
    <b v="0"/>
    <n v="0"/>
    <s v=""/>
    <b v="0"/>
    <s v="es"/>
    <m/>
    <s v=""/>
    <b v="0"/>
    <n v="0"/>
    <s v=""/>
    <s v="Instagram"/>
    <b v="0"/>
    <s v="1075199452514643968"/>
    <s v="Tweet"/>
    <n v="0"/>
    <n v="0"/>
    <m/>
    <m/>
    <m/>
    <m/>
    <m/>
    <m/>
    <m/>
    <m/>
    <n v="1"/>
    <s v="2"/>
    <s v="2"/>
    <n v="0"/>
    <n v="0"/>
    <n v="0"/>
    <n v="0"/>
    <n v="0"/>
    <n v="0"/>
    <n v="8"/>
    <n v="100"/>
    <n v="8"/>
  </r>
  <r>
    <s v="germxit"/>
    <s v="germxit"/>
    <m/>
    <m/>
    <m/>
    <m/>
    <m/>
    <m/>
    <m/>
    <m/>
    <s v="No"/>
    <n v="54"/>
    <m/>
    <m/>
    <x v="0"/>
    <d v="2018-12-19T06:56:33.000"/>
    <s v="When GermXit was installed on oil rigs, operators saw a reduction in respiratory illness. Mr. Martijn le Duc, MOPU… https://t.co/gut5B1PbRC"/>
    <s v="https://twitter.com/i/web/status/1075283728518176768"/>
    <s v="twitter.com"/>
    <x v="1"/>
    <m/>
    <s v="http://pbs.twimg.com/profile_images/1075251421589647360/hdJalURP_normal.jpg"/>
    <x v="41"/>
    <s v="https://twitter.com/#!/germxit/status/1075283728518176768"/>
    <m/>
    <m/>
    <s v="1075283728518176768"/>
    <m/>
    <b v="0"/>
    <n v="0"/>
    <s v=""/>
    <b v="0"/>
    <s v="en"/>
    <m/>
    <s v=""/>
    <b v="0"/>
    <n v="0"/>
    <s v=""/>
    <s v="Twitter Web Client"/>
    <b v="1"/>
    <s v="1075283728518176768"/>
    <s v="Tweet"/>
    <n v="0"/>
    <n v="0"/>
    <m/>
    <m/>
    <m/>
    <m/>
    <m/>
    <m/>
    <m/>
    <m/>
    <n v="1"/>
    <s v="2"/>
    <s v="2"/>
    <n v="0"/>
    <n v="0"/>
    <n v="1"/>
    <n v="5.2631578947368425"/>
    <n v="0"/>
    <n v="0"/>
    <n v="18"/>
    <n v="94.73684210526316"/>
    <n v="19"/>
  </r>
  <r>
    <s v="dartmouthcommon"/>
    <s v="therickhoweshow"/>
    <m/>
    <m/>
    <m/>
    <m/>
    <m/>
    <m/>
    <m/>
    <m/>
    <s v="No"/>
    <n v="55"/>
    <m/>
    <m/>
    <x v="1"/>
    <d v="2018-12-19T11:56:55.000"/>
    <s v="RT @BigJMcC: @TheRickHoweShow So we’re taking lessons in #Deregulation from #Trump now? He just replaced his Secretary of Interior (Environ…"/>
    <m/>
    <m/>
    <x v="11"/>
    <m/>
    <s v="http://pbs.twimg.com/profile_images/378800000054716513/b78ce7e38fb10d41a67fce699b5cb753_normal.jpeg"/>
    <x v="42"/>
    <s v="https://twitter.com/#!/dartmouthcommon/status/1075359318000713728"/>
    <m/>
    <m/>
    <s v="1075359318000713728"/>
    <m/>
    <b v="0"/>
    <n v="0"/>
    <s v=""/>
    <b v="0"/>
    <s v="en"/>
    <m/>
    <s v=""/>
    <b v="0"/>
    <n v="1"/>
    <s v="1075040439806369792"/>
    <s v="Twitter Web Client"/>
    <b v="0"/>
    <s v="1075040439806369792"/>
    <s v="Tweet"/>
    <n v="0"/>
    <n v="0"/>
    <m/>
    <m/>
    <m/>
    <m/>
    <m/>
    <m/>
    <m/>
    <m/>
    <n v="1"/>
    <s v="3"/>
    <s v="3"/>
    <n v="1"/>
    <n v="4.761904761904762"/>
    <n v="0"/>
    <n v="0"/>
    <n v="0"/>
    <n v="0"/>
    <n v="20"/>
    <n v="95.23809523809524"/>
    <n v="21"/>
  </r>
  <r>
    <s v="dxcgeological"/>
    <s v="dxcgeological"/>
    <m/>
    <m/>
    <m/>
    <m/>
    <m/>
    <m/>
    <m/>
    <m/>
    <s v="No"/>
    <n v="57"/>
    <m/>
    <m/>
    <x v="0"/>
    <d v="2018-12-19T12:39:58.000"/>
    <s v="Long time since I’ve seen sand grains this size! From the Moray Group, Dornoch Sandstone Formation drilled yesterda… https://t.co/BFvuOcTTVI"/>
    <s v="https://twitter.com/i/web/status/1075370150902272001"/>
    <s v="twitter.com"/>
    <x v="1"/>
    <m/>
    <s v="http://pbs.twimg.com/profile_images/875629406076653569/qVBiK0rE_normal.jpg"/>
    <x v="43"/>
    <s v="https://twitter.com/#!/dxcgeological/status/1075370150902272001"/>
    <m/>
    <m/>
    <s v="1075370150902272001"/>
    <m/>
    <b v="0"/>
    <n v="0"/>
    <s v=""/>
    <b v="0"/>
    <s v="en"/>
    <m/>
    <s v=""/>
    <b v="0"/>
    <n v="0"/>
    <s v=""/>
    <s v="Twitter for iPhone"/>
    <b v="1"/>
    <s v="1075370150902272001"/>
    <s v="Tweet"/>
    <n v="0"/>
    <n v="0"/>
    <m/>
    <m/>
    <m/>
    <m/>
    <m/>
    <m/>
    <m/>
    <m/>
    <n v="1"/>
    <s v="2"/>
    <s v="2"/>
    <n v="0"/>
    <n v="0"/>
    <n v="0"/>
    <n v="0"/>
    <n v="0"/>
    <n v="0"/>
    <n v="19"/>
    <n v="100"/>
    <n v="19"/>
  </r>
  <r>
    <s v="mk_inwa"/>
    <s v="enviroaction"/>
    <m/>
    <m/>
    <m/>
    <m/>
    <m/>
    <m/>
    <m/>
    <m/>
    <s v="No"/>
    <n v="58"/>
    <m/>
    <m/>
    <x v="1"/>
    <d v="2018-12-19T15:33:27.000"/>
    <s v="RT @EnviroAction: Petition: Stop offshore drilling - https://t.co/OCzDzyYSUb_x000a__x000a_Protect our coasts from dangerous #OffshoreDrilling that will…"/>
    <s v="https://environmental-action.org/action/petition-stop-offshore-drilling/"/>
    <s v="environmental-action.org"/>
    <x v="8"/>
    <m/>
    <s v="http://pbs.twimg.com/profile_images/1069921054313697280/aRn5yMOs_normal.jpg"/>
    <x v="44"/>
    <s v="https://twitter.com/#!/mk_inwa/status/1075413812474404865"/>
    <m/>
    <m/>
    <s v="1075413812474404865"/>
    <m/>
    <b v="0"/>
    <n v="0"/>
    <s v=""/>
    <b v="0"/>
    <s v="en"/>
    <m/>
    <s v=""/>
    <b v="0"/>
    <n v="0"/>
    <s v="1075029919208562693"/>
    <s v="Twitter Web Client"/>
    <b v="0"/>
    <s v="1075029919208562693"/>
    <s v="Tweet"/>
    <n v="0"/>
    <n v="0"/>
    <m/>
    <m/>
    <m/>
    <m/>
    <m/>
    <m/>
    <m/>
    <m/>
    <n v="1"/>
    <s v="6"/>
    <s v="6"/>
    <n v="1"/>
    <n v="7.142857142857143"/>
    <n v="1"/>
    <n v="7.142857142857143"/>
    <n v="0"/>
    <n v="0"/>
    <n v="12"/>
    <n v="85.71428571428571"/>
    <n v="14"/>
  </r>
  <r>
    <s v="davidcshinn"/>
    <s v="davidcshinn"/>
    <m/>
    <m/>
    <m/>
    <m/>
    <m/>
    <m/>
    <m/>
    <m/>
    <s v="No"/>
    <n v="59"/>
    <m/>
    <m/>
    <x v="0"/>
    <d v="2018-12-19T17:36:39.000"/>
    <s v="A good year turned bad: offshore rig backlog fell in 2018. #offshoredrilling https://t.co/qWmV2Ncax0"/>
    <s v="https://www.bassoe.no/a-good-year-turned-bad-offshore-rig-backlog-fell-in-2018/news/115/"/>
    <s v="bassoe.no"/>
    <x v="8"/>
    <m/>
    <s v="http://pbs.twimg.com/profile_images/745925732212301824/Y3m7VTo2_normal.jpg"/>
    <x v="45"/>
    <s v="https://twitter.com/#!/davidcshinn/status/1075444815448420353"/>
    <m/>
    <m/>
    <s v="1075444815448420353"/>
    <m/>
    <b v="0"/>
    <n v="0"/>
    <s v=""/>
    <b v="0"/>
    <s v="en"/>
    <m/>
    <s v=""/>
    <b v="0"/>
    <n v="0"/>
    <s v=""/>
    <s v="Twitter for Android"/>
    <b v="0"/>
    <s v="1075444815448420353"/>
    <s v="Tweet"/>
    <n v="0"/>
    <n v="0"/>
    <m/>
    <m/>
    <m/>
    <m/>
    <m/>
    <m/>
    <m/>
    <m/>
    <n v="1"/>
    <s v="2"/>
    <s v="2"/>
    <n v="1"/>
    <n v="8.333333333333334"/>
    <n v="2"/>
    <n v="16.666666666666668"/>
    <n v="0"/>
    <n v="0"/>
    <n v="9"/>
    <n v="75"/>
    <n v="12"/>
  </r>
  <r>
    <s v="lollipopguild10"/>
    <s v="nr"/>
    <m/>
    <m/>
    <m/>
    <m/>
    <m/>
    <m/>
    <m/>
    <m/>
    <s v="No"/>
    <n v="60"/>
    <m/>
    <m/>
    <x v="1"/>
    <d v="2018-12-19T21:26:11.000"/>
    <s v="RT @NRDC_AF: “Oil exploration is a deeply dangerous and risky business, and the unwillingness to acknowledge this is distressing,” said @NR…"/>
    <m/>
    <m/>
    <x v="1"/>
    <m/>
    <s v="http://pbs.twimg.com/profile_images/701872181391847427/R9KtN_RY_normal.jpg"/>
    <x v="46"/>
    <s v="https://twitter.com/#!/lollipopguild10/status/1075502579776397312"/>
    <m/>
    <m/>
    <s v="1075502579776397312"/>
    <m/>
    <b v="0"/>
    <n v="0"/>
    <s v=""/>
    <b v="0"/>
    <s v="en"/>
    <m/>
    <s v=""/>
    <b v="0"/>
    <n v="2"/>
    <s v="1075090066106650630"/>
    <s v="Twitter Web Client"/>
    <b v="0"/>
    <s v="1075090066106650630"/>
    <s v="Tweet"/>
    <n v="0"/>
    <n v="0"/>
    <m/>
    <m/>
    <m/>
    <m/>
    <m/>
    <m/>
    <m/>
    <m/>
    <n v="1"/>
    <s v="8"/>
    <s v="8"/>
    <n v="0"/>
    <n v="0"/>
    <n v="4"/>
    <n v="19.047619047619047"/>
    <n v="0"/>
    <n v="0"/>
    <n v="17"/>
    <n v="80.95238095238095"/>
    <n v="21"/>
  </r>
  <r>
    <s v="veracruisin"/>
    <s v="veracruisin"/>
    <m/>
    <m/>
    <m/>
    <m/>
    <m/>
    <m/>
    <m/>
    <m/>
    <s v="No"/>
    <n v="62"/>
    <m/>
    <m/>
    <x v="0"/>
    <d v="2018-12-20T08:27:48.000"/>
    <s v="#OffshoreDrilling #Artic"/>
    <m/>
    <m/>
    <x v="12"/>
    <m/>
    <s v="http://pbs.twimg.com/profile_images/1068660371672580096/v19f4Lb7_normal.jpg"/>
    <x v="47"/>
    <s v="https://twitter.com/#!/veracruisin/status/1075669080546336768"/>
    <m/>
    <m/>
    <s v="1075669080546336768"/>
    <m/>
    <b v="0"/>
    <n v="0"/>
    <s v=""/>
    <b v="1"/>
    <s v="und"/>
    <m/>
    <s v="1075655318288314368"/>
    <b v="0"/>
    <n v="0"/>
    <s v=""/>
    <s v="Twitterrific for iOS"/>
    <b v="0"/>
    <s v="1075669080546336768"/>
    <s v="Tweet"/>
    <n v="0"/>
    <n v="0"/>
    <m/>
    <m/>
    <m/>
    <m/>
    <m/>
    <m/>
    <m/>
    <m/>
    <n v="1"/>
    <s v="2"/>
    <s v="2"/>
    <n v="0"/>
    <n v="0"/>
    <n v="0"/>
    <n v="0"/>
    <n v="0"/>
    <n v="0"/>
    <n v="2"/>
    <n v="100"/>
    <n v="2"/>
  </r>
  <r>
    <s v="armadillomerino"/>
    <s v="armadillomerino"/>
    <m/>
    <m/>
    <m/>
    <m/>
    <m/>
    <m/>
    <m/>
    <m/>
    <s v="No"/>
    <n v="63"/>
    <m/>
    <m/>
    <x v="0"/>
    <d v="2018-12-20T10:36:42.000"/>
    <s v="Fraser Philip trusts Armadillo Merino® as a rope access rigger in the North Sea. He wears Armadillo Merino® had to… https://t.co/UuybhPqlEB"/>
    <s v="https://twitter.com/i/web/status/1075701520916758528"/>
    <s v="twitter.com"/>
    <x v="1"/>
    <m/>
    <s v="http://pbs.twimg.com/profile_images/784656651936817152/rBxN_kvC_normal.jpg"/>
    <x v="48"/>
    <s v="https://twitter.com/#!/armadillomerino/status/1075701520916758528"/>
    <m/>
    <m/>
    <s v="1075701520916758528"/>
    <m/>
    <b v="0"/>
    <n v="0"/>
    <s v=""/>
    <b v="0"/>
    <s v="en"/>
    <m/>
    <s v=""/>
    <b v="0"/>
    <n v="0"/>
    <s v=""/>
    <s v="HubSpot"/>
    <b v="1"/>
    <s v="1075701520916758528"/>
    <s v="Tweet"/>
    <n v="0"/>
    <n v="0"/>
    <m/>
    <m/>
    <m/>
    <m/>
    <m/>
    <m/>
    <m/>
    <m/>
    <n v="1"/>
    <s v="2"/>
    <s v="2"/>
    <n v="0"/>
    <n v="0"/>
    <n v="0"/>
    <n v="0"/>
    <n v="0"/>
    <n v="0"/>
    <n v="20"/>
    <n v="100"/>
    <n v="20"/>
  </r>
  <r>
    <s v="djhayes01"/>
    <s v="djhayes01"/>
    <m/>
    <m/>
    <m/>
    <m/>
    <m/>
    <m/>
    <m/>
    <m/>
    <s v="No"/>
    <n v="64"/>
    <m/>
    <m/>
    <x v="0"/>
    <d v="2018-12-20T15:54:09.000"/>
    <s v=".#StateAGs up and down the #Atlantic coast are going to court to stop offshore #oilandgas development. Damaging… https://t.co/vK7pqYqHDZ"/>
    <s v="https://twitter.com/i/web/status/1075781408197627910"/>
    <s v="twitter.com"/>
    <x v="13"/>
    <m/>
    <s v="http://pbs.twimg.com/profile_images/682014721214660608/PuZ-8aO3_normal.jpg"/>
    <x v="49"/>
    <s v="https://twitter.com/#!/djhayes01/status/1075781408197627910"/>
    <m/>
    <m/>
    <s v="1075781408197627910"/>
    <m/>
    <b v="0"/>
    <n v="0"/>
    <s v=""/>
    <b v="1"/>
    <s v="en"/>
    <m/>
    <s v="1075777034792591360"/>
    <b v="0"/>
    <n v="0"/>
    <s v=""/>
    <s v="Twitter Web Client"/>
    <b v="1"/>
    <s v="1075781408197627910"/>
    <s v="Tweet"/>
    <n v="0"/>
    <n v="0"/>
    <m/>
    <m/>
    <m/>
    <m/>
    <m/>
    <m/>
    <m/>
    <m/>
    <n v="1"/>
    <s v="2"/>
    <s v="2"/>
    <n v="0"/>
    <n v="0"/>
    <n v="1"/>
    <n v="5.882352941176471"/>
    <n v="0"/>
    <n v="0"/>
    <n v="16"/>
    <n v="94.11764705882354"/>
    <n v="17"/>
  </r>
  <r>
    <s v="keithdemko"/>
    <s v="brianfrosh"/>
    <m/>
    <m/>
    <m/>
    <m/>
    <m/>
    <m/>
    <m/>
    <m/>
    <s v="No"/>
    <n v="65"/>
    <m/>
    <m/>
    <x v="1"/>
    <d v="2018-12-20T17:51:08.000"/>
    <s v="RT @BrianFrosh: While the administration continues to place the interests of the fossil fuel industry ahead of our precious natural resourc…"/>
    <m/>
    <m/>
    <x v="1"/>
    <m/>
    <s v="http://pbs.twimg.com/profile_images/658705468978696192/JDba7pjE_normal.jpg"/>
    <x v="50"/>
    <s v="https://twitter.com/#!/keithdemko/status/1075810848403275777"/>
    <m/>
    <m/>
    <s v="1075810848403275777"/>
    <m/>
    <b v="0"/>
    <n v="0"/>
    <s v=""/>
    <b v="0"/>
    <s v="en"/>
    <m/>
    <s v=""/>
    <b v="0"/>
    <n v="26"/>
    <s v="1075810801297047552"/>
    <s v="Twitter Web Client"/>
    <b v="0"/>
    <s v="1075810801297047552"/>
    <s v="Tweet"/>
    <n v="0"/>
    <n v="0"/>
    <m/>
    <m/>
    <m/>
    <m/>
    <m/>
    <m/>
    <m/>
    <m/>
    <n v="1"/>
    <s v="1"/>
    <s v="1"/>
    <n v="2"/>
    <n v="9.523809523809524"/>
    <n v="0"/>
    <n v="0"/>
    <n v="0"/>
    <n v="0"/>
    <n v="19"/>
    <n v="90.47619047619048"/>
    <n v="21"/>
  </r>
  <r>
    <s v="strackekey"/>
    <s v="brianfrosh"/>
    <m/>
    <m/>
    <m/>
    <m/>
    <m/>
    <m/>
    <m/>
    <m/>
    <s v="No"/>
    <n v="66"/>
    <m/>
    <m/>
    <x v="1"/>
    <d v="2018-12-20T17:52:40.000"/>
    <s v="RT @BrianFrosh: While the administration continues to place the interests of the fossil fuel industry ahead of our precious natural resourc…"/>
    <m/>
    <m/>
    <x v="1"/>
    <m/>
    <s v="http://pbs.twimg.com/profile_images/519675481939931136/AMLOrPmK_normal.png"/>
    <x v="51"/>
    <s v="https://twitter.com/#!/strackekey/status/1075811232756760576"/>
    <m/>
    <m/>
    <s v="1075811232756760576"/>
    <m/>
    <b v="0"/>
    <n v="0"/>
    <s v=""/>
    <b v="0"/>
    <s v="en"/>
    <m/>
    <s v=""/>
    <b v="0"/>
    <n v="26"/>
    <s v="1075810801297047552"/>
    <s v="Twitterrific for iOS"/>
    <b v="0"/>
    <s v="1075810801297047552"/>
    <s v="Tweet"/>
    <n v="0"/>
    <n v="0"/>
    <m/>
    <m/>
    <m/>
    <m/>
    <m/>
    <m/>
    <m/>
    <m/>
    <n v="1"/>
    <s v="1"/>
    <s v="1"/>
    <n v="2"/>
    <n v="9.523809523809524"/>
    <n v="0"/>
    <n v="0"/>
    <n v="0"/>
    <n v="0"/>
    <n v="19"/>
    <n v="90.47619047619048"/>
    <n v="21"/>
  </r>
  <r>
    <s v="joevettweets"/>
    <s v="brianfrosh"/>
    <m/>
    <m/>
    <m/>
    <m/>
    <m/>
    <m/>
    <m/>
    <m/>
    <s v="No"/>
    <n v="67"/>
    <m/>
    <m/>
    <x v="1"/>
    <d v="2018-12-20T17:52:45.000"/>
    <s v="RT @BrianFrosh: While the administration continues to place the interests of the fossil fuel industry ahead of our precious natural resourc…"/>
    <m/>
    <m/>
    <x v="1"/>
    <m/>
    <s v="http://pbs.twimg.com/profile_images/1060208493972672513/roq6Ufu__normal.jpg"/>
    <x v="52"/>
    <s v="https://twitter.com/#!/joevettweets/status/1075811254034403329"/>
    <m/>
    <m/>
    <s v="1075811254034403329"/>
    <m/>
    <b v="0"/>
    <n v="0"/>
    <s v=""/>
    <b v="0"/>
    <s v="en"/>
    <m/>
    <s v=""/>
    <b v="0"/>
    <n v="26"/>
    <s v="1075810801297047552"/>
    <s v="Twitter Web Client"/>
    <b v="0"/>
    <s v="1075810801297047552"/>
    <s v="Tweet"/>
    <n v="0"/>
    <n v="0"/>
    <m/>
    <m/>
    <m/>
    <m/>
    <m/>
    <m/>
    <m/>
    <m/>
    <n v="1"/>
    <s v="1"/>
    <s v="1"/>
    <n v="2"/>
    <n v="9.523809523809524"/>
    <n v="0"/>
    <n v="0"/>
    <n v="0"/>
    <n v="0"/>
    <n v="19"/>
    <n v="90.47619047619048"/>
    <n v="21"/>
  </r>
  <r>
    <s v="kdianehoskins"/>
    <s v="brianfrosh"/>
    <m/>
    <m/>
    <m/>
    <m/>
    <m/>
    <m/>
    <m/>
    <m/>
    <s v="No"/>
    <n v="68"/>
    <m/>
    <m/>
    <x v="1"/>
    <d v="2018-12-20T17:55:22.000"/>
    <s v="RT @BrianFrosh: While the administration continues to place the interests of the fossil fuel industry ahead of our precious natural resourc…"/>
    <m/>
    <m/>
    <x v="1"/>
    <m/>
    <s v="http://pbs.twimg.com/profile_images/912506717656748032/94kzvD4U_normal.jpg"/>
    <x v="53"/>
    <s v="https://twitter.com/#!/kdianehoskins/status/1075811912573730816"/>
    <m/>
    <m/>
    <s v="1075811912573730816"/>
    <m/>
    <b v="0"/>
    <n v="0"/>
    <s v=""/>
    <b v="0"/>
    <s v="en"/>
    <m/>
    <s v=""/>
    <b v="0"/>
    <n v="26"/>
    <s v="1075810801297047552"/>
    <s v="Twitter Web Client"/>
    <b v="0"/>
    <s v="1075810801297047552"/>
    <s v="Tweet"/>
    <n v="0"/>
    <n v="0"/>
    <m/>
    <m/>
    <m/>
    <m/>
    <m/>
    <m/>
    <m/>
    <m/>
    <n v="1"/>
    <s v="1"/>
    <s v="1"/>
    <n v="2"/>
    <n v="9.523809523809524"/>
    <n v="0"/>
    <n v="0"/>
    <n v="0"/>
    <n v="0"/>
    <n v="19"/>
    <n v="90.47619047619048"/>
    <n v="21"/>
  </r>
  <r>
    <s v="richportcreatio"/>
    <s v="brianfrosh"/>
    <m/>
    <m/>
    <m/>
    <m/>
    <m/>
    <m/>
    <m/>
    <m/>
    <s v="No"/>
    <n v="69"/>
    <m/>
    <m/>
    <x v="1"/>
    <d v="2018-12-20T17:57:27.000"/>
    <s v="RT @BrianFrosh: While the administration continues to place the interests of the fossil fuel industry ahead of our precious natural resourc…"/>
    <m/>
    <m/>
    <x v="1"/>
    <m/>
    <s v="http://pbs.twimg.com/profile_images/700023916383887360/ZUUDlhBH_normal.jpg"/>
    <x v="54"/>
    <s v="https://twitter.com/#!/richportcreatio/status/1075812436047990784"/>
    <m/>
    <m/>
    <s v="1075812436047990784"/>
    <m/>
    <b v="0"/>
    <n v="0"/>
    <s v=""/>
    <b v="0"/>
    <s v="en"/>
    <m/>
    <s v=""/>
    <b v="0"/>
    <n v="26"/>
    <s v="1075810801297047552"/>
    <s v="Twitter for Android"/>
    <b v="0"/>
    <s v="1075810801297047552"/>
    <s v="Tweet"/>
    <n v="0"/>
    <n v="0"/>
    <m/>
    <m/>
    <m/>
    <m/>
    <m/>
    <m/>
    <m/>
    <m/>
    <n v="1"/>
    <s v="1"/>
    <s v="1"/>
    <n v="2"/>
    <n v="9.523809523809524"/>
    <n v="0"/>
    <n v="0"/>
    <n v="0"/>
    <n v="0"/>
    <n v="19"/>
    <n v="90.47619047619048"/>
    <n v="21"/>
  </r>
  <r>
    <s v="dustincranor"/>
    <s v="brianfrosh"/>
    <m/>
    <m/>
    <m/>
    <m/>
    <m/>
    <m/>
    <m/>
    <m/>
    <s v="No"/>
    <n v="70"/>
    <m/>
    <m/>
    <x v="1"/>
    <d v="2018-12-20T17:58:49.000"/>
    <s v="RT @BrianFrosh: While the administration continues to place the interests of the fossil fuel industry ahead of our precious natural resourc…"/>
    <m/>
    <m/>
    <x v="1"/>
    <m/>
    <s v="http://pbs.twimg.com/profile_images/978627270435733504/D_dZ7Xa2_normal.jpg"/>
    <x v="55"/>
    <s v="https://twitter.com/#!/dustincranor/status/1075812782224875521"/>
    <m/>
    <m/>
    <s v="1075812782224875521"/>
    <m/>
    <b v="0"/>
    <n v="0"/>
    <s v=""/>
    <b v="0"/>
    <s v="en"/>
    <m/>
    <s v=""/>
    <b v="0"/>
    <n v="26"/>
    <s v="1075810801297047552"/>
    <s v="Twitter Web Client"/>
    <b v="0"/>
    <s v="1075810801297047552"/>
    <s v="Tweet"/>
    <n v="0"/>
    <n v="0"/>
    <m/>
    <m/>
    <m/>
    <m/>
    <m/>
    <m/>
    <m/>
    <m/>
    <n v="1"/>
    <s v="1"/>
    <s v="1"/>
    <n v="2"/>
    <n v="9.523809523809524"/>
    <n v="0"/>
    <n v="0"/>
    <n v="0"/>
    <n v="0"/>
    <n v="19"/>
    <n v="90.47619047619048"/>
    <n v="21"/>
  </r>
  <r>
    <s v="pd_prender"/>
    <s v="brianfrosh"/>
    <m/>
    <m/>
    <m/>
    <m/>
    <m/>
    <m/>
    <m/>
    <m/>
    <s v="No"/>
    <n v="71"/>
    <m/>
    <m/>
    <x v="1"/>
    <d v="2018-12-20T17:59:35.000"/>
    <s v="RT @BrianFrosh: While the administration continues to place the interests of the fossil fuel industry ahead of our precious natural resourc…"/>
    <m/>
    <m/>
    <x v="1"/>
    <m/>
    <s v="http://pbs.twimg.com/profile_images/1066734490599518208/4gs6scAl_normal.jpg"/>
    <x v="56"/>
    <s v="https://twitter.com/#!/pd_prender/status/1075812975276109824"/>
    <m/>
    <m/>
    <s v="1075812975276109824"/>
    <m/>
    <b v="0"/>
    <n v="0"/>
    <s v=""/>
    <b v="0"/>
    <s v="en"/>
    <m/>
    <s v=""/>
    <b v="0"/>
    <n v="26"/>
    <s v="1075810801297047552"/>
    <s v="Twitter for Android"/>
    <b v="0"/>
    <s v="1075810801297047552"/>
    <s v="Tweet"/>
    <n v="0"/>
    <n v="0"/>
    <m/>
    <m/>
    <m/>
    <m/>
    <m/>
    <m/>
    <m/>
    <m/>
    <n v="1"/>
    <s v="1"/>
    <s v="1"/>
    <n v="2"/>
    <n v="9.523809523809524"/>
    <n v="0"/>
    <n v="0"/>
    <n v="0"/>
    <n v="0"/>
    <n v="19"/>
    <n v="90.47619047619048"/>
    <n v="21"/>
  </r>
  <r>
    <s v="cherylan101"/>
    <s v="brianfrosh"/>
    <m/>
    <m/>
    <m/>
    <m/>
    <m/>
    <m/>
    <m/>
    <m/>
    <s v="No"/>
    <n v="72"/>
    <m/>
    <m/>
    <x v="1"/>
    <d v="2018-12-20T18:08:41.000"/>
    <s v="RT @BrianFrosh: While the administration continues to place the interests of the fossil fuel industry ahead of our precious natural resourc…"/>
    <m/>
    <m/>
    <x v="1"/>
    <m/>
    <s v="http://pbs.twimg.com/profile_images/278887748/l_9326d30e23f343738e305e507e4a6bcd_normal.jpg"/>
    <x v="57"/>
    <s v="https://twitter.com/#!/cherylan101/status/1075815264858517504"/>
    <m/>
    <m/>
    <s v="1075815264858517504"/>
    <m/>
    <b v="0"/>
    <n v="0"/>
    <s v=""/>
    <b v="0"/>
    <s v="en"/>
    <m/>
    <s v=""/>
    <b v="0"/>
    <n v="26"/>
    <s v="1075810801297047552"/>
    <s v="Twitter for iPhone"/>
    <b v="0"/>
    <s v="1075810801297047552"/>
    <s v="Tweet"/>
    <n v="0"/>
    <n v="0"/>
    <m/>
    <m/>
    <m/>
    <m/>
    <m/>
    <m/>
    <m/>
    <m/>
    <n v="1"/>
    <s v="1"/>
    <s v="1"/>
    <n v="2"/>
    <n v="9.523809523809524"/>
    <n v="0"/>
    <n v="0"/>
    <n v="0"/>
    <n v="0"/>
    <n v="19"/>
    <n v="90.47619047619048"/>
    <n v="21"/>
  </r>
  <r>
    <s v="lorynbaughman"/>
    <s v="brianfrosh"/>
    <m/>
    <m/>
    <m/>
    <m/>
    <m/>
    <m/>
    <m/>
    <m/>
    <s v="No"/>
    <n v="73"/>
    <m/>
    <m/>
    <x v="1"/>
    <d v="2018-12-20T18:09:05.000"/>
    <s v="RT @BrianFrosh: While the administration continues to place the interests of the fossil fuel industry ahead of our precious natural resourc…"/>
    <m/>
    <m/>
    <x v="1"/>
    <m/>
    <s v="http://pbs.twimg.com/profile_images/978310746948931585/dXOeGqdk_normal.jpg"/>
    <x v="58"/>
    <s v="https://twitter.com/#!/lorynbaughman/status/1075815365299617792"/>
    <m/>
    <m/>
    <s v="1075815365299617792"/>
    <m/>
    <b v="0"/>
    <n v="0"/>
    <s v=""/>
    <b v="0"/>
    <s v="en"/>
    <m/>
    <s v=""/>
    <b v="0"/>
    <n v="26"/>
    <s v="1075810801297047552"/>
    <s v="Twitter Web Client"/>
    <b v="0"/>
    <s v="1075810801297047552"/>
    <s v="Tweet"/>
    <n v="0"/>
    <n v="0"/>
    <m/>
    <m/>
    <m/>
    <m/>
    <m/>
    <m/>
    <m/>
    <m/>
    <n v="1"/>
    <s v="1"/>
    <s v="1"/>
    <n v="2"/>
    <n v="9.523809523809524"/>
    <n v="0"/>
    <n v="0"/>
    <n v="0"/>
    <n v="0"/>
    <n v="19"/>
    <n v="90.47619047619048"/>
    <n v="21"/>
  </r>
  <r>
    <s v="kimsimo27675312"/>
    <s v="brianfrosh"/>
    <m/>
    <m/>
    <m/>
    <m/>
    <m/>
    <m/>
    <m/>
    <m/>
    <s v="No"/>
    <n v="74"/>
    <m/>
    <m/>
    <x v="1"/>
    <d v="2018-12-20T18:18:28.000"/>
    <s v="RT @BrianFrosh: While the administration continues to place the interests of the fossil fuel industry ahead of our precious natural resourc…"/>
    <m/>
    <m/>
    <x v="1"/>
    <m/>
    <s v="http://pbs.twimg.com/profile_images/896178490340507648/ynyS7dpH_normal.jpg"/>
    <x v="59"/>
    <s v="https://twitter.com/#!/kimsimo27675312/status/1075817726793388032"/>
    <m/>
    <m/>
    <s v="1075817726793388032"/>
    <m/>
    <b v="0"/>
    <n v="0"/>
    <s v=""/>
    <b v="0"/>
    <s v="en"/>
    <m/>
    <s v=""/>
    <b v="0"/>
    <n v="26"/>
    <s v="1075810801297047552"/>
    <s v="Twitter for Android"/>
    <b v="0"/>
    <s v="1075810801297047552"/>
    <s v="Tweet"/>
    <n v="0"/>
    <n v="0"/>
    <m/>
    <m/>
    <m/>
    <m/>
    <m/>
    <m/>
    <m/>
    <m/>
    <n v="1"/>
    <s v="1"/>
    <s v="1"/>
    <n v="2"/>
    <n v="9.523809523809524"/>
    <n v="0"/>
    <n v="0"/>
    <n v="0"/>
    <n v="0"/>
    <n v="19"/>
    <n v="90.47619047619048"/>
    <n v="21"/>
  </r>
  <r>
    <s v="trump_enemy"/>
    <s v="brianfrosh"/>
    <m/>
    <m/>
    <m/>
    <m/>
    <m/>
    <m/>
    <m/>
    <m/>
    <s v="No"/>
    <n v="75"/>
    <m/>
    <m/>
    <x v="1"/>
    <d v="2018-12-20T18:19:31.000"/>
    <s v="RT @BrianFrosh: While the administration continues to place the interests of the fossil fuel industry ahead of our precious natural resourc…"/>
    <m/>
    <m/>
    <x v="1"/>
    <m/>
    <s v="http://pbs.twimg.com/profile_images/1059535800197558272/P-8HfCf7_normal.jpg"/>
    <x v="60"/>
    <s v="https://twitter.com/#!/trump_enemy/status/1075817989809684481"/>
    <m/>
    <m/>
    <s v="1075817989809684481"/>
    <m/>
    <b v="0"/>
    <n v="0"/>
    <s v=""/>
    <b v="0"/>
    <s v="en"/>
    <m/>
    <s v=""/>
    <b v="0"/>
    <n v="26"/>
    <s v="1075810801297047552"/>
    <s v="Twitter for iPhone"/>
    <b v="0"/>
    <s v="1075810801297047552"/>
    <s v="Tweet"/>
    <n v="0"/>
    <n v="0"/>
    <m/>
    <m/>
    <m/>
    <m/>
    <m/>
    <m/>
    <m/>
    <m/>
    <n v="1"/>
    <s v="1"/>
    <s v="1"/>
    <n v="2"/>
    <n v="9.523809523809524"/>
    <n v="0"/>
    <n v="0"/>
    <n v="0"/>
    <n v="0"/>
    <n v="19"/>
    <n v="90.47619047619048"/>
    <n v="21"/>
  </r>
  <r>
    <s v="patrickmustain"/>
    <s v="brianfrosh"/>
    <m/>
    <m/>
    <m/>
    <m/>
    <m/>
    <m/>
    <m/>
    <m/>
    <s v="No"/>
    <n v="76"/>
    <m/>
    <m/>
    <x v="1"/>
    <d v="2018-12-20T18:33:39.000"/>
    <s v="RT @BrianFrosh: While the administration continues to place the interests of the fossil fuel industry ahead of our precious natural resourc…"/>
    <m/>
    <m/>
    <x v="1"/>
    <m/>
    <s v="http://pbs.twimg.com/profile_images/639988053507899392/6k8oImUU_normal.jpg"/>
    <x v="61"/>
    <s v="https://twitter.com/#!/patrickmustain/status/1075821548035080192"/>
    <m/>
    <m/>
    <s v="1075821548035080192"/>
    <m/>
    <b v="0"/>
    <n v="0"/>
    <s v=""/>
    <b v="0"/>
    <s v="en"/>
    <m/>
    <s v=""/>
    <b v="0"/>
    <n v="26"/>
    <s v="1075810801297047552"/>
    <s v="Twitter Web Client"/>
    <b v="0"/>
    <s v="1075810801297047552"/>
    <s v="Tweet"/>
    <n v="0"/>
    <n v="0"/>
    <m/>
    <m/>
    <m/>
    <m/>
    <m/>
    <m/>
    <m/>
    <m/>
    <n v="1"/>
    <s v="1"/>
    <s v="1"/>
    <n v="2"/>
    <n v="9.523809523809524"/>
    <n v="0"/>
    <n v="0"/>
    <n v="0"/>
    <n v="0"/>
    <n v="19"/>
    <n v="90.47619047619048"/>
    <n v="21"/>
  </r>
  <r>
    <s v="atqueens"/>
    <s v="atqueens"/>
    <m/>
    <m/>
    <m/>
    <m/>
    <m/>
    <m/>
    <m/>
    <m/>
    <s v="No"/>
    <n v="77"/>
    <m/>
    <m/>
    <x v="0"/>
    <d v="2018-12-20T18:40:56.000"/>
    <s v="Barbara Underwood is my #hero.  Are there t-shirts?  I feel like I should do something nice for her.  Bake an… https://t.co/9DieuzZwAG"/>
    <s v="https://twitter.com/i/web/status/1075823379914153984"/>
    <s v="twitter.com"/>
    <x v="14"/>
    <m/>
    <s v="http://pbs.twimg.com/profile_images/1039875063644807168/XDvb1Ukt_normal.jpg"/>
    <x v="62"/>
    <s v="https://twitter.com/#!/atqueens/status/1075823379914153984"/>
    <m/>
    <m/>
    <s v="1075823379914153984"/>
    <m/>
    <b v="0"/>
    <n v="0"/>
    <s v=""/>
    <b v="1"/>
    <s v="en"/>
    <m/>
    <s v="1075805818723950597"/>
    <b v="0"/>
    <n v="0"/>
    <s v=""/>
    <s v="Twitter Web Client"/>
    <b v="1"/>
    <s v="1075823379914153984"/>
    <s v="Tweet"/>
    <n v="0"/>
    <n v="0"/>
    <m/>
    <m/>
    <m/>
    <m/>
    <m/>
    <m/>
    <m/>
    <m/>
    <n v="1"/>
    <s v="2"/>
    <s v="2"/>
    <n v="3"/>
    <n v="14.285714285714286"/>
    <n v="0"/>
    <n v="0"/>
    <n v="0"/>
    <n v="0"/>
    <n v="18"/>
    <n v="85.71428571428571"/>
    <n v="21"/>
  </r>
  <r>
    <s v="leahanakin"/>
    <s v="brianfrosh"/>
    <m/>
    <m/>
    <m/>
    <m/>
    <m/>
    <m/>
    <m/>
    <m/>
    <s v="No"/>
    <n v="78"/>
    <m/>
    <m/>
    <x v="1"/>
    <d v="2018-12-20T18:41:22.000"/>
    <s v="RT @BrianFrosh: While the administration continues to place the interests of the fossil fuel industry ahead of our precious natural resourc…"/>
    <m/>
    <m/>
    <x v="1"/>
    <m/>
    <s v="http://pbs.twimg.com/profile_images/1159675136/chart_normal.jpg"/>
    <x v="63"/>
    <s v="https://twitter.com/#!/leahanakin/status/1075823488844222464"/>
    <m/>
    <m/>
    <s v="1075823488844222464"/>
    <m/>
    <b v="0"/>
    <n v="0"/>
    <s v=""/>
    <b v="0"/>
    <s v="en"/>
    <m/>
    <s v=""/>
    <b v="0"/>
    <n v="26"/>
    <s v="1075810801297047552"/>
    <s v="Twitter for iPhone"/>
    <b v="0"/>
    <s v="1075810801297047552"/>
    <s v="Tweet"/>
    <n v="0"/>
    <n v="0"/>
    <m/>
    <m/>
    <m/>
    <m/>
    <m/>
    <m/>
    <m/>
    <m/>
    <n v="1"/>
    <s v="1"/>
    <s v="1"/>
    <n v="2"/>
    <n v="9.523809523809524"/>
    <n v="0"/>
    <n v="0"/>
    <n v="0"/>
    <n v="0"/>
    <n v="19"/>
    <n v="90.47619047619048"/>
    <n v="21"/>
  </r>
  <r>
    <s v="hmeer2011"/>
    <s v="brianfrosh"/>
    <m/>
    <m/>
    <m/>
    <m/>
    <m/>
    <m/>
    <m/>
    <m/>
    <s v="No"/>
    <n v="79"/>
    <m/>
    <m/>
    <x v="1"/>
    <d v="2018-12-20T18:43:35.000"/>
    <s v="RT @BrianFrosh: While the administration continues to place the interests of the fossil fuel industry ahead of our precious natural resourc…"/>
    <m/>
    <m/>
    <x v="1"/>
    <m/>
    <s v="http://abs.twimg.com/sticky/default_profile_images/default_profile_normal.png"/>
    <x v="64"/>
    <s v="https://twitter.com/#!/hmeer2011/status/1075824046552608768"/>
    <m/>
    <m/>
    <s v="1075824046552608768"/>
    <m/>
    <b v="0"/>
    <n v="0"/>
    <s v=""/>
    <b v="0"/>
    <s v="en"/>
    <m/>
    <s v=""/>
    <b v="0"/>
    <n v="26"/>
    <s v="1075810801297047552"/>
    <s v="Twitter for Android"/>
    <b v="0"/>
    <s v="1075810801297047552"/>
    <s v="Tweet"/>
    <n v="0"/>
    <n v="0"/>
    <m/>
    <m/>
    <m/>
    <m/>
    <m/>
    <m/>
    <m/>
    <m/>
    <n v="1"/>
    <s v="1"/>
    <s v="1"/>
    <n v="2"/>
    <n v="9.523809523809524"/>
    <n v="0"/>
    <n v="0"/>
    <n v="0"/>
    <n v="0"/>
    <n v="19"/>
    <n v="90.47619047619048"/>
    <n v="21"/>
  </r>
  <r>
    <s v="vanhornelaw"/>
    <s v="brianfrosh"/>
    <m/>
    <m/>
    <m/>
    <m/>
    <m/>
    <m/>
    <m/>
    <m/>
    <s v="No"/>
    <n v="80"/>
    <m/>
    <m/>
    <x v="1"/>
    <d v="2018-12-20T18:48:32.000"/>
    <s v="RT @BrianFrosh: While the administration continues to place the interests of the fossil fuel industry ahead of our precious natural resourc…"/>
    <m/>
    <m/>
    <x v="1"/>
    <m/>
    <s v="http://pbs.twimg.com/profile_images/378800000645569920/4ae37524d50cfe32c0ae4ab5d07a8b68_normal.jpeg"/>
    <x v="65"/>
    <s v="https://twitter.com/#!/vanhornelaw/status/1075825295591161857"/>
    <m/>
    <m/>
    <s v="1075825295591161857"/>
    <m/>
    <b v="0"/>
    <n v="0"/>
    <s v=""/>
    <b v="0"/>
    <s v="en"/>
    <m/>
    <s v=""/>
    <b v="0"/>
    <n v="26"/>
    <s v="1075810801297047552"/>
    <s v="Twitter for Android"/>
    <b v="0"/>
    <s v="1075810801297047552"/>
    <s v="Tweet"/>
    <n v="0"/>
    <n v="0"/>
    <m/>
    <m/>
    <m/>
    <m/>
    <m/>
    <m/>
    <m/>
    <m/>
    <n v="1"/>
    <s v="1"/>
    <s v="1"/>
    <n v="2"/>
    <n v="9.523809523809524"/>
    <n v="0"/>
    <n v="0"/>
    <n v="0"/>
    <n v="0"/>
    <n v="19"/>
    <n v="90.47619047619048"/>
    <n v="21"/>
  </r>
  <r>
    <s v="dcollinswbal"/>
    <s v="brianfrosh"/>
    <m/>
    <m/>
    <m/>
    <m/>
    <m/>
    <m/>
    <m/>
    <m/>
    <s v="No"/>
    <n v="81"/>
    <m/>
    <m/>
    <x v="1"/>
    <d v="2018-12-20T19:06:46.000"/>
    <s v="RT @BrianFrosh: While the administration continues to place the interests of the fossil fuel industry ahead of our precious natural resourc…"/>
    <m/>
    <m/>
    <x v="1"/>
    <m/>
    <s v="http://pbs.twimg.com/profile_images/2344006563/0tyravynrlrmz86xh3uy_normal.jpeg"/>
    <x v="66"/>
    <s v="https://twitter.com/#!/dcollinswbal/status/1075829882276454401"/>
    <m/>
    <m/>
    <s v="1075829882276454401"/>
    <m/>
    <b v="0"/>
    <n v="0"/>
    <s v=""/>
    <b v="0"/>
    <s v="en"/>
    <m/>
    <s v=""/>
    <b v="0"/>
    <n v="26"/>
    <s v="1075810801297047552"/>
    <s v="Twitter for iPhone"/>
    <b v="0"/>
    <s v="1075810801297047552"/>
    <s v="Tweet"/>
    <n v="0"/>
    <n v="0"/>
    <m/>
    <m/>
    <m/>
    <m/>
    <m/>
    <m/>
    <m/>
    <m/>
    <n v="1"/>
    <s v="1"/>
    <s v="1"/>
    <n v="2"/>
    <n v="9.523809523809524"/>
    <n v="0"/>
    <n v="0"/>
    <n v="0"/>
    <n v="0"/>
    <n v="19"/>
    <n v="90.47619047619048"/>
    <n v="21"/>
  </r>
  <r>
    <s v="peteach65"/>
    <s v="brianfrosh"/>
    <m/>
    <m/>
    <m/>
    <m/>
    <m/>
    <m/>
    <m/>
    <m/>
    <s v="No"/>
    <n v="82"/>
    <m/>
    <m/>
    <x v="1"/>
    <d v="2018-12-20T19:10:58.000"/>
    <s v="RT @BrianFrosh: While the administration continues to place the interests of the fossil fuel industry ahead of our precious natural resourc…"/>
    <m/>
    <m/>
    <x v="1"/>
    <m/>
    <s v="http://pbs.twimg.com/profile_images/967507605299060737/bu35ut7J_normal.jpg"/>
    <x v="67"/>
    <s v="https://twitter.com/#!/peteach65/status/1075830939161374726"/>
    <m/>
    <m/>
    <s v="1075830939161374726"/>
    <m/>
    <b v="0"/>
    <n v="0"/>
    <s v=""/>
    <b v="0"/>
    <s v="en"/>
    <m/>
    <s v=""/>
    <b v="0"/>
    <n v="26"/>
    <s v="1075810801297047552"/>
    <s v="Twitter for Android"/>
    <b v="0"/>
    <s v="1075810801297047552"/>
    <s v="Tweet"/>
    <n v="0"/>
    <n v="0"/>
    <m/>
    <m/>
    <m/>
    <m/>
    <m/>
    <m/>
    <m/>
    <m/>
    <n v="1"/>
    <s v="1"/>
    <s v="1"/>
    <n v="2"/>
    <n v="9.523809523809524"/>
    <n v="0"/>
    <n v="0"/>
    <n v="0"/>
    <n v="0"/>
    <n v="19"/>
    <n v="90.47619047619048"/>
    <n v="21"/>
  </r>
  <r>
    <s v="democraticags"/>
    <s v="brianfrosh"/>
    <m/>
    <m/>
    <m/>
    <m/>
    <m/>
    <m/>
    <m/>
    <m/>
    <s v="No"/>
    <n v="83"/>
    <m/>
    <m/>
    <x v="1"/>
    <d v="2018-12-20T19:21:20.000"/>
    <s v="RT @BrianFrosh: While the administration continues to place the interests of the fossil fuel industry ahead of our precious natural resourc…"/>
    <m/>
    <m/>
    <x v="1"/>
    <m/>
    <s v="http://pbs.twimg.com/profile_images/1057270445773332480/Qaepfi_s_normal.jpg"/>
    <x v="68"/>
    <s v="https://twitter.com/#!/democraticags/status/1075833549838782465"/>
    <m/>
    <m/>
    <s v="1075833549838782465"/>
    <m/>
    <b v="0"/>
    <n v="0"/>
    <s v=""/>
    <b v="0"/>
    <s v="en"/>
    <m/>
    <s v=""/>
    <b v="0"/>
    <n v="26"/>
    <s v="1075810801297047552"/>
    <s v="Twitter for iPhone"/>
    <b v="0"/>
    <s v="1075810801297047552"/>
    <s v="Tweet"/>
    <n v="0"/>
    <n v="0"/>
    <m/>
    <m/>
    <m/>
    <m/>
    <m/>
    <m/>
    <m/>
    <m/>
    <n v="1"/>
    <s v="1"/>
    <s v="1"/>
    <n v="2"/>
    <n v="9.523809523809524"/>
    <n v="0"/>
    <n v="0"/>
    <n v="0"/>
    <n v="0"/>
    <n v="19"/>
    <n v="90.47619047619048"/>
    <n v="21"/>
  </r>
  <r>
    <s v="dirtyjersey701"/>
    <s v="brianfrosh"/>
    <m/>
    <m/>
    <m/>
    <m/>
    <m/>
    <m/>
    <m/>
    <m/>
    <s v="No"/>
    <n v="84"/>
    <m/>
    <m/>
    <x v="1"/>
    <d v="2018-12-20T19:21:47.000"/>
    <s v="RT @BrianFrosh: While the administration continues to place the interests of the fossil fuel industry ahead of our precious natural resourc…"/>
    <m/>
    <m/>
    <x v="1"/>
    <m/>
    <s v="http://pbs.twimg.com/profile_images/1065386977749598215/DhymrxZr_normal.jpg"/>
    <x v="69"/>
    <s v="https://twitter.com/#!/dirtyjersey701/status/1075833663223414787"/>
    <m/>
    <m/>
    <s v="1075833663223414787"/>
    <m/>
    <b v="0"/>
    <n v="0"/>
    <s v=""/>
    <b v="0"/>
    <s v="en"/>
    <m/>
    <s v=""/>
    <b v="0"/>
    <n v="26"/>
    <s v="1075810801297047552"/>
    <s v="Twitter for iPhone"/>
    <b v="0"/>
    <s v="1075810801297047552"/>
    <s v="Tweet"/>
    <n v="0"/>
    <n v="0"/>
    <m/>
    <m/>
    <m/>
    <m/>
    <m/>
    <m/>
    <m/>
    <m/>
    <n v="1"/>
    <s v="1"/>
    <s v="1"/>
    <n v="2"/>
    <n v="9.523809523809524"/>
    <n v="0"/>
    <n v="0"/>
    <n v="0"/>
    <n v="0"/>
    <n v="19"/>
    <n v="90.47619047619048"/>
    <n v="21"/>
  </r>
  <r>
    <s v="stateimpactcntr"/>
    <s v="newjerseyoag"/>
    <m/>
    <m/>
    <m/>
    <m/>
    <m/>
    <m/>
    <m/>
    <m/>
    <s v="No"/>
    <n v="85"/>
    <m/>
    <m/>
    <x v="1"/>
    <d v="2018-12-20T19:40:42.000"/>
    <s v=".@NewJerseyOAG: &quot;In NJ, our pristine coastline is one of our state's greatest treasures. In 2016 alone our coastal… https://t.co/YGsuPDBD4k"/>
    <s v="https://twitter.com/i/web/status/1075838420264587264"/>
    <s v="twitter.com"/>
    <x v="1"/>
    <m/>
    <s v="http://pbs.twimg.com/profile_images/1054809095243321344/irS834_A_normal.jpg"/>
    <x v="70"/>
    <s v="https://twitter.com/#!/stateimpactcntr/status/1075838420264587264"/>
    <m/>
    <m/>
    <s v="1075838420264587264"/>
    <m/>
    <b v="0"/>
    <n v="0"/>
    <s v=""/>
    <b v="0"/>
    <s v="en"/>
    <m/>
    <s v=""/>
    <b v="0"/>
    <n v="0"/>
    <s v=""/>
    <s v="Twitter Web Client"/>
    <b v="1"/>
    <s v="1075838420264587264"/>
    <s v="Tweet"/>
    <n v="0"/>
    <n v="0"/>
    <m/>
    <m/>
    <m/>
    <m/>
    <m/>
    <m/>
    <m/>
    <m/>
    <n v="2"/>
    <s v="1"/>
    <s v="1"/>
    <n v="1"/>
    <n v="5.555555555555555"/>
    <n v="0"/>
    <n v="0"/>
    <n v="0"/>
    <n v="0"/>
    <n v="17"/>
    <n v="94.44444444444444"/>
    <n v="18"/>
  </r>
  <r>
    <s v="stateimpactcntr"/>
    <s v="newjerseyoag"/>
    <m/>
    <m/>
    <m/>
    <m/>
    <m/>
    <m/>
    <m/>
    <m/>
    <s v="No"/>
    <n v="86"/>
    <m/>
    <m/>
    <x v="1"/>
    <d v="2018-12-20T19:40:42.000"/>
    <s v=".@NewJerseyOAG:&quot;If we are able to stop seismic testing now, then we can stop #offshoredrilling in the future.&quot;… https://t.co/5cBNRmVNE3"/>
    <s v="https://twitter.com/i/web/status/1075838422063960064"/>
    <s v="twitter.com"/>
    <x v="8"/>
    <m/>
    <s v="http://pbs.twimg.com/profile_images/1054809095243321344/irS834_A_normal.jpg"/>
    <x v="70"/>
    <s v="https://twitter.com/#!/stateimpactcntr/status/1075838422063960064"/>
    <m/>
    <m/>
    <s v="1075838422063960064"/>
    <s v="1075838420264587264"/>
    <b v="0"/>
    <n v="0"/>
    <s v="913394690652884993"/>
    <b v="0"/>
    <s v="en"/>
    <m/>
    <s v=""/>
    <b v="0"/>
    <n v="0"/>
    <s v=""/>
    <s v="Twitter Web Client"/>
    <b v="1"/>
    <s v="1075838420264587264"/>
    <s v="Tweet"/>
    <n v="0"/>
    <n v="0"/>
    <m/>
    <m/>
    <m/>
    <m/>
    <m/>
    <m/>
    <m/>
    <m/>
    <n v="2"/>
    <s v="1"/>
    <s v="1"/>
    <n v="0"/>
    <n v="0"/>
    <n v="0"/>
    <n v="0"/>
    <n v="0"/>
    <n v="0"/>
    <n v="18"/>
    <n v="100"/>
    <n v="18"/>
  </r>
  <r>
    <s v="stateimpactcntr"/>
    <s v="brianfrosh"/>
    <m/>
    <m/>
    <m/>
    <m/>
    <m/>
    <m/>
    <m/>
    <m/>
    <s v="No"/>
    <n v="87"/>
    <m/>
    <m/>
    <x v="1"/>
    <d v="2018-12-20T15:43:21.000"/>
    <s v="“Seismic testing is a precursor to drilling off the Atlantic shores.&quot; @BrianFrosh #offshoredrilling #BlocktheBlast. https://t.co/pNjegfXx1o"/>
    <s v="https://www.facebook.com/MarylandAttorneyGeneral/"/>
    <s v="facebook.com"/>
    <x v="15"/>
    <m/>
    <s v="http://pbs.twimg.com/profile_images/1054809095243321344/irS834_A_normal.jpg"/>
    <x v="71"/>
    <s v="https://twitter.com/#!/stateimpactcntr/status/1075778689844031488"/>
    <m/>
    <m/>
    <s v="1075778689844031488"/>
    <m/>
    <b v="0"/>
    <n v="0"/>
    <s v=""/>
    <b v="0"/>
    <s v="en"/>
    <m/>
    <s v=""/>
    <b v="0"/>
    <n v="0"/>
    <s v=""/>
    <s v="Twitter Web Client"/>
    <b v="0"/>
    <s v="1075778689844031488"/>
    <s v="Tweet"/>
    <n v="0"/>
    <n v="0"/>
    <m/>
    <m/>
    <m/>
    <m/>
    <m/>
    <m/>
    <m/>
    <m/>
    <n v="3"/>
    <s v="1"/>
    <s v="1"/>
    <n v="0"/>
    <n v="0"/>
    <n v="0"/>
    <n v="0"/>
    <n v="0"/>
    <n v="0"/>
    <n v="14"/>
    <n v="100"/>
    <n v="14"/>
  </r>
  <r>
    <s v="stateimpactcntr"/>
    <s v="brianfrosh"/>
    <m/>
    <m/>
    <m/>
    <m/>
    <m/>
    <m/>
    <m/>
    <m/>
    <s v="No"/>
    <n v="88"/>
    <m/>
    <m/>
    <x v="1"/>
    <d v="2018-12-20T15:44:45.000"/>
    <s v="Seismic testing is “like repeated blasts of dynamite in your living room.” -@BrianFrosh #BlockTheBlast #offshoredrilling"/>
    <m/>
    <m/>
    <x v="16"/>
    <m/>
    <s v="http://pbs.twimg.com/profile_images/1054809095243321344/irS834_A_normal.jpg"/>
    <x v="72"/>
    <s v="https://twitter.com/#!/stateimpactcntr/status/1075779041863573504"/>
    <m/>
    <m/>
    <s v="1075779041863573504"/>
    <m/>
    <b v="0"/>
    <n v="0"/>
    <s v=""/>
    <b v="0"/>
    <s v="en"/>
    <m/>
    <s v=""/>
    <b v="0"/>
    <n v="0"/>
    <s v=""/>
    <s v="Twitter Web Client"/>
    <b v="0"/>
    <s v="1075779041863573504"/>
    <s v="Tweet"/>
    <n v="0"/>
    <n v="0"/>
    <m/>
    <m/>
    <m/>
    <m/>
    <m/>
    <m/>
    <m/>
    <m/>
    <n v="3"/>
    <s v="1"/>
    <s v="1"/>
    <n v="1"/>
    <n v="6.666666666666667"/>
    <n v="0"/>
    <n v="0"/>
    <n v="0"/>
    <n v="0"/>
    <n v="14"/>
    <n v="93.33333333333333"/>
    <n v="15"/>
  </r>
  <r>
    <s v="stateimpactcntr"/>
    <s v="stateimpactcntr"/>
    <m/>
    <m/>
    <m/>
    <m/>
    <m/>
    <m/>
    <m/>
    <m/>
    <s v="No"/>
    <n v="89"/>
    <m/>
    <m/>
    <x v="0"/>
    <d v="2018-12-20T15:45:42.000"/>
    <s v="&quot;These are beautiful, social creatures. The impact of the testing that NMFS has authorized will be devastating.&quot; -… https://t.co/Web5AoUwUP"/>
    <s v="https://twitter.com/i/web/status/1075779281375113217"/>
    <s v="twitter.com"/>
    <x v="1"/>
    <m/>
    <s v="http://pbs.twimg.com/profile_images/1054809095243321344/irS834_A_normal.jpg"/>
    <x v="73"/>
    <s v="https://twitter.com/#!/stateimpactcntr/status/1075779281375113217"/>
    <m/>
    <m/>
    <s v="1075779281375113217"/>
    <m/>
    <b v="0"/>
    <n v="0"/>
    <s v=""/>
    <b v="0"/>
    <s v="en"/>
    <m/>
    <s v=""/>
    <b v="0"/>
    <n v="0"/>
    <s v=""/>
    <s v="Twitter Web Client"/>
    <b v="1"/>
    <s v="1075779281375113217"/>
    <s v="Tweet"/>
    <n v="0"/>
    <n v="0"/>
    <m/>
    <m/>
    <m/>
    <m/>
    <m/>
    <m/>
    <m/>
    <m/>
    <n v="1"/>
    <s v="1"/>
    <s v="1"/>
    <n v="1"/>
    <n v="5.882352941176471"/>
    <n v="1"/>
    <n v="5.882352941176471"/>
    <n v="0"/>
    <n v="0"/>
    <n v="15"/>
    <n v="88.23529411764706"/>
    <n v="17"/>
  </r>
  <r>
    <s v="stateimpactcntr"/>
    <s v="brianfrosh"/>
    <m/>
    <m/>
    <m/>
    <m/>
    <m/>
    <m/>
    <m/>
    <m/>
    <s v="No"/>
    <n v="90"/>
    <m/>
    <m/>
    <x v="1"/>
    <d v="2018-12-20T18:16:59.000"/>
    <s v="RT @BrianFrosh: While the administration continues to place the interests of the fossil fuel industry ahead of our precious natural resourc…"/>
    <m/>
    <m/>
    <x v="1"/>
    <m/>
    <s v="http://pbs.twimg.com/profile_images/1054809095243321344/irS834_A_normal.jpg"/>
    <x v="74"/>
    <s v="https://twitter.com/#!/stateimpactcntr/status/1075817353491943424"/>
    <m/>
    <m/>
    <s v="1075817353491943424"/>
    <m/>
    <b v="0"/>
    <n v="0"/>
    <s v=""/>
    <b v="0"/>
    <s v="en"/>
    <m/>
    <s v=""/>
    <b v="0"/>
    <n v="34"/>
    <s v="1075810801297047552"/>
    <s v="Twitter for iPhone"/>
    <b v="0"/>
    <s v="1075810801297047552"/>
    <s v="Tweet"/>
    <n v="0"/>
    <n v="0"/>
    <m/>
    <m/>
    <m/>
    <m/>
    <m/>
    <m/>
    <m/>
    <m/>
    <n v="3"/>
    <s v="1"/>
    <s v="1"/>
    <n v="2"/>
    <n v="9.523809523809524"/>
    <n v="0"/>
    <n v="0"/>
    <n v="0"/>
    <n v="0"/>
    <n v="19"/>
    <n v="90.47619047619048"/>
    <n v="21"/>
  </r>
  <r>
    <s v="carolstern1"/>
    <s v="brianfrosh"/>
    <m/>
    <m/>
    <m/>
    <m/>
    <m/>
    <m/>
    <m/>
    <m/>
    <s v="No"/>
    <n v="91"/>
    <m/>
    <m/>
    <x v="1"/>
    <d v="2018-12-20T21:01:03.000"/>
    <s v="RT @BrianFrosh: While the administration continues to place the interests of the fossil fuel industry ahead of our precious natural resourc…"/>
    <m/>
    <m/>
    <x v="1"/>
    <m/>
    <s v="http://pbs.twimg.com/profile_images/660257377581719552/OB_HnHiP_normal.jpg"/>
    <x v="75"/>
    <s v="https://twitter.com/#!/carolstern1/status/1075858643105579008"/>
    <m/>
    <m/>
    <s v="1075858643105579008"/>
    <m/>
    <b v="0"/>
    <n v="0"/>
    <s v=""/>
    <b v="0"/>
    <s v="en"/>
    <m/>
    <s v=""/>
    <b v="0"/>
    <n v="26"/>
    <s v="1075810801297047552"/>
    <s v="Twitter for iPhone"/>
    <b v="0"/>
    <s v="1075810801297047552"/>
    <s v="Tweet"/>
    <n v="0"/>
    <n v="0"/>
    <m/>
    <m/>
    <m/>
    <m/>
    <m/>
    <m/>
    <m/>
    <m/>
    <n v="1"/>
    <s v="1"/>
    <s v="1"/>
    <n v="2"/>
    <n v="9.523809523809524"/>
    <n v="0"/>
    <n v="0"/>
    <n v="0"/>
    <n v="0"/>
    <n v="19"/>
    <n v="90.47619047619048"/>
    <n v="21"/>
  </r>
  <r>
    <s v="akllama22"/>
    <s v="brianfrosh"/>
    <m/>
    <m/>
    <m/>
    <m/>
    <m/>
    <m/>
    <m/>
    <m/>
    <s v="No"/>
    <n v="92"/>
    <m/>
    <m/>
    <x v="1"/>
    <d v="2018-12-20T22:02:02.000"/>
    <s v="RT @BrianFrosh: While the administration continues to place the interests of the fossil fuel industry ahead of our precious natural resourc…"/>
    <m/>
    <m/>
    <x v="1"/>
    <m/>
    <s v="http://pbs.twimg.com/profile_images/823527160141008896/KJk7z4GX_normal.jpg"/>
    <x v="76"/>
    <s v="https://twitter.com/#!/akllama22/status/1075873988868481024"/>
    <m/>
    <m/>
    <s v="1075873988868481024"/>
    <m/>
    <b v="0"/>
    <n v="0"/>
    <s v=""/>
    <b v="0"/>
    <s v="en"/>
    <m/>
    <s v=""/>
    <b v="0"/>
    <n v="34"/>
    <s v="1075810801297047552"/>
    <s v="Twitter for iPad"/>
    <b v="0"/>
    <s v="1075810801297047552"/>
    <s v="Tweet"/>
    <n v="0"/>
    <n v="0"/>
    <m/>
    <m/>
    <m/>
    <m/>
    <m/>
    <m/>
    <m/>
    <m/>
    <n v="1"/>
    <s v="1"/>
    <s v="1"/>
    <n v="2"/>
    <n v="9.523809523809524"/>
    <n v="0"/>
    <n v="0"/>
    <n v="0"/>
    <n v="0"/>
    <n v="19"/>
    <n v="90.47619047619048"/>
    <n v="21"/>
  </r>
  <r>
    <s v="lizrosej"/>
    <s v="brianfrosh"/>
    <m/>
    <m/>
    <m/>
    <m/>
    <m/>
    <m/>
    <m/>
    <m/>
    <s v="No"/>
    <n v="93"/>
    <m/>
    <m/>
    <x v="1"/>
    <d v="2018-12-20T22:29:32.000"/>
    <s v="RT @BrianFrosh: While the administration continues to place the interests of the fossil fuel industry ahead of our precious natural resourc…"/>
    <m/>
    <m/>
    <x v="1"/>
    <m/>
    <s v="http://pbs.twimg.com/profile_images/1046575509063290881/w3s8EUp9_normal.jpg"/>
    <x v="77"/>
    <s v="https://twitter.com/#!/lizrosej/status/1075880910699028480"/>
    <m/>
    <m/>
    <s v="1075880910699028480"/>
    <m/>
    <b v="0"/>
    <n v="0"/>
    <s v=""/>
    <b v="0"/>
    <s v="en"/>
    <m/>
    <s v=""/>
    <b v="0"/>
    <n v="34"/>
    <s v="1075810801297047552"/>
    <s v="Twitter for iPhone"/>
    <b v="0"/>
    <s v="1075810801297047552"/>
    <s v="Tweet"/>
    <n v="0"/>
    <n v="0"/>
    <m/>
    <m/>
    <m/>
    <m/>
    <m/>
    <m/>
    <m/>
    <m/>
    <n v="1"/>
    <s v="1"/>
    <s v="1"/>
    <n v="2"/>
    <n v="9.523809523809524"/>
    <n v="0"/>
    <n v="0"/>
    <n v="0"/>
    <n v="0"/>
    <n v="19"/>
    <n v="90.47619047619048"/>
    <n v="21"/>
  </r>
  <r>
    <s v="cscholten1"/>
    <s v="brianfrosh"/>
    <m/>
    <m/>
    <m/>
    <m/>
    <m/>
    <m/>
    <m/>
    <m/>
    <s v="No"/>
    <n v="94"/>
    <m/>
    <m/>
    <x v="1"/>
    <d v="2018-12-20T22:29:43.000"/>
    <s v="RT @BrianFrosh: While the administration continues to place the interests of the fossil fuel industry ahead of our precious natural resourc…"/>
    <m/>
    <m/>
    <x v="1"/>
    <m/>
    <s v="http://abs.twimg.com/sticky/default_profile_images/default_profile_normal.png"/>
    <x v="78"/>
    <s v="https://twitter.com/#!/cscholten1/status/1075880955762622464"/>
    <m/>
    <m/>
    <s v="1075880955762622464"/>
    <m/>
    <b v="0"/>
    <n v="0"/>
    <s v=""/>
    <b v="0"/>
    <s v="en"/>
    <m/>
    <s v=""/>
    <b v="0"/>
    <n v="34"/>
    <s v="1075810801297047552"/>
    <s v="Twitter for iPad"/>
    <b v="0"/>
    <s v="1075810801297047552"/>
    <s v="Tweet"/>
    <n v="0"/>
    <n v="0"/>
    <m/>
    <m/>
    <m/>
    <m/>
    <m/>
    <m/>
    <m/>
    <m/>
    <n v="1"/>
    <s v="1"/>
    <s v="1"/>
    <n v="2"/>
    <n v="9.523809523809524"/>
    <n v="0"/>
    <n v="0"/>
    <n v="0"/>
    <n v="0"/>
    <n v="19"/>
    <n v="90.47619047619048"/>
    <n v="21"/>
  </r>
  <r>
    <s v="angiekozswims"/>
    <s v="brianfrosh"/>
    <m/>
    <m/>
    <m/>
    <m/>
    <m/>
    <m/>
    <m/>
    <m/>
    <s v="No"/>
    <n v="95"/>
    <m/>
    <m/>
    <x v="1"/>
    <d v="2018-12-20T22:55:01.000"/>
    <s v="RT @BrianFrosh: While the administration continues to place the interests of the fossil fuel industry ahead of our precious natural resourc…"/>
    <m/>
    <m/>
    <x v="1"/>
    <m/>
    <s v="http://pbs.twimg.com/profile_images/699254016019210240/0R8jx9cC_normal.jpg"/>
    <x v="79"/>
    <s v="https://twitter.com/#!/angiekozswims/status/1075887323169124352"/>
    <m/>
    <m/>
    <s v="1075887323169124352"/>
    <m/>
    <b v="0"/>
    <n v="0"/>
    <s v=""/>
    <b v="0"/>
    <s v="en"/>
    <m/>
    <s v=""/>
    <b v="0"/>
    <n v="34"/>
    <s v="1075810801297047552"/>
    <s v="Twitter for iPhone"/>
    <b v="0"/>
    <s v="1075810801297047552"/>
    <s v="Tweet"/>
    <n v="0"/>
    <n v="0"/>
    <m/>
    <m/>
    <m/>
    <m/>
    <m/>
    <m/>
    <m/>
    <m/>
    <n v="1"/>
    <s v="1"/>
    <s v="1"/>
    <n v="2"/>
    <n v="9.523809523809524"/>
    <n v="0"/>
    <n v="0"/>
    <n v="0"/>
    <n v="0"/>
    <n v="19"/>
    <n v="90.47619047619048"/>
    <n v="21"/>
  </r>
  <r>
    <s v="frandaniel2"/>
    <s v="brianfrosh"/>
    <m/>
    <m/>
    <m/>
    <m/>
    <m/>
    <m/>
    <m/>
    <m/>
    <s v="No"/>
    <n v="96"/>
    <m/>
    <m/>
    <x v="1"/>
    <d v="2018-12-20T23:27:35.000"/>
    <s v="RT @BrianFrosh: While the administration continues to place the interests of the fossil fuel industry ahead of our precious natural resourc…"/>
    <m/>
    <m/>
    <x v="1"/>
    <m/>
    <s v="http://abs.twimg.com/sticky/default_profile_images/default_profile_normal.png"/>
    <x v="80"/>
    <s v="https://twitter.com/#!/frandaniel2/status/1075895517610237958"/>
    <m/>
    <m/>
    <s v="1075895517610237958"/>
    <m/>
    <b v="0"/>
    <n v="0"/>
    <s v=""/>
    <b v="0"/>
    <s v="en"/>
    <m/>
    <s v=""/>
    <b v="0"/>
    <n v="34"/>
    <s v="1075810801297047552"/>
    <s v="Twitter for iPhone"/>
    <b v="0"/>
    <s v="1075810801297047552"/>
    <s v="Tweet"/>
    <n v="0"/>
    <n v="0"/>
    <m/>
    <m/>
    <m/>
    <m/>
    <m/>
    <m/>
    <m/>
    <m/>
    <n v="1"/>
    <s v="1"/>
    <s v="1"/>
    <n v="2"/>
    <n v="9.523809523809524"/>
    <n v="0"/>
    <n v="0"/>
    <n v="0"/>
    <n v="0"/>
    <n v="19"/>
    <n v="90.47619047619048"/>
    <n v="21"/>
  </r>
  <r>
    <s v="mrsimpsonnbct"/>
    <s v="brianfrosh"/>
    <m/>
    <m/>
    <m/>
    <m/>
    <m/>
    <m/>
    <m/>
    <m/>
    <s v="No"/>
    <n v="97"/>
    <m/>
    <m/>
    <x v="1"/>
    <d v="2018-12-21T03:02:35.000"/>
    <s v="RT @BrianFrosh: While the administration continues to place the interests of the fossil fuel industry ahead of our precious natural resourc…"/>
    <m/>
    <m/>
    <x v="1"/>
    <m/>
    <s v="http://pbs.twimg.com/profile_images/974987722812280832/pJ4NRnuS_normal.jpg"/>
    <x v="81"/>
    <s v="https://twitter.com/#!/mrsimpsonnbct/status/1075949623993348096"/>
    <m/>
    <m/>
    <s v="1075949623993348096"/>
    <m/>
    <b v="0"/>
    <n v="0"/>
    <s v=""/>
    <b v="0"/>
    <s v="en"/>
    <m/>
    <s v=""/>
    <b v="0"/>
    <n v="34"/>
    <s v="1075810801297047552"/>
    <s v="Twitter for Android"/>
    <b v="0"/>
    <s v="1075810801297047552"/>
    <s v="Tweet"/>
    <n v="0"/>
    <n v="0"/>
    <m/>
    <m/>
    <m/>
    <m/>
    <m/>
    <m/>
    <m/>
    <m/>
    <n v="1"/>
    <s v="1"/>
    <s v="1"/>
    <n v="2"/>
    <n v="9.523809523809524"/>
    <n v="0"/>
    <n v="0"/>
    <n v="0"/>
    <n v="0"/>
    <n v="19"/>
    <n v="90.47619047619048"/>
    <n v="21"/>
  </r>
  <r>
    <s v="conspiracyfess"/>
    <s v="brianfrosh"/>
    <m/>
    <m/>
    <m/>
    <m/>
    <m/>
    <m/>
    <m/>
    <m/>
    <s v="No"/>
    <n v="98"/>
    <m/>
    <m/>
    <x v="1"/>
    <d v="2018-12-21T03:07:57.000"/>
    <s v="RT @BrianFrosh: While the administration continues to place the interests of the fossil fuel industry ahead of our precious natural resourc…"/>
    <m/>
    <m/>
    <x v="1"/>
    <m/>
    <s v="http://pbs.twimg.com/profile_images/1640609196/healer_cu_normal.png"/>
    <x v="82"/>
    <s v="https://twitter.com/#!/conspiracyfess/status/1075950977910431744"/>
    <m/>
    <m/>
    <s v="1075950977910431744"/>
    <m/>
    <b v="0"/>
    <n v="0"/>
    <s v=""/>
    <b v="0"/>
    <s v="en"/>
    <m/>
    <s v=""/>
    <b v="0"/>
    <n v="34"/>
    <s v="1075810801297047552"/>
    <s v="Twitter Web Client"/>
    <b v="0"/>
    <s v="1075810801297047552"/>
    <s v="Tweet"/>
    <n v="0"/>
    <n v="0"/>
    <m/>
    <m/>
    <m/>
    <m/>
    <m/>
    <m/>
    <m/>
    <m/>
    <n v="1"/>
    <s v="1"/>
    <s v="1"/>
    <n v="2"/>
    <n v="9.523809523809524"/>
    <n v="0"/>
    <n v="0"/>
    <n v="0"/>
    <n v="0"/>
    <n v="19"/>
    <n v="90.47619047619048"/>
    <n v="21"/>
  </r>
  <r>
    <s v="wnctimes"/>
    <s v="wnctimes"/>
    <m/>
    <m/>
    <m/>
    <m/>
    <m/>
    <m/>
    <m/>
    <m/>
    <s v="No"/>
    <n v="99"/>
    <m/>
    <m/>
    <x v="0"/>
    <d v="2018-12-21T16:05:27.000"/>
    <s v="NC Governor leads bipartisan effort to oppose sesmic testing &amp;amp; offshore drilling https://t.co/XVAb1C6rSN… https://t.co/rQEm5G7A13"/>
    <s v="https://wnctimes.com/news/911-nc-leads-bipartisan-effort-to-oppose-seismic-testing-and-offshore-drilling https://twitter.com/i/web/status/1076146639730065409"/>
    <s v="wnctimes.com twitter.com"/>
    <x v="1"/>
    <m/>
    <s v="http://pbs.twimg.com/profile_images/1023942923363262464/BQL72ehE_normal.jpg"/>
    <x v="83"/>
    <s v="https://twitter.com/#!/wnctimes/status/1076146639730065409"/>
    <m/>
    <m/>
    <s v="1076146639730065409"/>
    <m/>
    <b v="0"/>
    <n v="0"/>
    <s v=""/>
    <b v="0"/>
    <s v="en"/>
    <m/>
    <s v=""/>
    <b v="0"/>
    <n v="0"/>
    <s v=""/>
    <s v="Twitter Web Client"/>
    <b v="1"/>
    <s v="1076146639730065409"/>
    <s v="Tweet"/>
    <n v="0"/>
    <n v="0"/>
    <m/>
    <m/>
    <m/>
    <m/>
    <m/>
    <m/>
    <m/>
    <m/>
    <n v="1"/>
    <s v="2"/>
    <s v="2"/>
    <n v="1"/>
    <n v="8.333333333333334"/>
    <n v="1"/>
    <n v="8.333333333333334"/>
    <n v="0"/>
    <n v="0"/>
    <n v="10"/>
    <n v="83.33333333333333"/>
    <n v="12"/>
  </r>
  <r>
    <s v="kelseylamp"/>
    <s v="kelseylamp"/>
    <m/>
    <m/>
    <m/>
    <m/>
    <m/>
    <m/>
    <m/>
    <m/>
    <s v="No"/>
    <n v="100"/>
    <m/>
    <m/>
    <x v="0"/>
    <d v="2018-12-22T01:04:59.000"/>
    <s v="Why would we allow even more #offshoredrilling in our oceans?  #ProtectOurCoast"/>
    <m/>
    <m/>
    <x v="17"/>
    <m/>
    <s v="http://pbs.twimg.com/profile_images/1029495491833151488/TPtD14q3_normal.jpg"/>
    <x v="84"/>
    <s v="https://twitter.com/#!/kelseylamp/status/1076282417890058240"/>
    <m/>
    <m/>
    <s v="1076282417890058240"/>
    <s v="1076282277355606022"/>
    <b v="0"/>
    <n v="0"/>
    <s v="3346590929"/>
    <b v="0"/>
    <s v="en"/>
    <m/>
    <s v=""/>
    <b v="0"/>
    <n v="0"/>
    <s v=""/>
    <s v="Twitter Web Client"/>
    <b v="0"/>
    <s v="1076282277355606022"/>
    <s v="Tweet"/>
    <n v="0"/>
    <n v="0"/>
    <m/>
    <m/>
    <m/>
    <m/>
    <m/>
    <m/>
    <m/>
    <m/>
    <n v="1"/>
    <s v="2"/>
    <s v="2"/>
    <n v="0"/>
    <n v="0"/>
    <n v="0"/>
    <n v="0"/>
    <n v="0"/>
    <n v="0"/>
    <n v="11"/>
    <n v="100"/>
    <n v="11"/>
  </r>
  <r>
    <s v="cvofsc"/>
    <s v="henrymcmaster"/>
    <m/>
    <m/>
    <m/>
    <m/>
    <m/>
    <m/>
    <m/>
    <m/>
    <s v="No"/>
    <n v="101"/>
    <m/>
    <m/>
    <x v="1"/>
    <d v="2018-12-21T15:59:12.000"/>
    <s v="Gov. McMaster signed a joint letter to protect the coastline of South Carolina. Thanks to @henrymcmaster for bipart… https://t.co/Pk6wr7uOMk"/>
    <s v="https://twitter.com/i/web/status/1076145067172220928"/>
    <s v="twitter.com"/>
    <x v="1"/>
    <m/>
    <s v="http://pbs.twimg.com/profile_images/765251825465430016/TWFwdPlM_normal.jpg"/>
    <x v="85"/>
    <s v="https://twitter.com/#!/cvofsc/status/1076145067172220928"/>
    <m/>
    <m/>
    <s v="1076145067172220928"/>
    <m/>
    <b v="0"/>
    <n v="0"/>
    <s v=""/>
    <b v="0"/>
    <s v="en"/>
    <m/>
    <s v=""/>
    <b v="0"/>
    <n v="0"/>
    <s v=""/>
    <s v="Twitter Web Client"/>
    <b v="1"/>
    <s v="1076145067172220928"/>
    <s v="Tweet"/>
    <n v="0"/>
    <n v="0"/>
    <m/>
    <m/>
    <m/>
    <m/>
    <m/>
    <m/>
    <m/>
    <m/>
    <n v="1"/>
    <s v="5"/>
    <s v="5"/>
    <n v="1"/>
    <n v="5.555555555555555"/>
    <n v="0"/>
    <n v="0"/>
    <n v="0"/>
    <n v="0"/>
    <n v="17"/>
    <n v="94.44444444444444"/>
    <n v="18"/>
  </r>
  <r>
    <s v="johntynanv"/>
    <s v="cvofsc"/>
    <m/>
    <m/>
    <m/>
    <m/>
    <m/>
    <m/>
    <m/>
    <m/>
    <s v="No"/>
    <n v="102"/>
    <m/>
    <m/>
    <x v="1"/>
    <d v="2018-12-22T04:04:07.000"/>
    <s v="RT @CVofSC: Gov. McMaster signed a joint letter to protect the coastline of South Carolina. Thanks to @henrymcmaster for bipartisan efforts…"/>
    <m/>
    <m/>
    <x v="1"/>
    <m/>
    <s v="http://pbs.twimg.com/profile_images/749310470230773760/B0buVu5J_normal.jpg"/>
    <x v="86"/>
    <s v="https://twitter.com/#!/johntynanv/status/1076327499380985856"/>
    <m/>
    <m/>
    <s v="1076327499380985856"/>
    <m/>
    <b v="0"/>
    <n v="0"/>
    <s v=""/>
    <b v="0"/>
    <s v="en"/>
    <m/>
    <s v=""/>
    <b v="0"/>
    <n v="1"/>
    <s v="1076145067172220928"/>
    <s v="Twitter for iPhone"/>
    <b v="0"/>
    <s v="1076145067172220928"/>
    <s v="Tweet"/>
    <n v="0"/>
    <n v="0"/>
    <m/>
    <m/>
    <m/>
    <m/>
    <m/>
    <m/>
    <m/>
    <m/>
    <n v="1"/>
    <s v="5"/>
    <s v="5"/>
    <m/>
    <m/>
    <m/>
    <m/>
    <m/>
    <m/>
    <m/>
    <m/>
    <m/>
  </r>
  <r>
    <s v="bemuir_ronkon79"/>
    <s v="brianfrosh"/>
    <m/>
    <m/>
    <m/>
    <m/>
    <m/>
    <m/>
    <m/>
    <m/>
    <s v="No"/>
    <n v="104"/>
    <m/>
    <m/>
    <x v="1"/>
    <d v="2018-12-22T14:01:26.000"/>
    <s v="RT @BrianFrosh: While the administration continues to place the interests of the fossil fuel industry ahead of our precious natural resourc…"/>
    <m/>
    <m/>
    <x v="1"/>
    <m/>
    <s v="http://pbs.twimg.com/profile_images/1007518123480711168/cBYsmN0l_normal.jpg"/>
    <x v="87"/>
    <s v="https://twitter.com/#!/bemuir_ronkon79/status/1076477816550670337"/>
    <m/>
    <m/>
    <s v="1076477816550670337"/>
    <m/>
    <b v="0"/>
    <n v="0"/>
    <s v=""/>
    <b v="0"/>
    <s v="en"/>
    <m/>
    <s v=""/>
    <b v="0"/>
    <n v="36"/>
    <s v="1075810801297047552"/>
    <s v="Twitter for iPhone"/>
    <b v="0"/>
    <s v="1075810801297047552"/>
    <s v="Tweet"/>
    <n v="0"/>
    <n v="0"/>
    <m/>
    <m/>
    <m/>
    <m/>
    <m/>
    <m/>
    <m/>
    <m/>
    <n v="1"/>
    <s v="1"/>
    <s v="1"/>
    <n v="2"/>
    <n v="9.523809523809524"/>
    <n v="0"/>
    <n v="0"/>
    <n v="0"/>
    <n v="0"/>
    <n v="19"/>
    <n v="90.47619047619048"/>
    <n v="21"/>
  </r>
  <r>
    <s v="brianfrosh"/>
    <s v="brianfrosh"/>
    <m/>
    <m/>
    <m/>
    <m/>
    <m/>
    <m/>
    <m/>
    <m/>
    <s v="No"/>
    <n v="105"/>
    <m/>
    <m/>
    <x v="0"/>
    <d v="2018-12-20T17:50:57.000"/>
    <s v="While the administration continues to place the interests of the fossil fuel industry ahead of our precious natural… https://t.co/ihrvvjhV90"/>
    <s v="https://twitter.com/i/web/status/1075810801297047552"/>
    <s v="twitter.com"/>
    <x v="1"/>
    <m/>
    <s v="http://pbs.twimg.com/profile_images/606911556811526144/zldLM40W_normal.jpg"/>
    <x v="88"/>
    <s v="https://twitter.com/#!/brianfrosh/status/1075810801297047552"/>
    <m/>
    <m/>
    <s v="1075810801297047552"/>
    <m/>
    <b v="0"/>
    <n v="0"/>
    <s v=""/>
    <b v="0"/>
    <s v="en"/>
    <m/>
    <s v=""/>
    <b v="0"/>
    <n v="0"/>
    <s v=""/>
    <s v="Twitter Web Client"/>
    <b v="1"/>
    <s v="1075810801297047552"/>
    <s v="Tweet"/>
    <n v="0"/>
    <n v="0"/>
    <m/>
    <m/>
    <m/>
    <m/>
    <m/>
    <m/>
    <m/>
    <m/>
    <n v="1"/>
    <s v="1"/>
    <s v="1"/>
    <n v="2"/>
    <n v="11.11111111111111"/>
    <n v="0"/>
    <n v="0"/>
    <n v="0"/>
    <n v="0"/>
    <n v="16"/>
    <n v="88.88888888888889"/>
    <n v="18"/>
  </r>
  <r>
    <s v="indivisiblemd"/>
    <s v="brianfrosh"/>
    <m/>
    <m/>
    <m/>
    <m/>
    <m/>
    <m/>
    <m/>
    <m/>
    <s v="No"/>
    <n v="106"/>
    <m/>
    <m/>
    <x v="1"/>
    <d v="2018-12-22T16:27:12.000"/>
    <s v="RT @BrianFrosh: While the administration continues to place the interests of the fossil fuel industry ahead of our precious natural resourc…"/>
    <m/>
    <m/>
    <x v="1"/>
    <m/>
    <s v="http://pbs.twimg.com/profile_images/829730620825796608/wo8Faqck_normal.jpg"/>
    <x v="89"/>
    <s v="https://twitter.com/#!/indivisiblemd/status/1076514499933495296"/>
    <m/>
    <m/>
    <s v="1076514499933495296"/>
    <m/>
    <b v="0"/>
    <n v="0"/>
    <s v=""/>
    <b v="0"/>
    <s v="en"/>
    <m/>
    <s v=""/>
    <b v="0"/>
    <n v="36"/>
    <s v="1075810801297047552"/>
    <s v="Twitter for iPad"/>
    <b v="0"/>
    <s v="1075810801297047552"/>
    <s v="Tweet"/>
    <n v="0"/>
    <n v="0"/>
    <m/>
    <m/>
    <m/>
    <m/>
    <m/>
    <m/>
    <m/>
    <m/>
    <n v="1"/>
    <s v="1"/>
    <s v="1"/>
    <n v="2"/>
    <n v="9.523809523809524"/>
    <n v="0"/>
    <n v="0"/>
    <n v="0"/>
    <n v="0"/>
    <n v="19"/>
    <n v="90.47619047619048"/>
    <n v="21"/>
  </r>
  <r>
    <s v="plattsoil"/>
    <s v="plattsoil"/>
    <m/>
    <m/>
    <m/>
    <m/>
    <m/>
    <m/>
    <m/>
    <m/>
    <s v="No"/>
    <n v="107"/>
    <m/>
    <m/>
    <x v="0"/>
    <d v="2018-12-17T16:41:35.000"/>
    <s v="Outgoing US Interior chief to brief Trump on offshore #oilandgas plans, according to sources | #offshoredrilling… https://t.co/b0IEMQgBqI"/>
    <s v="https://twitter.com/i/web/status/1074706182902816768"/>
    <s v="twitter.com"/>
    <x v="4"/>
    <m/>
    <s v="http://pbs.twimg.com/profile_images/948886222373519361/DY9IkZro_normal.jpg"/>
    <x v="90"/>
    <s v="https://twitter.com/#!/plattsoil/status/1074706182902816768"/>
    <m/>
    <m/>
    <s v="1074706182902816768"/>
    <m/>
    <b v="0"/>
    <n v="0"/>
    <s v=""/>
    <b v="0"/>
    <s v="en"/>
    <m/>
    <s v=""/>
    <b v="0"/>
    <n v="0"/>
    <s v=""/>
    <s v="Hootsuite Inc."/>
    <b v="1"/>
    <s v="1074706182902816768"/>
    <s v="Tweet"/>
    <n v="0"/>
    <n v="0"/>
    <m/>
    <m/>
    <m/>
    <m/>
    <m/>
    <m/>
    <m/>
    <m/>
    <n v="1"/>
    <s v="7"/>
    <s v="7"/>
    <n v="1"/>
    <n v="6.666666666666667"/>
    <n v="0"/>
    <n v="0"/>
    <n v="0"/>
    <n v="0"/>
    <n v="14"/>
    <n v="93.33333333333333"/>
    <n v="15"/>
  </r>
  <r>
    <s v="digitaldecoded1"/>
    <s v="plattsoil"/>
    <m/>
    <m/>
    <m/>
    <m/>
    <m/>
    <m/>
    <m/>
    <m/>
    <s v="No"/>
    <n v="108"/>
    <m/>
    <m/>
    <x v="1"/>
    <d v="2018-12-22T22:04:59.000"/>
    <s v="RT @PlattsOil: Outgoing US Interior chief to brief Trump on offshore #oilandgas plans, according to sources | #offshoredrilling_x000a__x000a_@BrianJSch…"/>
    <m/>
    <m/>
    <x v="4"/>
    <m/>
    <s v="http://pbs.twimg.com/profile_images/1045854798166335488/GeZAisEr_normal.jpg"/>
    <x v="91"/>
    <s v="https://twitter.com/#!/digitaldecoded1/status/1076599507880677377"/>
    <m/>
    <m/>
    <s v="1076599507880677377"/>
    <m/>
    <b v="0"/>
    <n v="0"/>
    <s v=""/>
    <b v="0"/>
    <s v="en"/>
    <m/>
    <s v=""/>
    <b v="0"/>
    <n v="0"/>
    <s v="1074706182902816768"/>
    <s v="Twitter Web Client"/>
    <b v="0"/>
    <s v="1074706182902816768"/>
    <s v="Tweet"/>
    <n v="0"/>
    <n v="0"/>
    <m/>
    <m/>
    <m/>
    <m/>
    <m/>
    <m/>
    <m/>
    <m/>
    <n v="1"/>
    <s v="7"/>
    <s v="7"/>
    <n v="1"/>
    <n v="5.555555555555555"/>
    <n v="0"/>
    <n v="0"/>
    <n v="0"/>
    <n v="0"/>
    <n v="17"/>
    <n v="94.44444444444444"/>
    <n v="18"/>
  </r>
  <r>
    <s v="stopdroptooling"/>
    <s v="stopdroptooling"/>
    <m/>
    <m/>
    <m/>
    <m/>
    <m/>
    <m/>
    <m/>
    <m/>
    <s v="No"/>
    <n v="109"/>
    <m/>
    <m/>
    <x v="0"/>
    <d v="2018-12-20T15:30:32.000"/>
    <s v="It's day 8 of our 12 Days of #Christmas countdown. Today we're showcasing our Subsea Tool Kit for #WorkingAtHeight_x000a__x000a_#TwelveDaysOfChristmas #DayEight #WorkAtHeight #OilRig #Oil #Gas #OffshoreDrilling #Drilling #RenewableEnergy #Offshore #RopeAccess_x000a__x000a_https://t.co/Y7y6yanDll https://t.co/tExmaWKxuF"/>
    <s v="http://stopdroptooling.com/kit-details/Subsea-Tool-Kit-for-Working-At-Height--Stopdrop-Tooling/?platform=hootsuite"/>
    <s v="stopdroptooling.com"/>
    <x v="18"/>
    <s v="https://pbs.twimg.com/tweet_video_thumb/Du3sE4RVYAEHGCL.jpg"/>
    <s v="https://pbs.twimg.com/tweet_video_thumb/Du3sE4RVYAEHGCL.jpg"/>
    <x v="92"/>
    <s v="https://twitter.com/#!/stopdroptooling/status/1075775463178625024"/>
    <m/>
    <m/>
    <s v="1075775463178625024"/>
    <m/>
    <b v="0"/>
    <n v="1"/>
    <s v=""/>
    <b v="0"/>
    <s v="en"/>
    <m/>
    <s v=""/>
    <b v="0"/>
    <n v="0"/>
    <s v=""/>
    <s v="Hootsuite Inc."/>
    <b v="0"/>
    <s v="1075775463178625024"/>
    <s v="Tweet"/>
    <n v="0"/>
    <n v="0"/>
    <m/>
    <m/>
    <m/>
    <m/>
    <m/>
    <m/>
    <m/>
    <m/>
    <n v="2"/>
    <s v="2"/>
    <s v="2"/>
    <n v="0"/>
    <n v="0"/>
    <n v="0"/>
    <n v="0"/>
    <n v="0"/>
    <n v="0"/>
    <n v="30"/>
    <n v="100"/>
    <n v="30"/>
  </r>
  <r>
    <s v="stopdroptooling"/>
    <s v="stopdroptooling"/>
    <m/>
    <m/>
    <m/>
    <m/>
    <m/>
    <m/>
    <m/>
    <m/>
    <s v="No"/>
    <n v="110"/>
    <m/>
    <m/>
    <x v="0"/>
    <d v="2018-12-23T15:30:15.000"/>
    <s v="It's day 11 of our 12 Days of #Christmas countdown. Today we're showcasing our Mobile Marine Tool Kit for… https://t.co/Ln0mltkaDD"/>
    <s v="https://twitter.com/i/web/status/1076862559268102144"/>
    <s v="twitter.com"/>
    <x v="19"/>
    <m/>
    <s v="http://pbs.twimg.com/profile_images/1462952855/500x500_normal.jpg"/>
    <x v="93"/>
    <s v="https://twitter.com/#!/stopdroptooling/status/1076862559268102144"/>
    <m/>
    <m/>
    <s v="1076862559268102144"/>
    <m/>
    <b v="0"/>
    <n v="0"/>
    <s v=""/>
    <b v="0"/>
    <s v="en"/>
    <m/>
    <s v=""/>
    <b v="0"/>
    <n v="0"/>
    <s v=""/>
    <s v="Hootsuite Inc."/>
    <b v="1"/>
    <s v="1076862559268102144"/>
    <s v="Tweet"/>
    <n v="0"/>
    <n v="0"/>
    <m/>
    <m/>
    <m/>
    <m/>
    <m/>
    <m/>
    <m/>
    <m/>
    <n v="2"/>
    <s v="2"/>
    <s v="2"/>
    <n v="0"/>
    <n v="0"/>
    <n v="0"/>
    <n v="0"/>
    <n v="0"/>
    <n v="0"/>
    <n v="19"/>
    <n v="100"/>
    <n v="19"/>
  </r>
  <r>
    <s v="nrdc_af"/>
    <s v="nrdc"/>
    <m/>
    <m/>
    <m/>
    <m/>
    <m/>
    <m/>
    <m/>
    <m/>
    <s v="No"/>
    <n v="111"/>
    <m/>
    <m/>
    <x v="1"/>
    <d v="2018-12-19T18:57:01.000"/>
    <s v="South Carolina's coastal communities have partnered with @NRDC to sue the Trump Administration and protect their beaches and oceans from seismic testing and #OffshoreDrilling. https://t.co/DduhIYkdR3"/>
    <s v="https://www.postandcourier.com/news/environmental-groups-will-join-sc-cities-to-sue-over-offshore/article_b25fdc70-fc9b-11e8-8fef-4fdde5bda055.html?utm_source=tw&amp;utm_medium=tweet&amp;utm_campaign=AFOCS"/>
    <s v="postandcourier.com"/>
    <x v="8"/>
    <m/>
    <s v="http://pbs.twimg.com/profile_images/885171092188532737/RN-Xynsf_normal.jpg"/>
    <x v="94"/>
    <s v="https://twitter.com/#!/nrdc_af/status/1075465040776626176"/>
    <m/>
    <m/>
    <s v="1075465040776626176"/>
    <m/>
    <b v="0"/>
    <n v="0"/>
    <s v=""/>
    <b v="0"/>
    <s v="en"/>
    <m/>
    <s v=""/>
    <b v="0"/>
    <n v="0"/>
    <s v=""/>
    <s v="Sprout Social"/>
    <b v="0"/>
    <s v="1075465040776626176"/>
    <s v="Tweet"/>
    <n v="0"/>
    <n v="0"/>
    <m/>
    <m/>
    <m/>
    <m/>
    <m/>
    <m/>
    <m/>
    <m/>
    <n v="1"/>
    <s v="8"/>
    <s v="8"/>
    <n v="2"/>
    <n v="8.333333333333334"/>
    <n v="1"/>
    <n v="4.166666666666667"/>
    <n v="0"/>
    <n v="0"/>
    <n v="21"/>
    <n v="87.5"/>
    <n v="24"/>
  </r>
  <r>
    <s v="ddonigernrdc"/>
    <s v="nrdc"/>
    <m/>
    <m/>
    <m/>
    <m/>
    <m/>
    <m/>
    <m/>
    <m/>
    <s v="No"/>
    <n v="112"/>
    <m/>
    <m/>
    <x v="1"/>
    <d v="2018-12-23T17:14:03.000"/>
    <s v="RT @NRDC_AF: Marine mammals are in danger because of @realDonaldTrump's relentless pursuit of polluter profits, at any expense. @NRDC is fi…"/>
    <m/>
    <m/>
    <x v="1"/>
    <m/>
    <s v="http://pbs.twimg.com/profile_images/550156529601507328/vZw7GV6P_normal.jpeg"/>
    <x v="95"/>
    <s v="https://twitter.com/#!/ddonigernrdc/status/1076888678801305600"/>
    <m/>
    <m/>
    <s v="1076888678801305600"/>
    <m/>
    <b v="0"/>
    <n v="0"/>
    <s v=""/>
    <b v="0"/>
    <s v="en"/>
    <m/>
    <s v=""/>
    <b v="0"/>
    <n v="1"/>
    <s v="1076888172703944712"/>
    <s v="Twitter for iPhone"/>
    <b v="0"/>
    <s v="1076888172703944712"/>
    <s v="Tweet"/>
    <n v="0"/>
    <n v="0"/>
    <m/>
    <m/>
    <m/>
    <m/>
    <m/>
    <m/>
    <m/>
    <m/>
    <n v="1"/>
    <s v="8"/>
    <s v="8"/>
    <m/>
    <m/>
    <m/>
    <m/>
    <m/>
    <m/>
    <m/>
    <m/>
    <m/>
  </r>
  <r>
    <s v="nrdc_af"/>
    <s v="nrdc_af"/>
    <m/>
    <m/>
    <m/>
    <m/>
    <m/>
    <m/>
    <m/>
    <m/>
    <s v="No"/>
    <n v="113"/>
    <m/>
    <m/>
    <x v="0"/>
    <d v="2018-12-17T17:53:01.000"/>
    <s v="Republicans and Democrats from up and down South Carolina's coast are fighting to protect their beaches from Trump'… https://t.co/t9kUeffAPe"/>
    <s v="https://twitter.com/i/web/status/1074724159157080065"/>
    <s v="twitter.com"/>
    <x v="1"/>
    <m/>
    <s v="http://pbs.twimg.com/profile_images/885171092188532737/RN-Xynsf_normal.jpg"/>
    <x v="96"/>
    <s v="https://twitter.com/#!/nrdc_af/status/1074724159157080065"/>
    <m/>
    <m/>
    <s v="1074724159157080065"/>
    <m/>
    <b v="0"/>
    <n v="0"/>
    <s v=""/>
    <b v="0"/>
    <s v="en"/>
    <m/>
    <s v=""/>
    <b v="0"/>
    <n v="0"/>
    <s v=""/>
    <s v="Sprout Social"/>
    <b v="1"/>
    <s v="1074724159157080065"/>
    <s v="Tweet"/>
    <n v="0"/>
    <n v="0"/>
    <m/>
    <m/>
    <m/>
    <m/>
    <m/>
    <m/>
    <m/>
    <m/>
    <n v="3"/>
    <s v="8"/>
    <s v="8"/>
    <n v="1"/>
    <n v="5.555555555555555"/>
    <n v="0"/>
    <n v="0"/>
    <n v="0"/>
    <n v="0"/>
    <n v="17"/>
    <n v="94.44444444444444"/>
    <n v="18"/>
  </r>
  <r>
    <s v="nrdc_af"/>
    <s v="nrdc_af"/>
    <m/>
    <m/>
    <m/>
    <m/>
    <m/>
    <m/>
    <m/>
    <m/>
    <s v="No"/>
    <n v="114"/>
    <m/>
    <m/>
    <x v="0"/>
    <d v="2018-12-18T18:07:00.000"/>
    <s v="“Oil exploration is a deeply dangerous and risky business, and the unwillingness to acknowledge this is distressing… https://t.co/VXtkqhqnHE"/>
    <s v="https://twitter.com/i/web/status/1075090066106650630"/>
    <s v="twitter.com"/>
    <x v="1"/>
    <m/>
    <s v="http://pbs.twimg.com/profile_images/885171092188532737/RN-Xynsf_normal.jpg"/>
    <x v="97"/>
    <s v="https://twitter.com/#!/nrdc_af/status/1075090066106650630"/>
    <m/>
    <m/>
    <s v="1075090066106650630"/>
    <m/>
    <b v="0"/>
    <n v="0"/>
    <s v=""/>
    <b v="0"/>
    <s v="en"/>
    <m/>
    <s v=""/>
    <b v="0"/>
    <n v="0"/>
    <s v=""/>
    <s v="Sprout Social"/>
    <b v="1"/>
    <s v="1075090066106650630"/>
    <s v="Tweet"/>
    <n v="0"/>
    <n v="0"/>
    <m/>
    <m/>
    <m/>
    <m/>
    <m/>
    <m/>
    <m/>
    <m/>
    <n v="3"/>
    <s v="8"/>
    <s v="8"/>
    <n v="0"/>
    <n v="0"/>
    <n v="4"/>
    <n v="23.529411764705884"/>
    <n v="0"/>
    <n v="0"/>
    <n v="13"/>
    <n v="76.47058823529412"/>
    <n v="17"/>
  </r>
  <r>
    <s v="nrdc_af"/>
    <s v="nrdc_af"/>
    <m/>
    <m/>
    <m/>
    <m/>
    <m/>
    <m/>
    <m/>
    <m/>
    <s v="No"/>
    <n v="115"/>
    <m/>
    <m/>
    <x v="0"/>
    <d v="2018-12-19T15:59:00.000"/>
    <s v="&quot;I think people are...aware of how disastrous an oil spill would be. We’ve seen what happened in the Gulf with Deep… https://t.co/Rjy4xlpKz1"/>
    <s v="https://twitter.com/i/web/status/1075420240962617350"/>
    <s v="twitter.com"/>
    <x v="1"/>
    <m/>
    <s v="http://pbs.twimg.com/profile_images/885171092188532737/RN-Xynsf_normal.jpg"/>
    <x v="98"/>
    <s v="https://twitter.com/#!/nrdc_af/status/1075420240962617350"/>
    <m/>
    <m/>
    <s v="1075420240962617350"/>
    <m/>
    <b v="0"/>
    <n v="0"/>
    <s v=""/>
    <b v="0"/>
    <s v="en"/>
    <m/>
    <s v=""/>
    <b v="0"/>
    <n v="0"/>
    <s v=""/>
    <s v="Sprout Social"/>
    <b v="1"/>
    <s v="1075420240962617350"/>
    <s v="Tweet"/>
    <n v="0"/>
    <n v="0"/>
    <m/>
    <m/>
    <m/>
    <m/>
    <m/>
    <m/>
    <m/>
    <m/>
    <n v="3"/>
    <s v="8"/>
    <s v="8"/>
    <n v="0"/>
    <n v="0"/>
    <n v="1"/>
    <n v="4.3478260869565215"/>
    <n v="0"/>
    <n v="0"/>
    <n v="22"/>
    <n v="95.65217391304348"/>
    <n v="23"/>
  </r>
  <r>
    <s v="nrdc_af"/>
    <s v="realdonaldtrump"/>
    <m/>
    <m/>
    <m/>
    <m/>
    <m/>
    <m/>
    <m/>
    <m/>
    <s v="No"/>
    <n v="116"/>
    <m/>
    <m/>
    <x v="1"/>
    <d v="2018-12-23T17:12:02.000"/>
    <s v="Marine mammals are in danger because of @realDonaldTrump's relentless pursuit of polluter profits, at any expense.… https://t.co/UCuu62xr9N"/>
    <s v="https://twitter.com/i/web/status/1076888172703944712"/>
    <s v="twitter.com"/>
    <x v="1"/>
    <m/>
    <s v="http://pbs.twimg.com/profile_images/885171092188532737/RN-Xynsf_normal.jpg"/>
    <x v="99"/>
    <s v="https://twitter.com/#!/nrdc_af/status/1076888172703944712"/>
    <m/>
    <m/>
    <s v="1076888172703944712"/>
    <m/>
    <b v="0"/>
    <n v="0"/>
    <s v=""/>
    <b v="0"/>
    <s v="en"/>
    <m/>
    <s v=""/>
    <b v="0"/>
    <n v="0"/>
    <s v=""/>
    <s v="Sprout Social"/>
    <b v="1"/>
    <s v="1076888172703944712"/>
    <s v="Tweet"/>
    <n v="0"/>
    <n v="0"/>
    <m/>
    <m/>
    <m/>
    <m/>
    <m/>
    <m/>
    <m/>
    <m/>
    <n v="1"/>
    <s v="8"/>
    <s v="8"/>
    <n v="0"/>
    <n v="0"/>
    <n v="3"/>
    <n v="18.75"/>
    <n v="0"/>
    <n v="0"/>
    <n v="13"/>
    <n v="81.25"/>
    <n v="16"/>
  </r>
  <r>
    <s v="turtlewoman777"/>
    <s v="perlmutations"/>
    <m/>
    <m/>
    <m/>
    <m/>
    <m/>
    <m/>
    <m/>
    <m/>
    <s v="No"/>
    <n v="119"/>
    <m/>
    <m/>
    <x v="1"/>
    <d v="2018-12-23T21:32:48.000"/>
    <s v="@DogginTrump @matt_1060 @Trentmw5150 @kkjn1966 @TADA49482112 @PiecedeResista2 @OutAndAbouter @perlmutations… https://t.co/Z4H9yKePu5"/>
    <s v="https://twitter.com/i/web/status/1076953796046131200"/>
    <s v="twitter.com"/>
    <x v="1"/>
    <m/>
    <s v="http://pbs.twimg.com/profile_images/867749276969041920/bYKdV5_t_normal.jpg"/>
    <x v="100"/>
    <s v="https://twitter.com/#!/turtlewoman777/status/1076953796046131200"/>
    <m/>
    <m/>
    <s v="1076953796046131200"/>
    <s v="1076901117479419904"/>
    <b v="0"/>
    <n v="0"/>
    <s v="824320363257413633"/>
    <b v="0"/>
    <s v="en"/>
    <m/>
    <s v=""/>
    <b v="0"/>
    <n v="0"/>
    <s v=""/>
    <s v="Twitter for Android"/>
    <b v="1"/>
    <s v="1076901117479419904"/>
    <s v="Tweet"/>
    <n v="0"/>
    <n v="0"/>
    <m/>
    <m/>
    <m/>
    <m/>
    <m/>
    <m/>
    <m/>
    <m/>
    <n v="1"/>
    <s v="9"/>
    <s v="9"/>
    <m/>
    <m/>
    <m/>
    <m/>
    <m/>
    <m/>
    <m/>
    <m/>
    <m/>
  </r>
  <r>
    <s v="suomigirl987"/>
    <s v="enviroaction"/>
    <m/>
    <m/>
    <m/>
    <m/>
    <m/>
    <m/>
    <m/>
    <m/>
    <s v="No"/>
    <n v="127"/>
    <m/>
    <m/>
    <x v="1"/>
    <d v="2018-12-24T10:17:52.000"/>
    <s v="RT @EnviroAction: Expanded #OffshoreDrilling will fuel the #climate crisis and threaten our #oceans and ocean wildlife. Your message today…"/>
    <m/>
    <m/>
    <x v="20"/>
    <m/>
    <s v="http://pbs.twimg.com/profile_images/562540822625669121/xyvo7Ef2_normal.jpeg"/>
    <x v="101"/>
    <s v="https://twitter.com/#!/suomigirl987/status/1077146332039704577"/>
    <m/>
    <m/>
    <s v="1077146332039704577"/>
    <m/>
    <b v="0"/>
    <n v="0"/>
    <s v=""/>
    <b v="0"/>
    <s v="en"/>
    <m/>
    <s v=""/>
    <b v="0"/>
    <n v="0"/>
    <s v="1076150049837441024"/>
    <s v="Twitter Web Client"/>
    <b v="0"/>
    <s v="1076150049837441024"/>
    <s v="Tweet"/>
    <n v="0"/>
    <n v="0"/>
    <m/>
    <m/>
    <m/>
    <m/>
    <m/>
    <m/>
    <m/>
    <m/>
    <n v="1"/>
    <s v="6"/>
    <s v="6"/>
    <n v="0"/>
    <n v="0"/>
    <n v="2"/>
    <n v="10.526315789473685"/>
    <n v="0"/>
    <n v="0"/>
    <n v="17"/>
    <n v="89.47368421052632"/>
    <n v="19"/>
  </r>
  <r>
    <s v="dwaynegish"/>
    <s v="dwaynegish"/>
    <m/>
    <m/>
    <m/>
    <m/>
    <m/>
    <m/>
    <m/>
    <m/>
    <s v="No"/>
    <n v="128"/>
    <m/>
    <m/>
    <x v="0"/>
    <d v="2018-12-24T18:28:23.000"/>
    <s v="Trump Bans Offshore #Logging https://t.co/sAYAOD44Jt #californiawildfires #offshoredrilling https://t.co/elj8Tl5Q7U"/>
    <s v="https://www.gishgallop.com/trump-bans-offshore-logging/?utm_source=twitter&amp;utm_medium=twitter&amp;utm_campaign=gishgallop"/>
    <s v="gishgallop.com"/>
    <x v="21"/>
    <s v="https://pbs.twimg.com/media/DvM7ISOU8AAyypb.jpg"/>
    <s v="https://pbs.twimg.com/media/DvM7ISOU8AAyypb.jpg"/>
    <x v="102"/>
    <s v="https://twitter.com/#!/dwaynegish/status/1077269772381945856"/>
    <m/>
    <m/>
    <s v="1077269772381945856"/>
    <m/>
    <b v="0"/>
    <n v="0"/>
    <s v=""/>
    <b v="0"/>
    <s v="en"/>
    <m/>
    <s v=""/>
    <b v="0"/>
    <n v="0"/>
    <s v=""/>
    <s v="GishGallop"/>
    <b v="0"/>
    <s v="1077269772381945856"/>
    <s v="Tweet"/>
    <n v="0"/>
    <n v="0"/>
    <m/>
    <m/>
    <m/>
    <m/>
    <m/>
    <m/>
    <m/>
    <m/>
    <n v="1"/>
    <s v="2"/>
    <s v="2"/>
    <n v="1"/>
    <n v="16.666666666666668"/>
    <n v="0"/>
    <n v="0"/>
    <n v="0"/>
    <n v="0"/>
    <n v="5"/>
    <n v="83.33333333333333"/>
    <n v="6"/>
  </r>
  <r>
    <s v="mobrock"/>
    <s v="enviroaction"/>
    <m/>
    <m/>
    <m/>
    <m/>
    <m/>
    <m/>
    <m/>
    <m/>
    <s v="No"/>
    <n v="129"/>
    <m/>
    <m/>
    <x v="1"/>
    <d v="2018-12-24T23:13:55.000"/>
    <s v="RT @EnviroAction: &quot;Nine state attorneys join lawsuit opposing air guns to search for oil in the Atlantic&quot; - https://t.co/GPQ7eByoeB_x000a__x000a_#Ocean…"/>
    <s v="https://www.washingtonpost.com/energy-environment/2018/12/20/nine-state-attorneys-join-lawsuit-opposing-airguns-search-oil-atlantic/?utm_term=.1cdc0b3caf36"/>
    <s v="washingtonpost.com"/>
    <x v="1"/>
    <m/>
    <s v="http://pbs.twimg.com/profile_images/1254784821/22_Martha_BrockSLCA__8_110710_0194_normal.jpg"/>
    <x v="103"/>
    <s v="https://twitter.com/#!/mobrock/status/1077341629542031361"/>
    <m/>
    <m/>
    <s v="1077341629542031361"/>
    <m/>
    <b v="0"/>
    <n v="0"/>
    <s v=""/>
    <b v="0"/>
    <s v="en"/>
    <m/>
    <s v=""/>
    <b v="0"/>
    <n v="5"/>
    <s v="1077340896041955328"/>
    <s v="Twitter for iPad"/>
    <b v="0"/>
    <s v="1077340896041955328"/>
    <s v="Tweet"/>
    <n v="0"/>
    <n v="0"/>
    <m/>
    <m/>
    <m/>
    <m/>
    <m/>
    <m/>
    <m/>
    <m/>
    <n v="1"/>
    <s v="6"/>
    <s v="6"/>
    <n v="0"/>
    <n v="0"/>
    <n v="0"/>
    <n v="0"/>
    <n v="0"/>
    <n v="0"/>
    <n v="18"/>
    <n v="100"/>
    <n v="18"/>
  </r>
  <r>
    <s v="swell"/>
    <s v="enviroaction"/>
    <m/>
    <m/>
    <m/>
    <m/>
    <m/>
    <m/>
    <m/>
    <m/>
    <s v="No"/>
    <n v="130"/>
    <m/>
    <m/>
    <x v="1"/>
    <d v="2018-12-24T23:16:01.000"/>
    <s v="RT @EnviroAction: &quot;Nine state attorneys join lawsuit opposing air guns to search for oil in the Atlantic&quot; - https://t.co/GPQ7eByoeB_x000a__x000a_#Ocean…"/>
    <s v="https://www.washingtonpost.com/energy-environment/2018/12/20/nine-state-attorneys-join-lawsuit-opposing-airguns-search-oil-atlantic/?utm_term=.1cdc0b3caf36"/>
    <s v="washingtonpost.com"/>
    <x v="1"/>
    <m/>
    <s v="http://pbs.twimg.com/profile_images/1083924887/SwellReal_normal.jpg"/>
    <x v="104"/>
    <s v="https://twitter.com/#!/swell/status/1077342160721268746"/>
    <m/>
    <m/>
    <s v="1077342160721268746"/>
    <m/>
    <b v="0"/>
    <n v="0"/>
    <s v=""/>
    <b v="0"/>
    <s v="en"/>
    <m/>
    <s v=""/>
    <b v="0"/>
    <n v="5"/>
    <s v="1077340896041955328"/>
    <s v="Twitter Web Client"/>
    <b v="0"/>
    <s v="1077340896041955328"/>
    <s v="Tweet"/>
    <n v="0"/>
    <n v="0"/>
    <m/>
    <m/>
    <m/>
    <m/>
    <m/>
    <m/>
    <m/>
    <m/>
    <n v="1"/>
    <s v="6"/>
    <s v="6"/>
    <n v="0"/>
    <n v="0"/>
    <n v="0"/>
    <n v="0"/>
    <n v="0"/>
    <n v="0"/>
    <n v="18"/>
    <n v="100"/>
    <n v="18"/>
  </r>
  <r>
    <s v="gina5050"/>
    <s v="enviroaction"/>
    <m/>
    <m/>
    <m/>
    <m/>
    <m/>
    <m/>
    <m/>
    <m/>
    <s v="No"/>
    <n v="131"/>
    <m/>
    <m/>
    <x v="1"/>
    <d v="2018-12-24T23:17:42.000"/>
    <s v="RT @EnviroAction: &quot;Nine state attorneys join lawsuit opposing air guns to search for oil in the Atlantic&quot; - https://t.co/GPQ7eByoeB_x000a__x000a_#Ocean…"/>
    <s v="https://www.washingtonpost.com/energy-environment/2018/12/20/nine-state-attorneys-join-lawsuit-opposing-airguns-search-oil-atlantic/?utm_term=.1cdc0b3caf36"/>
    <s v="washingtonpost.com"/>
    <x v="1"/>
    <m/>
    <s v="http://pbs.twimg.com/profile_images/826237585747963904/iFU7Zzaw_normal.jpg"/>
    <x v="105"/>
    <s v="https://twitter.com/#!/gina5050/status/1077342582634496001"/>
    <m/>
    <m/>
    <s v="1077342582634496001"/>
    <m/>
    <b v="0"/>
    <n v="0"/>
    <s v=""/>
    <b v="0"/>
    <s v="en"/>
    <m/>
    <s v=""/>
    <b v="0"/>
    <n v="5"/>
    <s v="1077340896041955328"/>
    <s v="Twitter Web Client"/>
    <b v="0"/>
    <s v="1077340896041955328"/>
    <s v="Tweet"/>
    <n v="0"/>
    <n v="0"/>
    <m/>
    <m/>
    <m/>
    <m/>
    <m/>
    <m/>
    <m/>
    <m/>
    <n v="1"/>
    <s v="6"/>
    <s v="6"/>
    <n v="0"/>
    <n v="0"/>
    <n v="0"/>
    <n v="0"/>
    <n v="0"/>
    <n v="0"/>
    <n v="18"/>
    <n v="100"/>
    <n v="18"/>
  </r>
  <r>
    <s v="gameing"/>
    <s v="enviroaction"/>
    <m/>
    <m/>
    <m/>
    <m/>
    <m/>
    <m/>
    <m/>
    <m/>
    <s v="No"/>
    <n v="132"/>
    <m/>
    <m/>
    <x v="1"/>
    <d v="2018-12-21T19:54:33.000"/>
    <s v="RT @EnviroAction: Expanded #OffshoreDrilling will fuel the #climate crisis and threaten our #oceans and ocean wildlife. Your message today…"/>
    <m/>
    <m/>
    <x v="20"/>
    <m/>
    <s v="http://abs.twimg.com/sticky/default_profile_images/default_profile_normal.png"/>
    <x v="106"/>
    <s v="https://twitter.com/#!/gameing/status/1076204293928022017"/>
    <m/>
    <m/>
    <s v="1076204293928022017"/>
    <m/>
    <b v="0"/>
    <n v="0"/>
    <s v=""/>
    <b v="0"/>
    <s v="en"/>
    <m/>
    <s v=""/>
    <b v="0"/>
    <n v="0"/>
    <s v="1076150049837441024"/>
    <s v="Twitter Web Client"/>
    <b v="0"/>
    <s v="1076150049837441024"/>
    <s v="Tweet"/>
    <n v="0"/>
    <n v="0"/>
    <m/>
    <m/>
    <m/>
    <m/>
    <m/>
    <m/>
    <m/>
    <m/>
    <n v="2"/>
    <s v="6"/>
    <s v="6"/>
    <n v="0"/>
    <n v="0"/>
    <n v="2"/>
    <n v="10.526315789473685"/>
    <n v="0"/>
    <n v="0"/>
    <n v="17"/>
    <n v="89.47368421052632"/>
    <n v="19"/>
  </r>
  <r>
    <s v="gameing"/>
    <s v="enviroaction"/>
    <m/>
    <m/>
    <m/>
    <m/>
    <m/>
    <m/>
    <m/>
    <m/>
    <s v="No"/>
    <n v="133"/>
    <m/>
    <m/>
    <x v="1"/>
    <d v="2018-12-24T23:38:01.000"/>
    <s v="RT @EnviroAction: &quot;Nine state attorneys join lawsuit opposing air guns to search for oil in the Atlantic&quot; - https://t.co/GPQ7eByoeB_x000a__x000a_#Ocean…"/>
    <s v="https://www.washingtonpost.com/energy-environment/2018/12/20/nine-state-attorneys-join-lawsuit-opposing-airguns-search-oil-atlantic/?utm_term=.1cdc0b3caf36"/>
    <s v="washingtonpost.com"/>
    <x v="1"/>
    <m/>
    <s v="http://abs.twimg.com/sticky/default_profile_images/default_profile_normal.png"/>
    <x v="107"/>
    <s v="https://twitter.com/#!/gameing/status/1077347694882897920"/>
    <m/>
    <m/>
    <s v="1077347694882897920"/>
    <m/>
    <b v="0"/>
    <n v="0"/>
    <s v=""/>
    <b v="0"/>
    <s v="en"/>
    <m/>
    <s v=""/>
    <b v="0"/>
    <n v="5"/>
    <s v="1077340896041955328"/>
    <s v="Twitter Web Client"/>
    <b v="0"/>
    <s v="1077340896041955328"/>
    <s v="Tweet"/>
    <n v="0"/>
    <n v="0"/>
    <m/>
    <m/>
    <m/>
    <m/>
    <m/>
    <m/>
    <m/>
    <m/>
    <n v="2"/>
    <s v="6"/>
    <s v="6"/>
    <n v="0"/>
    <n v="0"/>
    <n v="0"/>
    <n v="0"/>
    <n v="0"/>
    <n v="0"/>
    <n v="18"/>
    <n v="100"/>
    <n v="18"/>
  </r>
  <r>
    <s v="xsuzi00"/>
    <s v="enviroaction"/>
    <m/>
    <m/>
    <m/>
    <m/>
    <m/>
    <m/>
    <m/>
    <m/>
    <s v="No"/>
    <n v="134"/>
    <m/>
    <m/>
    <x v="1"/>
    <d v="2018-12-24T23:41:29.000"/>
    <s v="RT @EnviroAction: &quot;Nine state attorneys join lawsuit opposing air guns to search for oil in the Atlantic&quot; - https://t.co/GPQ7eByoeB_x000a__x000a_#Ocean…"/>
    <s v="https://www.washingtonpost.com/energy-environment/2018/12/20/nine-state-attorneys-join-lawsuit-opposing-airguns-search-oil-atlantic/?utm_term=.1cdc0b3caf36"/>
    <s v="washingtonpost.com"/>
    <x v="1"/>
    <m/>
    <s v="http://pbs.twimg.com/profile_images/500043880285601793/cywDsU2O_normal.jpeg"/>
    <x v="108"/>
    <s v="https://twitter.com/#!/xsuzi00/status/1077348569907191808"/>
    <m/>
    <m/>
    <s v="1077348569907191808"/>
    <m/>
    <b v="0"/>
    <n v="0"/>
    <s v=""/>
    <b v="0"/>
    <s v="en"/>
    <m/>
    <s v=""/>
    <b v="0"/>
    <n v="5"/>
    <s v="1077340896041955328"/>
    <s v="Twitter for iPhone"/>
    <b v="0"/>
    <s v="1077340896041955328"/>
    <s v="Tweet"/>
    <n v="0"/>
    <n v="0"/>
    <m/>
    <m/>
    <m/>
    <m/>
    <m/>
    <m/>
    <m/>
    <m/>
    <n v="1"/>
    <s v="6"/>
    <s v="6"/>
    <n v="0"/>
    <n v="0"/>
    <n v="0"/>
    <n v="0"/>
    <n v="0"/>
    <n v="0"/>
    <n v="18"/>
    <n v="100"/>
    <n v="18"/>
  </r>
  <r>
    <s v="sud_basu"/>
    <s v="sud_basu"/>
    <m/>
    <m/>
    <m/>
    <m/>
    <m/>
    <m/>
    <m/>
    <m/>
    <s v="No"/>
    <n v="135"/>
    <m/>
    <m/>
    <x v="0"/>
    <d v="2018-12-25T21:08:17.000"/>
    <s v="Leaving the shore in quest of more #OffshoreDrilling"/>
    <m/>
    <m/>
    <x v="8"/>
    <m/>
    <s v="http://pbs.twimg.com/profile_images/441959546223730689/elKXRp_k_normal.jpeg"/>
    <x v="109"/>
    <s v="https://twitter.com/#!/sud_basu/status/1077672403524714496"/>
    <m/>
    <m/>
    <s v="1077672403524714496"/>
    <m/>
    <b v="0"/>
    <n v="0"/>
    <s v=""/>
    <b v="0"/>
    <s v="en"/>
    <m/>
    <s v=""/>
    <b v="0"/>
    <n v="0"/>
    <s v=""/>
    <s v="Twitter Web Client"/>
    <b v="0"/>
    <s v="1077672403524714496"/>
    <s v="Tweet"/>
    <n v="0"/>
    <n v="0"/>
    <m/>
    <m/>
    <m/>
    <m/>
    <m/>
    <m/>
    <m/>
    <m/>
    <n v="1"/>
    <s v="2"/>
    <s v="2"/>
    <n v="0"/>
    <n v="0"/>
    <n v="0"/>
    <n v="0"/>
    <n v="0"/>
    <n v="0"/>
    <n v="8"/>
    <n v="100"/>
    <n v="8"/>
  </r>
  <r>
    <s v="mspasty"/>
    <s v="enviroaction"/>
    <m/>
    <m/>
    <m/>
    <m/>
    <m/>
    <m/>
    <m/>
    <m/>
    <s v="No"/>
    <n v="136"/>
    <m/>
    <m/>
    <x v="1"/>
    <d v="2018-12-26T08:52:56.000"/>
    <s v="RT @EnviroAction: &quot;Nine state attorneys join lawsuit opposing air guns to search for oil in the Atlantic&quot; - https://t.co/GPQ7eByoeB_x000a__x000a_#Ocean…"/>
    <s v="https://www.washingtonpost.com/energy-environment/2018/12/20/nine-state-attorneys-join-lawsuit-opposing-airguns-search-oil-atlantic/?utm_term=.1cdc0b3caf36"/>
    <s v="washingtonpost.com"/>
    <x v="1"/>
    <m/>
    <s v="http://pbs.twimg.com/profile_images/784804487001088000/YAq89e79_normal.jpg"/>
    <x v="110"/>
    <s v="https://twitter.com/#!/mspasty/status/1077849732972711936"/>
    <m/>
    <m/>
    <s v="1077849732972711936"/>
    <m/>
    <b v="0"/>
    <n v="0"/>
    <s v=""/>
    <b v="0"/>
    <s v="en"/>
    <m/>
    <s v=""/>
    <b v="0"/>
    <n v="7"/>
    <s v="1077340896041955328"/>
    <s v="Twitter Web Client"/>
    <b v="0"/>
    <s v="1077340896041955328"/>
    <s v="Tweet"/>
    <n v="0"/>
    <n v="0"/>
    <m/>
    <m/>
    <m/>
    <m/>
    <m/>
    <m/>
    <m/>
    <m/>
    <n v="1"/>
    <s v="6"/>
    <s v="6"/>
    <n v="0"/>
    <n v="0"/>
    <n v="0"/>
    <n v="0"/>
    <n v="0"/>
    <n v="0"/>
    <n v="18"/>
    <n v="100"/>
    <n v="18"/>
  </r>
  <r>
    <s v="janekbrundage"/>
    <s v="janekbrundage"/>
    <m/>
    <m/>
    <m/>
    <m/>
    <m/>
    <m/>
    <m/>
    <m/>
    <s v="No"/>
    <n v="137"/>
    <m/>
    <m/>
    <x v="0"/>
    <d v="2018-12-21T18:47:31.000"/>
    <s v="#Mexico Targets 50 Percent Jump in #OilOutput Under #Pemex 'Rescue' #OffshoreDrilling #OffshoreMexico #GulfofMexico… https://t.co/1bHHeBj9yv"/>
    <s v="https://twitter.com/i/web/status/1076187427109244928"/>
    <s v="twitter.com"/>
    <x v="22"/>
    <m/>
    <s v="http://pbs.twimg.com/profile_images/681503975997181953/YAZ4fyu-_normal.jpg"/>
    <x v="111"/>
    <s v="https://twitter.com/#!/janekbrundage/status/1076187427109244928"/>
    <m/>
    <m/>
    <s v="1076187427109244928"/>
    <m/>
    <b v="0"/>
    <n v="0"/>
    <s v=""/>
    <b v="0"/>
    <s v="en"/>
    <m/>
    <s v=""/>
    <b v="0"/>
    <n v="0"/>
    <s v=""/>
    <s v="Twitter Web Client"/>
    <b v="1"/>
    <s v="1076187427109244928"/>
    <s v="Tweet"/>
    <n v="0"/>
    <n v="0"/>
    <m/>
    <m/>
    <m/>
    <m/>
    <m/>
    <m/>
    <m/>
    <m/>
    <n v="6"/>
    <s v="2"/>
    <s v="2"/>
    <n v="0"/>
    <n v="0"/>
    <n v="0"/>
    <n v="0"/>
    <n v="0"/>
    <n v="0"/>
    <n v="13"/>
    <n v="100"/>
    <n v="13"/>
  </r>
  <r>
    <s v="janekbrundage"/>
    <s v="janekbrundage"/>
    <m/>
    <m/>
    <m/>
    <m/>
    <m/>
    <m/>
    <m/>
    <m/>
    <s v="No"/>
    <n v="138"/>
    <m/>
    <m/>
    <x v="0"/>
    <d v="2018-12-22T12:49:21.000"/>
    <s v="#Mexico Targets 50 Percent Jump in #OilOutput Under #Pemex 'Rescue' #OffshoreDrilling #OffshoreMexico #GulfofMexico #OilProduction #GasProduction #OnshoreFields  https://t.co/yLbzBhslsr"/>
    <s v="https://voicesmotherearth.blogspot.com/2018/12/mexico-targets-50-percent-jump-in-oil.html"/>
    <s v="blogspot.com"/>
    <x v="23"/>
    <m/>
    <s v="http://pbs.twimg.com/profile_images/681503975997181953/YAZ4fyu-_normal.jpg"/>
    <x v="112"/>
    <s v="https://twitter.com/#!/janekbrundage/status/1076459676647256064"/>
    <m/>
    <m/>
    <s v="1076459676647256064"/>
    <m/>
    <b v="0"/>
    <n v="0"/>
    <s v=""/>
    <b v="0"/>
    <s v="en"/>
    <m/>
    <s v=""/>
    <b v="0"/>
    <n v="0"/>
    <s v=""/>
    <s v="Twitter Web Client"/>
    <b v="0"/>
    <s v="1076459676647256064"/>
    <s v="Tweet"/>
    <n v="0"/>
    <n v="0"/>
    <m/>
    <m/>
    <m/>
    <m/>
    <m/>
    <m/>
    <m/>
    <m/>
    <n v="6"/>
    <s v="2"/>
    <s v="2"/>
    <n v="0"/>
    <n v="0"/>
    <n v="0"/>
    <n v="0"/>
    <n v="0"/>
    <n v="0"/>
    <n v="16"/>
    <n v="100"/>
    <n v="16"/>
  </r>
  <r>
    <s v="janekbrundage"/>
    <s v="janekbrundage"/>
    <m/>
    <m/>
    <m/>
    <m/>
    <m/>
    <m/>
    <m/>
    <m/>
    <s v="No"/>
    <n v="139"/>
    <m/>
    <m/>
    <x v="0"/>
    <d v="2018-12-22T23:57:36.000"/>
    <s v="9 #USStates Sue 'Flat-Out Wrong' #TrumpAdmin Over Seismic Blasting in #AtlanticOcean #AtlanticCoast… https://t.co/55bGwxr3Fv"/>
    <s v="https://twitter.com/i/web/status/1076627848213991424"/>
    <s v="twitter.com"/>
    <x v="24"/>
    <m/>
    <s v="http://pbs.twimg.com/profile_images/681503975997181953/YAZ4fyu-_normal.jpg"/>
    <x v="113"/>
    <s v="https://twitter.com/#!/janekbrundage/status/1076627848213991424"/>
    <m/>
    <m/>
    <s v="1076627848213991424"/>
    <m/>
    <b v="0"/>
    <n v="0"/>
    <s v=""/>
    <b v="0"/>
    <s v="en"/>
    <m/>
    <s v=""/>
    <b v="0"/>
    <n v="0"/>
    <s v=""/>
    <s v="Twitter Web Client"/>
    <b v="1"/>
    <s v="1076627848213991424"/>
    <s v="Tweet"/>
    <n v="0"/>
    <n v="0"/>
    <m/>
    <m/>
    <m/>
    <m/>
    <m/>
    <m/>
    <m/>
    <m/>
    <n v="6"/>
    <s v="2"/>
    <s v="2"/>
    <n v="0"/>
    <n v="0"/>
    <n v="1"/>
    <n v="7.6923076923076925"/>
    <n v="0"/>
    <n v="0"/>
    <n v="12"/>
    <n v="92.3076923076923"/>
    <n v="13"/>
  </r>
  <r>
    <s v="janekbrundage"/>
    <s v="janekbrundage"/>
    <m/>
    <m/>
    <m/>
    <m/>
    <m/>
    <m/>
    <m/>
    <m/>
    <s v="No"/>
    <n v="140"/>
    <m/>
    <m/>
    <x v="0"/>
    <d v="2018-12-23T01:40:46.000"/>
    <s v="9 #USStates Sue 'Flat-Out Wrong' #TrumpAdmin Over Seismic Blasting in #AtlanticOcean #AtlanticCoast… https://t.co/WIVnbpPJqq"/>
    <s v="https://twitter.com/i/web/status/1076653810779652098"/>
    <s v="twitter.com"/>
    <x v="24"/>
    <m/>
    <s v="http://pbs.twimg.com/profile_images/681503975997181953/YAZ4fyu-_normal.jpg"/>
    <x v="114"/>
    <s v="https://twitter.com/#!/janekbrundage/status/1076653810779652098"/>
    <m/>
    <m/>
    <s v="1076653810779652098"/>
    <m/>
    <b v="0"/>
    <n v="0"/>
    <s v=""/>
    <b v="0"/>
    <s v="en"/>
    <m/>
    <s v=""/>
    <b v="0"/>
    <n v="0"/>
    <s v=""/>
    <s v="Twitter Web Client"/>
    <b v="1"/>
    <s v="1076653810779652098"/>
    <s v="Tweet"/>
    <n v="0"/>
    <n v="0"/>
    <m/>
    <m/>
    <m/>
    <m/>
    <m/>
    <m/>
    <m/>
    <m/>
    <n v="6"/>
    <s v="2"/>
    <s v="2"/>
    <n v="0"/>
    <n v="0"/>
    <n v="1"/>
    <n v="7.6923076923076925"/>
    <n v="0"/>
    <n v="0"/>
    <n v="12"/>
    <n v="92.3076923076923"/>
    <n v="13"/>
  </r>
  <r>
    <s v="janekbrundage"/>
    <s v="janekbrundage"/>
    <m/>
    <m/>
    <m/>
    <m/>
    <m/>
    <m/>
    <m/>
    <m/>
    <s v="No"/>
    <n v="141"/>
    <m/>
    <m/>
    <x v="0"/>
    <d v="2018-12-23T13:59:34.000"/>
    <s v="9 #USStates Sue 'Flat-Out Wrong' #TrumpAdmin Over Seismic Blasting in #AtlanticOcean #AtlanticCoast… https://t.co/Q6KNTdlLS5"/>
    <s v="https://twitter.com/i/web/status/1076839736533233664"/>
    <s v="twitter.com"/>
    <x v="24"/>
    <m/>
    <s v="http://pbs.twimg.com/profile_images/681503975997181953/YAZ4fyu-_normal.jpg"/>
    <x v="115"/>
    <s v="https://twitter.com/#!/janekbrundage/status/1076839736533233664"/>
    <m/>
    <m/>
    <s v="1076839736533233664"/>
    <m/>
    <b v="0"/>
    <n v="0"/>
    <s v=""/>
    <b v="0"/>
    <s v="en"/>
    <m/>
    <s v=""/>
    <b v="0"/>
    <n v="0"/>
    <s v=""/>
    <s v="Twitter Web Client"/>
    <b v="1"/>
    <s v="1076839736533233664"/>
    <s v="Tweet"/>
    <n v="0"/>
    <n v="0"/>
    <m/>
    <m/>
    <m/>
    <m/>
    <m/>
    <m/>
    <m/>
    <m/>
    <n v="6"/>
    <s v="2"/>
    <s v="2"/>
    <n v="0"/>
    <n v="0"/>
    <n v="1"/>
    <n v="7.6923076923076925"/>
    <n v="0"/>
    <n v="0"/>
    <n v="12"/>
    <n v="92.3076923076923"/>
    <n v="13"/>
  </r>
  <r>
    <s v="janekbrundage"/>
    <s v="janekbrundage"/>
    <m/>
    <m/>
    <m/>
    <m/>
    <m/>
    <m/>
    <m/>
    <m/>
    <s v="No"/>
    <n v="142"/>
    <m/>
    <m/>
    <x v="0"/>
    <d v="2018-12-26T11:41:51.000"/>
    <s v="9 #USStates Sue 'Flat-Out Wrong' #TrumpAdmin Over Seismic Blasting in #AtlanticOcean #AtlanticCoast… https://t.co/Hg0J0atspr"/>
    <s v="https://twitter.com/i/web/status/1077892243586015232"/>
    <s v="twitter.com"/>
    <x v="24"/>
    <m/>
    <s v="http://pbs.twimg.com/profile_images/681503975997181953/YAZ4fyu-_normal.jpg"/>
    <x v="116"/>
    <s v="https://twitter.com/#!/janekbrundage/status/1077892243586015232"/>
    <m/>
    <m/>
    <s v="1077892243586015232"/>
    <m/>
    <b v="0"/>
    <n v="0"/>
    <s v=""/>
    <b v="0"/>
    <s v="en"/>
    <m/>
    <s v=""/>
    <b v="0"/>
    <n v="0"/>
    <s v=""/>
    <s v="Twitter Web Client"/>
    <b v="1"/>
    <s v="1077892243586015232"/>
    <s v="Tweet"/>
    <n v="0"/>
    <n v="0"/>
    <m/>
    <m/>
    <m/>
    <m/>
    <m/>
    <m/>
    <m/>
    <m/>
    <n v="6"/>
    <s v="2"/>
    <s v="2"/>
    <n v="0"/>
    <n v="0"/>
    <n v="1"/>
    <n v="7.6923076923076925"/>
    <n v="0"/>
    <n v="0"/>
    <n v="12"/>
    <n v="92.3076923076923"/>
    <n v="13"/>
  </r>
  <r>
    <s v="enviroaction"/>
    <s v="enviroaction"/>
    <m/>
    <m/>
    <m/>
    <m/>
    <m/>
    <m/>
    <m/>
    <m/>
    <s v="No"/>
    <n v="143"/>
    <m/>
    <m/>
    <x v="0"/>
    <d v="2018-12-18T14:08:00.000"/>
    <s v="Petition: Stop offshore drilling - https://t.co/OCzDzyYSUb_x000a__x000a_Protect our coasts from dangerous #OffshoreDrilling tha… https://t.co/URcvjYiWtP"/>
    <s v="https://environmental-action.org/action/petition-stop-offshore-drilling/ https://twitter.com/i/web/status/1075029919208562693"/>
    <s v="environmental-action.org twitter.com"/>
    <x v="8"/>
    <m/>
    <s v="http://pbs.twimg.com/profile_images/1842434016/ea_avatar_normal.png"/>
    <x v="117"/>
    <s v="https://twitter.com/#!/enviroaction/status/1075029919208562693"/>
    <m/>
    <m/>
    <s v="1075029919208562693"/>
    <m/>
    <b v="0"/>
    <n v="0"/>
    <s v=""/>
    <b v="0"/>
    <s v="en"/>
    <m/>
    <s v=""/>
    <b v="0"/>
    <n v="0"/>
    <s v=""/>
    <s v="TweetDeck"/>
    <b v="1"/>
    <s v="1075029919208562693"/>
    <s v="Tweet"/>
    <n v="0"/>
    <n v="0"/>
    <m/>
    <m/>
    <m/>
    <m/>
    <m/>
    <m/>
    <m/>
    <m/>
    <n v="4"/>
    <s v="6"/>
    <s v="6"/>
    <n v="1"/>
    <n v="9.090909090909092"/>
    <n v="1"/>
    <n v="9.090909090909092"/>
    <n v="0"/>
    <n v="0"/>
    <n v="9"/>
    <n v="81.81818181818181"/>
    <n v="11"/>
  </r>
  <r>
    <s v="enviroaction"/>
    <s v="enviroaction"/>
    <m/>
    <m/>
    <m/>
    <m/>
    <m/>
    <m/>
    <m/>
    <m/>
    <s v="No"/>
    <n v="144"/>
    <m/>
    <m/>
    <x v="0"/>
    <d v="2018-12-21T16:19:00.000"/>
    <s v="Expanded #OffshoreDrilling will fuel the #climate crisis and threaten our #oceans and ocean wildlife. Your message… https://t.co/CvauNbuop3"/>
    <s v="https://twitter.com/i/web/status/1076150049837441024"/>
    <s v="twitter.com"/>
    <x v="20"/>
    <m/>
    <s v="http://pbs.twimg.com/profile_images/1842434016/ea_avatar_normal.png"/>
    <x v="118"/>
    <s v="https://twitter.com/#!/enviroaction/status/1076150049837441024"/>
    <m/>
    <m/>
    <s v="1076150049837441024"/>
    <m/>
    <b v="0"/>
    <n v="0"/>
    <s v=""/>
    <b v="0"/>
    <s v="en"/>
    <m/>
    <s v=""/>
    <b v="0"/>
    <n v="0"/>
    <s v=""/>
    <s v="TweetDeck"/>
    <b v="1"/>
    <s v="1076150049837441024"/>
    <s v="Tweet"/>
    <n v="0"/>
    <n v="0"/>
    <m/>
    <m/>
    <m/>
    <m/>
    <m/>
    <m/>
    <m/>
    <m/>
    <n v="4"/>
    <s v="6"/>
    <s v="6"/>
    <n v="0"/>
    <n v="0"/>
    <n v="2"/>
    <n v="12.5"/>
    <n v="0"/>
    <n v="0"/>
    <n v="14"/>
    <n v="87.5"/>
    <n v="16"/>
  </r>
  <r>
    <s v="enviroaction"/>
    <s v="enviroaction"/>
    <m/>
    <m/>
    <m/>
    <m/>
    <m/>
    <m/>
    <m/>
    <m/>
    <s v="No"/>
    <n v="145"/>
    <m/>
    <m/>
    <x v="0"/>
    <d v="2018-12-24T19:04:00.000"/>
    <s v="&quot;EDITORIAL: Seismic testing and offshore drilling — Absolutely not.&quot; - https://t.co/0OEuckia6N_x000a__x000a_#OffshoreDrilling"/>
    <s v="https://www.delmarvanow.com/story/opinion/editorials/2018/12/21/seismic-testing-offshore-drilling-no-thanks-maryland/2364546002/"/>
    <s v="delmarvanow.com"/>
    <x v="8"/>
    <m/>
    <s v="http://pbs.twimg.com/profile_images/1842434016/ea_avatar_normal.png"/>
    <x v="119"/>
    <s v="https://twitter.com/#!/enviroaction/status/1077278736959954944"/>
    <m/>
    <m/>
    <s v="1077278736959954944"/>
    <m/>
    <b v="0"/>
    <n v="0"/>
    <s v=""/>
    <b v="0"/>
    <s v="en"/>
    <m/>
    <s v=""/>
    <b v="0"/>
    <n v="0"/>
    <s v=""/>
    <s v="TweetDeck"/>
    <b v="0"/>
    <s v="1077278736959954944"/>
    <s v="Tweet"/>
    <n v="0"/>
    <n v="0"/>
    <m/>
    <m/>
    <m/>
    <m/>
    <m/>
    <m/>
    <m/>
    <m/>
    <n v="4"/>
    <s v="6"/>
    <s v="6"/>
    <n v="0"/>
    <n v="0"/>
    <n v="0"/>
    <n v="0"/>
    <n v="0"/>
    <n v="0"/>
    <n v="9"/>
    <n v="100"/>
    <n v="9"/>
  </r>
  <r>
    <s v="enviroaction"/>
    <s v="enviroaction"/>
    <m/>
    <m/>
    <m/>
    <m/>
    <m/>
    <m/>
    <m/>
    <m/>
    <s v="No"/>
    <n v="146"/>
    <m/>
    <m/>
    <x v="0"/>
    <d v="2018-12-24T23:11:00.000"/>
    <s v="&quot;Nine state attorneys join lawsuit opposing air guns to search for oil in the Atlantic&quot; - https://t.co/GPQ7eByoeB… https://t.co/EbJjM6ZagJ"/>
    <s v="https://www.washingtonpost.com/energy-environment/2018/12/20/nine-state-attorneys-join-lawsuit-opposing-airguns-search-oil-atlantic/?utm_term=.1cdc0b3caf36 https://twitter.com/i/web/status/1077340896041955328"/>
    <s v="washingtonpost.com twitter.com"/>
    <x v="1"/>
    <m/>
    <s v="http://pbs.twimg.com/profile_images/1842434016/ea_avatar_normal.png"/>
    <x v="120"/>
    <s v="https://twitter.com/#!/enviroaction/status/1077340896041955328"/>
    <m/>
    <m/>
    <s v="1077340896041955328"/>
    <m/>
    <b v="0"/>
    <n v="0"/>
    <s v=""/>
    <b v="0"/>
    <s v="en"/>
    <m/>
    <s v=""/>
    <b v="0"/>
    <n v="0"/>
    <s v=""/>
    <s v="TweetDeck"/>
    <b v="1"/>
    <s v="1077340896041955328"/>
    <s v="Tweet"/>
    <n v="0"/>
    <n v="0"/>
    <m/>
    <m/>
    <m/>
    <m/>
    <m/>
    <m/>
    <m/>
    <m/>
    <n v="4"/>
    <s v="6"/>
    <s v="6"/>
    <n v="0"/>
    <n v="0"/>
    <n v="0"/>
    <n v="0"/>
    <n v="0"/>
    <n v="0"/>
    <n v="15"/>
    <n v="100"/>
    <n v="15"/>
  </r>
  <r>
    <s v="schon_patricia"/>
    <s v="enviroaction"/>
    <m/>
    <m/>
    <m/>
    <m/>
    <m/>
    <m/>
    <m/>
    <m/>
    <s v="No"/>
    <n v="147"/>
    <m/>
    <m/>
    <x v="1"/>
    <d v="2018-12-26T15:35:31.000"/>
    <s v="RT @EnviroAction: &quot;Nine state attorneys join lawsuit opposing air guns to search for oil in the Atlantic&quot; - https://t.co/GPQ7eByoeB_x000a__x000a_#Ocean…"/>
    <s v="https://www.washingtonpost.com/energy-environment/2018/12/20/nine-state-attorneys-join-lawsuit-opposing-airguns-search-oil-atlantic/?utm_term=.1cdc0b3caf36"/>
    <s v="washingtonpost.com"/>
    <x v="1"/>
    <m/>
    <s v="http://abs.twimg.com/sticky/default_profile_images/default_profile_normal.png"/>
    <x v="121"/>
    <s v="https://twitter.com/#!/schon_patricia/status/1077951047719677952"/>
    <m/>
    <m/>
    <s v="1077951047719677952"/>
    <m/>
    <b v="0"/>
    <n v="0"/>
    <s v=""/>
    <b v="0"/>
    <s v="en"/>
    <m/>
    <s v=""/>
    <b v="0"/>
    <n v="7"/>
    <s v="1077340896041955328"/>
    <s v="Twitter for iPhone"/>
    <b v="0"/>
    <s v="1077340896041955328"/>
    <s v="Tweet"/>
    <n v="0"/>
    <n v="0"/>
    <m/>
    <m/>
    <m/>
    <m/>
    <m/>
    <m/>
    <m/>
    <m/>
    <n v="1"/>
    <s v="6"/>
    <s v="6"/>
    <n v="0"/>
    <n v="0"/>
    <n v="0"/>
    <n v="0"/>
    <n v="0"/>
    <n v="0"/>
    <n v="18"/>
    <n v="100"/>
    <n v="18"/>
  </r>
  <r>
    <s v="barnettandassoc"/>
    <s v="barnettandassoc"/>
    <m/>
    <m/>
    <m/>
    <m/>
    <m/>
    <m/>
    <m/>
    <m/>
    <s v="No"/>
    <n v="148"/>
    <m/>
    <m/>
    <x v="0"/>
    <d v="2018-12-19T05:00:00.000"/>
    <s v="We make Underwater Visibility CLEARER with new technology https://t.co/X21dJaoHgo #offshoredrilling #oilplatforms"/>
    <s v="https://youtu.be/-wI7OD9lC9M"/>
    <s v="youtu.be"/>
    <x v="25"/>
    <m/>
    <s v="http://pbs.twimg.com/profile_images/378800000048746068/76d334f94fdbe55a6ec89d6745c86763_normal.jpeg"/>
    <x v="122"/>
    <s v="https://twitter.com/#!/barnettandassoc/status/1075254398136258560"/>
    <m/>
    <m/>
    <s v="1075254398136258560"/>
    <m/>
    <b v="0"/>
    <n v="0"/>
    <s v=""/>
    <b v="0"/>
    <s v="en"/>
    <m/>
    <s v=""/>
    <b v="0"/>
    <n v="0"/>
    <s v=""/>
    <s v="TweetDeck"/>
    <b v="0"/>
    <s v="1075254398136258560"/>
    <s v="Tweet"/>
    <n v="0"/>
    <n v="0"/>
    <m/>
    <m/>
    <m/>
    <m/>
    <m/>
    <m/>
    <m/>
    <m/>
    <n v="2"/>
    <s v="2"/>
    <s v="2"/>
    <n v="1"/>
    <n v="10"/>
    <n v="0"/>
    <n v="0"/>
    <n v="0"/>
    <n v="0"/>
    <n v="9"/>
    <n v="90"/>
    <n v="10"/>
  </r>
  <r>
    <s v="barnettandassoc"/>
    <s v="barnettandassoc"/>
    <m/>
    <m/>
    <m/>
    <m/>
    <m/>
    <m/>
    <m/>
    <m/>
    <s v="No"/>
    <n v="149"/>
    <m/>
    <m/>
    <x v="0"/>
    <d v="2018-12-27T18:00:01.000"/>
    <s v="We make Underwater Visibility CLEARER with new technology https://t.co/X21dJa75RO #offshoredrilling #oilplatforms"/>
    <s v="https://youtu.be/-wI7OD9lC9M"/>
    <s v="youtu.be"/>
    <x v="25"/>
    <m/>
    <s v="http://pbs.twimg.com/profile_images/378800000048746068/76d334f94fdbe55a6ec89d6745c86763_normal.jpeg"/>
    <x v="123"/>
    <s v="https://twitter.com/#!/barnettandassoc/status/1078349796916621313"/>
    <m/>
    <m/>
    <s v="1078349796916621313"/>
    <m/>
    <b v="0"/>
    <n v="0"/>
    <s v=""/>
    <b v="0"/>
    <s v="en"/>
    <m/>
    <s v=""/>
    <b v="0"/>
    <n v="0"/>
    <s v=""/>
    <s v="TweetDeck"/>
    <b v="0"/>
    <s v="1078349796916621313"/>
    <s v="Tweet"/>
    <n v="0"/>
    <n v="0"/>
    <m/>
    <m/>
    <m/>
    <m/>
    <m/>
    <m/>
    <m/>
    <m/>
    <n v="2"/>
    <s v="2"/>
    <s v="2"/>
    <n v="1"/>
    <n v="10"/>
    <n v="0"/>
    <n v="0"/>
    <n v="0"/>
    <n v="0"/>
    <n v="9"/>
    <n v="90"/>
    <n v="10"/>
  </r>
  <r>
    <s v="perfoblogger"/>
    <s v="mr"/>
    <m/>
    <m/>
    <m/>
    <m/>
    <m/>
    <m/>
    <m/>
    <m/>
    <s v="No"/>
    <n v="150"/>
    <m/>
    <m/>
    <x v="1"/>
    <d v="2018-12-27T23:12:17.000"/>
    <s v="Imperial and Metric Conversions_x000a_↪@mr.driller_x000a_#oil #oilandgaslife  #oilfieldlife #drillingrig #shackles… https://t.co/6LTvrRPATf"/>
    <s v="https://twitter.com/i/web/status/1078428384185716741"/>
    <s v="twitter.com"/>
    <x v="26"/>
    <m/>
    <s v="http://pbs.twimg.com/profile_images/1071424253487185922/FUeAeRC7_normal.jpg"/>
    <x v="124"/>
    <s v="https://twitter.com/#!/perfoblogger/status/1078428384185716741"/>
    <m/>
    <m/>
    <s v="1078428384185716741"/>
    <m/>
    <b v="0"/>
    <n v="0"/>
    <s v=""/>
    <b v="0"/>
    <s v="en"/>
    <m/>
    <s v=""/>
    <b v="0"/>
    <n v="0"/>
    <s v=""/>
    <s v="Facebook"/>
    <b v="1"/>
    <s v="1078428384185716741"/>
    <s v="Tweet"/>
    <n v="0"/>
    <n v="0"/>
    <m/>
    <m/>
    <m/>
    <m/>
    <m/>
    <m/>
    <m/>
    <m/>
    <n v="1"/>
    <s v="11"/>
    <s v="11"/>
    <n v="0"/>
    <n v="0"/>
    <n v="0"/>
    <n v="0"/>
    <n v="0"/>
    <n v="0"/>
    <n v="11"/>
    <n v="100"/>
    <n v="11"/>
  </r>
  <r>
    <s v="perfoblogger"/>
    <s v="perfoblogger"/>
    <m/>
    <m/>
    <m/>
    <m/>
    <m/>
    <m/>
    <m/>
    <m/>
    <s v="No"/>
    <n v="151"/>
    <m/>
    <m/>
    <x v="0"/>
    <d v="2018-12-17T11:22:25.000"/>
    <s v="Operaciones de Sismica Offshore_x000a_↪offshore_pirate  -  Seismic Operations. #oilfield #offshorepirate #maritime… https://t.co/kK19dAv0kl"/>
    <s v="https://twitter.com/i/web/status/1074625862329339906"/>
    <s v="twitter.com"/>
    <x v="27"/>
    <m/>
    <s v="http://pbs.twimg.com/profile_images/1071424253487185922/FUeAeRC7_normal.jpg"/>
    <x v="125"/>
    <s v="https://twitter.com/#!/perfoblogger/status/1074625862329339906"/>
    <m/>
    <m/>
    <s v="1074625862329339906"/>
    <m/>
    <b v="0"/>
    <n v="0"/>
    <s v=""/>
    <b v="0"/>
    <s v="ca"/>
    <m/>
    <s v=""/>
    <b v="0"/>
    <n v="0"/>
    <s v=""/>
    <s v="Instagram"/>
    <b v="1"/>
    <s v="1074625862329339906"/>
    <s v="Tweet"/>
    <n v="0"/>
    <n v="0"/>
    <m/>
    <m/>
    <m/>
    <m/>
    <m/>
    <m/>
    <m/>
    <m/>
    <n v="4"/>
    <s v="11"/>
    <s v="11"/>
    <n v="0"/>
    <n v="0"/>
    <n v="0"/>
    <n v="0"/>
    <n v="0"/>
    <n v="0"/>
    <n v="10"/>
    <n v="100"/>
    <n v="10"/>
  </r>
  <r>
    <s v="perfoblogger"/>
    <s v="perfoblogger"/>
    <m/>
    <m/>
    <m/>
    <m/>
    <m/>
    <m/>
    <m/>
    <m/>
    <s v="No"/>
    <n v="152"/>
    <m/>
    <m/>
    <x v="0"/>
    <d v="2018-12-17T11:23:05.000"/>
    <s v="Operaciones de Sismica Offshore_x000a_↪Offshore Pirate  -  Seismic Operations. #oilfield #offshorepirate #maritime… https://t.co/qFOeI59B7g"/>
    <s v="https://twitter.com/i/web/status/1074626030109745153"/>
    <s v="twitter.com"/>
    <x v="27"/>
    <m/>
    <s v="http://pbs.twimg.com/profile_images/1071424253487185922/FUeAeRC7_normal.jpg"/>
    <x v="126"/>
    <s v="https://twitter.com/#!/perfoblogger/status/1074626030109745153"/>
    <m/>
    <m/>
    <s v="1074626030109745153"/>
    <m/>
    <b v="0"/>
    <n v="0"/>
    <s v=""/>
    <b v="0"/>
    <s v="ca"/>
    <m/>
    <s v=""/>
    <b v="0"/>
    <n v="0"/>
    <s v=""/>
    <s v="Facebook"/>
    <b v="1"/>
    <s v="1074626030109745153"/>
    <s v="Tweet"/>
    <n v="0"/>
    <n v="0"/>
    <m/>
    <m/>
    <m/>
    <m/>
    <m/>
    <m/>
    <m/>
    <m/>
    <n v="4"/>
    <s v="11"/>
    <s v="11"/>
    <n v="0"/>
    <n v="0"/>
    <n v="0"/>
    <n v="0"/>
    <n v="0"/>
    <n v="0"/>
    <n v="11"/>
    <n v="100"/>
    <n v="11"/>
  </r>
  <r>
    <s v="perfoblogger"/>
    <s v="perfoblogger"/>
    <m/>
    <m/>
    <m/>
    <m/>
    <m/>
    <m/>
    <m/>
    <m/>
    <s v="No"/>
    <n v="153"/>
    <m/>
    <m/>
    <x v="0"/>
    <d v="2018-12-18T11:09:37.000"/>
    <s v="↪Offshore Pirate  -  Offshore Operations at Noble Tom Madden. #Guyana 🇬🇾 Oil Fields. #oilfield #offshorepirate… https://t.co/W9GxKXkZ6J"/>
    <s v="https://twitter.com/i/web/status/1074985028881403904"/>
    <s v="twitter.com"/>
    <x v="28"/>
    <m/>
    <s v="http://pbs.twimg.com/profile_images/1071424253487185922/FUeAeRC7_normal.jpg"/>
    <x v="127"/>
    <s v="https://twitter.com/#!/perfoblogger/status/1074985028881403904"/>
    <m/>
    <m/>
    <s v="1074985028881403904"/>
    <m/>
    <b v="0"/>
    <n v="0"/>
    <s v=""/>
    <b v="0"/>
    <s v="en"/>
    <m/>
    <s v=""/>
    <b v="0"/>
    <n v="0"/>
    <s v=""/>
    <s v="Facebook"/>
    <b v="1"/>
    <s v="1074985028881403904"/>
    <s v="Tweet"/>
    <n v="0"/>
    <n v="0"/>
    <m/>
    <m/>
    <m/>
    <m/>
    <m/>
    <m/>
    <m/>
    <m/>
    <n v="4"/>
    <s v="11"/>
    <s v="11"/>
    <n v="1"/>
    <n v="7.6923076923076925"/>
    <n v="1"/>
    <n v="7.6923076923076925"/>
    <n v="0"/>
    <n v="0"/>
    <n v="11"/>
    <n v="84.61538461538461"/>
    <n v="13"/>
  </r>
  <r>
    <s v="perfoblogger"/>
    <s v="perfoblogger"/>
    <m/>
    <m/>
    <m/>
    <m/>
    <m/>
    <m/>
    <m/>
    <m/>
    <s v="No"/>
    <n v="154"/>
    <m/>
    <m/>
    <x v="0"/>
    <d v="2018-12-27T23:12:14.000"/>
    <s v="Imperial and Metric Conversions_x000a_↪mr.driller_x000a_#oil #oilandgaslife  #oilfieldlife #drillingrig #shackles… https://t.co/p58uxxqfFY"/>
    <s v="https://twitter.com/i/web/status/1078428368901627904"/>
    <s v="twitter.com"/>
    <x v="26"/>
    <m/>
    <s v="http://pbs.twimg.com/profile_images/1071424253487185922/FUeAeRC7_normal.jpg"/>
    <x v="128"/>
    <s v="https://twitter.com/#!/perfoblogger/status/1078428368901627904"/>
    <m/>
    <m/>
    <s v="1078428368901627904"/>
    <m/>
    <b v="0"/>
    <n v="0"/>
    <s v=""/>
    <b v="0"/>
    <s v="en"/>
    <m/>
    <s v=""/>
    <b v="0"/>
    <n v="0"/>
    <s v=""/>
    <s v="Instagram"/>
    <b v="1"/>
    <s v="1078428368901627904"/>
    <s v="Tweet"/>
    <n v="0"/>
    <n v="0"/>
    <m/>
    <m/>
    <m/>
    <m/>
    <m/>
    <m/>
    <m/>
    <m/>
    <n v="4"/>
    <s v="11"/>
    <s v="11"/>
    <n v="0"/>
    <n v="0"/>
    <n v="0"/>
    <n v="0"/>
    <n v="0"/>
    <n v="0"/>
    <n v="11"/>
    <n v="100"/>
    <n v="11"/>
  </r>
  <r>
    <s v="xtheflippers"/>
    <s v="secretaryzinke"/>
    <m/>
    <m/>
    <m/>
    <m/>
    <m/>
    <m/>
    <m/>
    <m/>
    <s v="No"/>
    <n v="155"/>
    <m/>
    <m/>
    <x v="1"/>
    <d v="2018-12-17T20:32:48.000"/>
    <s v="Stop @realDonaldTrump @SecretaryZinke's plan to open +90% of our coasts to #offshoredrilling. It's a killer for our #climate, #oceans, and Communities. Sign here: https://t.co/GCAqm0TUjp #actonclimate #fossilfuel"/>
    <s v="https://actionnetwork.org/petitions/dont-let-trump-drill-our-coast?source=twitter&amp;"/>
    <s v="actionnetwork.org"/>
    <x v="29"/>
    <m/>
    <s v="http://abs.twimg.com/sticky/default_profile_images/default_profile_normal.png"/>
    <x v="129"/>
    <s v="https://twitter.com/#!/xtheflippers/status/1074764367932088323"/>
    <m/>
    <m/>
    <s v="1074764367932088323"/>
    <m/>
    <b v="0"/>
    <n v="0"/>
    <s v=""/>
    <b v="0"/>
    <s v="en"/>
    <m/>
    <s v=""/>
    <b v="0"/>
    <n v="0"/>
    <s v=""/>
    <s v="Twitter Web Client"/>
    <b v="0"/>
    <s v="1074764367932088323"/>
    <s v="Tweet"/>
    <n v="0"/>
    <n v="0"/>
    <m/>
    <m/>
    <m/>
    <m/>
    <m/>
    <m/>
    <m/>
    <m/>
    <n v="2"/>
    <s v="8"/>
    <s v="8"/>
    <n v="0"/>
    <n v="0"/>
    <n v="1"/>
    <n v="4"/>
    <n v="0"/>
    <n v="0"/>
    <n v="24"/>
    <n v="96"/>
    <n v="25"/>
  </r>
  <r>
    <s v="xtheflippers"/>
    <s v="secretaryzinke"/>
    <m/>
    <m/>
    <m/>
    <m/>
    <m/>
    <m/>
    <m/>
    <m/>
    <s v="No"/>
    <n v="156"/>
    <m/>
    <m/>
    <x v="1"/>
    <d v="2018-12-28T00:49:18.000"/>
    <s v="Stop @realDonaldTrump @SecretaryZinke's plan to open +90% of our coasts to #offshoredrilling. It's a killer for our… https://t.co/3tlSPQVUa0"/>
    <s v="https://twitter.com/i/web/status/1078452796574388226"/>
    <s v="twitter.com"/>
    <x v="8"/>
    <m/>
    <s v="http://abs.twimg.com/sticky/default_profile_images/default_profile_normal.png"/>
    <x v="130"/>
    <s v="https://twitter.com/#!/xtheflippers/status/1078452796574388226"/>
    <m/>
    <m/>
    <s v="1078452796574388226"/>
    <m/>
    <b v="0"/>
    <n v="0"/>
    <s v=""/>
    <b v="0"/>
    <s v="en"/>
    <m/>
    <s v=""/>
    <b v="0"/>
    <n v="0"/>
    <s v=""/>
    <s v="Twitter Web Client"/>
    <b v="1"/>
    <s v="1078452796574388226"/>
    <s v="Tweet"/>
    <n v="0"/>
    <n v="0"/>
    <m/>
    <m/>
    <m/>
    <m/>
    <m/>
    <m/>
    <m/>
    <m/>
    <n v="2"/>
    <s v="8"/>
    <s v="8"/>
    <n v="0"/>
    <n v="0"/>
    <n v="1"/>
    <n v="5.882352941176471"/>
    <n v="0"/>
    <n v="0"/>
    <n v="16"/>
    <n v="94.11764705882354"/>
    <n v="17"/>
  </r>
  <r>
    <s v="nitram_4200"/>
    <s v="nitram_4200"/>
    <m/>
    <m/>
    <m/>
    <m/>
    <m/>
    <m/>
    <m/>
    <m/>
    <s v="No"/>
    <n v="159"/>
    <m/>
    <m/>
    <x v="0"/>
    <d v="2018-12-28T00:59:02.000"/>
    <s v="Sunset in the Bay of Bengal_x000a__x000a_#india #sunset #ocean #natgeo #natgeoyourshot #offshore #fishing #offshoredrilling @ K… https://t.co/FGKv2aoS1L"/>
    <s v="https://twitter.com/i/web/status/1078455248337817600"/>
    <s v="twitter.com"/>
    <x v="30"/>
    <m/>
    <s v="http://pbs.twimg.com/profile_images/990145961564532738/-pGXnjZk_normal.jpg"/>
    <x v="131"/>
    <s v="https://twitter.com/#!/nitram_4200/status/1078455248337817600"/>
    <m/>
    <m/>
    <s v="1078455248337817600"/>
    <m/>
    <b v="0"/>
    <n v="0"/>
    <s v=""/>
    <b v="0"/>
    <s v="tl"/>
    <m/>
    <s v=""/>
    <b v="0"/>
    <n v="0"/>
    <s v=""/>
    <s v="Instagram"/>
    <b v="1"/>
    <s v="1078455248337817600"/>
    <s v="Tweet"/>
    <n v="0"/>
    <n v="0"/>
    <m/>
    <m/>
    <m/>
    <m/>
    <m/>
    <m/>
    <m/>
    <m/>
    <n v="1"/>
    <s v="2"/>
    <s v="2"/>
    <n v="0"/>
    <n v="0"/>
    <n v="0"/>
    <n v="0"/>
    <n v="0"/>
    <n v="0"/>
    <n v="15"/>
    <n v="100"/>
    <n v="15"/>
  </r>
  <r>
    <s v="danbacher"/>
    <s v="danbacher"/>
    <m/>
    <m/>
    <m/>
    <m/>
    <m/>
    <m/>
    <m/>
    <m/>
    <s v="No"/>
    <n v="160"/>
    <m/>
    <m/>
    <x v="0"/>
    <d v="2018-12-17T20:19:53.000"/>
    <s v="RT @DanBacher: A federal judge has ordered a moratorium on offshore fracking in federal waters off California. That's good news, but #offsh…"/>
    <m/>
    <m/>
    <x v="1"/>
    <m/>
    <s v="http://pbs.twimg.com/profile_images/565710210614824960/_tjijrkv_normal.jpeg"/>
    <x v="132"/>
    <s v="https://twitter.com/#!/danbacher/status/1074761117065404416"/>
    <m/>
    <m/>
    <s v="1074761117065404416"/>
    <m/>
    <b v="0"/>
    <n v="0"/>
    <s v=""/>
    <b v="0"/>
    <s v="en"/>
    <m/>
    <s v=""/>
    <b v="0"/>
    <n v="3"/>
    <s v="1064771269374033920"/>
    <s v="Twitter Web Client"/>
    <b v="0"/>
    <s v="1064771269374033920"/>
    <s v="Tweet"/>
    <n v="0"/>
    <n v="0"/>
    <m/>
    <m/>
    <m/>
    <m/>
    <m/>
    <m/>
    <m/>
    <m/>
    <n v="3"/>
    <s v="4"/>
    <s v="4"/>
    <n v="1"/>
    <n v="4.545454545454546"/>
    <n v="0"/>
    <n v="0"/>
    <n v="0"/>
    <n v="0"/>
    <n v="21"/>
    <n v="95.45454545454545"/>
    <n v="22"/>
  </r>
  <r>
    <s v="danbacher"/>
    <s v="danbacher"/>
    <m/>
    <m/>
    <m/>
    <m/>
    <m/>
    <m/>
    <m/>
    <m/>
    <s v="No"/>
    <n v="161"/>
    <m/>
    <m/>
    <x v="0"/>
    <d v="2018-12-17T20:32:47.000"/>
    <s v="Do you wonder why #JerryBrown's regulators approved 21,000 new oil &amp;amp; gas permits? Do you wonder why #CalifMPAs, created under a #BigOil lobbyist's helm, don't protect CA waters from #offshoredrilling &amp;amp; pollution? Here's a big reason why. #BrownsLastChance https://t.co/qkCKWirlji"/>
    <s v="https://public-accountability.org/report/the-california-oil-veto/?fbclid=IwAR1WbNm01NXzy3s-zfO4Uuo4donSO5UL-nnzTnZzIL6slTSOPVFoVw6yu2w"/>
    <s v="public-accountability.org"/>
    <x v="31"/>
    <m/>
    <s v="http://pbs.twimg.com/profile_images/565710210614824960/_tjijrkv_normal.jpeg"/>
    <x v="133"/>
    <s v="https://twitter.com/#!/danbacher/status/1074764366984015872"/>
    <m/>
    <m/>
    <s v="1074764366984015872"/>
    <m/>
    <b v="0"/>
    <n v="3"/>
    <s v=""/>
    <b v="0"/>
    <s v="en"/>
    <m/>
    <s v=""/>
    <b v="0"/>
    <n v="4"/>
    <s v=""/>
    <s v="Twitter Web Client"/>
    <b v="0"/>
    <s v="1074764366984015872"/>
    <s v="Tweet"/>
    <n v="0"/>
    <n v="0"/>
    <m/>
    <m/>
    <m/>
    <m/>
    <m/>
    <m/>
    <m/>
    <m/>
    <n v="3"/>
    <s v="4"/>
    <s v="4"/>
    <n v="3"/>
    <n v="7.6923076923076925"/>
    <n v="0"/>
    <n v="0"/>
    <n v="0"/>
    <n v="0"/>
    <n v="36"/>
    <n v="92.3076923076923"/>
    <n v="39"/>
  </r>
  <r>
    <s v="danbacher"/>
    <s v="danbacher"/>
    <m/>
    <m/>
    <m/>
    <m/>
    <m/>
    <m/>
    <m/>
    <m/>
    <s v="No"/>
    <n v="162"/>
    <m/>
    <m/>
    <x v="0"/>
    <d v="2018-12-17T21:32:09.000"/>
    <s v="RT @DanBacher: Do you wonder why #JerryBrown's regulators approved 21,000 new oil &amp;amp; gas permits? Do you wonder why #CalifMPAs, created unde…"/>
    <m/>
    <m/>
    <x v="6"/>
    <m/>
    <s v="http://pbs.twimg.com/profile_images/565710210614824960/_tjijrkv_normal.jpeg"/>
    <x v="134"/>
    <s v="https://twitter.com/#!/danbacher/status/1074779303898796032"/>
    <m/>
    <m/>
    <s v="1074779303898796032"/>
    <m/>
    <b v="0"/>
    <n v="0"/>
    <s v=""/>
    <b v="0"/>
    <s v="en"/>
    <m/>
    <s v=""/>
    <b v="0"/>
    <n v="4"/>
    <s v="1074764366984015872"/>
    <s v="Twitter Web Client"/>
    <b v="0"/>
    <s v="1074764366984015872"/>
    <s v="Tweet"/>
    <n v="0"/>
    <n v="0"/>
    <m/>
    <m/>
    <m/>
    <m/>
    <m/>
    <m/>
    <m/>
    <m/>
    <n v="3"/>
    <s v="4"/>
    <s v="4"/>
    <n v="2"/>
    <n v="8.695652173913043"/>
    <n v="0"/>
    <n v="0"/>
    <n v="0"/>
    <n v="0"/>
    <n v="21"/>
    <n v="91.30434782608695"/>
    <n v="23"/>
  </r>
  <r>
    <s v="paisley_owen"/>
    <s v="danbacher"/>
    <m/>
    <m/>
    <m/>
    <m/>
    <m/>
    <m/>
    <m/>
    <m/>
    <s v="No"/>
    <n v="163"/>
    <m/>
    <m/>
    <x v="1"/>
    <d v="2018-12-28T02:04:31.000"/>
    <s v="RT @DanBacher: Do you wonder why #JerryBrown's regulators approved 21,000 new oil &amp;amp; gas permits? Do you wonder why #CalifMPAs, created unde…"/>
    <m/>
    <m/>
    <x v="6"/>
    <m/>
    <s v="http://pbs.twimg.com/profile_images/1043374537654628352/bIva5c8h_normal.jpg"/>
    <x v="135"/>
    <s v="https://twitter.com/#!/paisley_owen/status/1078471725933871105"/>
    <m/>
    <m/>
    <s v="1078471725933871105"/>
    <m/>
    <b v="0"/>
    <n v="0"/>
    <s v=""/>
    <b v="0"/>
    <s v="en"/>
    <m/>
    <s v=""/>
    <b v="0"/>
    <n v="16"/>
    <s v="1074764366984015872"/>
    <s v="Twitter Web Client"/>
    <b v="0"/>
    <s v="1074764366984015872"/>
    <s v="Tweet"/>
    <n v="0"/>
    <n v="0"/>
    <m/>
    <m/>
    <m/>
    <m/>
    <m/>
    <m/>
    <m/>
    <m/>
    <n v="1"/>
    <s v="4"/>
    <s v="4"/>
    <n v="2"/>
    <n v="8.695652173913043"/>
    <n v="0"/>
    <n v="0"/>
    <n v="0"/>
    <n v="0"/>
    <n v="21"/>
    <n v="91.30434782608695"/>
    <n v="23"/>
  </r>
  <r>
    <s v="climateleaf"/>
    <s v="climateleaf"/>
    <m/>
    <m/>
    <m/>
    <m/>
    <m/>
    <m/>
    <m/>
    <m/>
    <s v="No"/>
    <n v="164"/>
    <m/>
    <m/>
    <x v="0"/>
    <d v="2018-12-28T13:00:01.000"/>
    <s v="Disasters such as the BP Deepwater Horizon oil spill and the 14-year Taylor Energy oil spill offer vivid demonstrat… https://t.co/2UcyG23Zum"/>
    <s v="https://twitter.com/i/web/status/1078636690057691141"/>
    <s v="twitter.com"/>
    <x v="1"/>
    <m/>
    <s v="http://pbs.twimg.com/profile_images/1040066968257085440/3MBBgUVI_normal.jpg"/>
    <x v="136"/>
    <s v="https://twitter.com/#!/climateleaf/status/1078636690057691141"/>
    <m/>
    <m/>
    <s v="1078636690057691141"/>
    <m/>
    <b v="0"/>
    <n v="0"/>
    <s v=""/>
    <b v="0"/>
    <s v="en"/>
    <m/>
    <s v=""/>
    <b v="0"/>
    <n v="0"/>
    <s v=""/>
    <s v="TweetDeck"/>
    <b v="1"/>
    <s v="1078636690057691141"/>
    <s v="Tweet"/>
    <n v="0"/>
    <n v="0"/>
    <m/>
    <m/>
    <m/>
    <m/>
    <m/>
    <m/>
    <m/>
    <m/>
    <n v="1"/>
    <s v="2"/>
    <s v="2"/>
    <n v="1"/>
    <n v="5"/>
    <n v="0"/>
    <n v="0"/>
    <n v="0"/>
    <n v="0"/>
    <n v="19"/>
    <n v="95"/>
    <n v="20"/>
  </r>
  <r>
    <s v="stonedwino"/>
    <s v="stonedwino"/>
    <m/>
    <m/>
    <m/>
    <m/>
    <m/>
    <m/>
    <m/>
    <m/>
    <s v="No"/>
    <n v="165"/>
    <m/>
    <m/>
    <x v="0"/>
    <d v="2018-12-28T14:24:28.000"/>
    <s v="We want and need #WindFarms off our coast not #OffshoreDrilling"/>
    <m/>
    <m/>
    <x v="32"/>
    <m/>
    <s v="http://pbs.twimg.com/profile_images/2616597060/57xi10tkvhsasqex4uad_normal.jpeg"/>
    <x v="137"/>
    <s v="https://twitter.com/#!/stonedwino/status/1078657941404872705"/>
    <m/>
    <m/>
    <s v="1078657941404872705"/>
    <m/>
    <b v="0"/>
    <n v="0"/>
    <s v=""/>
    <b v="1"/>
    <s v="en"/>
    <m/>
    <s v="1078656832271536128"/>
    <b v="0"/>
    <n v="0"/>
    <s v=""/>
    <s v="Twitter Web Client"/>
    <b v="0"/>
    <s v="1078657941404872705"/>
    <s v="Tweet"/>
    <n v="0"/>
    <n v="0"/>
    <m/>
    <m/>
    <m/>
    <m/>
    <m/>
    <m/>
    <m/>
    <m/>
    <n v="1"/>
    <s v="2"/>
    <s v="2"/>
    <n v="0"/>
    <n v="0"/>
    <n v="0"/>
    <n v="0"/>
    <n v="0"/>
    <n v="0"/>
    <n v="10"/>
    <n v="100"/>
    <n v="10"/>
  </r>
  <r>
    <s v="dragondeepwater"/>
    <s v="dragondeepwater"/>
    <m/>
    <m/>
    <m/>
    <m/>
    <m/>
    <m/>
    <m/>
    <m/>
    <s v="No"/>
    <n v="166"/>
    <m/>
    <m/>
    <x v="0"/>
    <d v="2018-12-19T00:30:43.000"/>
    <s v="CGX Energy hires Rowan rig for Guyana well https://t.co/FnfZe1Ppcp #drilling #offshoredrilling #exploration… https://t.co/zuXrOQqXmK"/>
    <s v="https://www.offshoreenergytoday.com/cgx-energy-hires-rowan-rig-for-guyana-well/#.XBmRJHUKPTc.twitter https://twitter.com/i/web/status/1075186629214642177"/>
    <s v="offshoreenergytoday.com twitter.com"/>
    <x v="33"/>
    <m/>
    <s v="http://pbs.twimg.com/profile_images/839949773654257664/M9TLJaVJ_normal.jpg"/>
    <x v="138"/>
    <s v="https://twitter.com/#!/dragondeepwater/status/1075186629214642177"/>
    <m/>
    <m/>
    <s v="1075186629214642177"/>
    <m/>
    <b v="0"/>
    <n v="0"/>
    <s v=""/>
    <b v="0"/>
    <s v="tl"/>
    <m/>
    <s v=""/>
    <b v="0"/>
    <n v="0"/>
    <s v=""/>
    <s v="Twitter Web Client"/>
    <b v="1"/>
    <s v="1075186629214642177"/>
    <s v="Tweet"/>
    <n v="0"/>
    <n v="0"/>
    <m/>
    <m/>
    <m/>
    <m/>
    <m/>
    <m/>
    <m/>
    <m/>
    <n v="8"/>
    <s v="15"/>
    <s v="15"/>
    <n v="1"/>
    <n v="9.090909090909092"/>
    <n v="0"/>
    <n v="0"/>
    <n v="0"/>
    <n v="0"/>
    <n v="10"/>
    <n v="90.9090909090909"/>
    <n v="11"/>
  </r>
  <r>
    <s v="dragondeepwater"/>
    <s v="dragondeepwater"/>
    <m/>
    <m/>
    <m/>
    <m/>
    <m/>
    <m/>
    <m/>
    <m/>
    <s v="No"/>
    <n v="167"/>
    <m/>
    <m/>
    <x v="0"/>
    <d v="2018-12-19T15:20:50.000"/>
    <s v="Ensco rig gearing up to drill Corallian’s Wick prospect https://t.co/xkP8JMFwDs #drilling #offshoredrilling… https://t.co/LOh1pjDrws"/>
    <s v="https://www.offshoreenergytoday.com/ensco-rig-gearing-up-to-drill-corallians-wick-prospect/#.XBphy38iEKY.twitter https://twitter.com/i/web/status/1075410635352129536"/>
    <s v="offshoreenergytoday.com twitter.com"/>
    <x v="34"/>
    <m/>
    <s v="http://pbs.twimg.com/profile_images/839949773654257664/M9TLJaVJ_normal.jpg"/>
    <x v="139"/>
    <s v="https://twitter.com/#!/dragondeepwater/status/1075410635352129536"/>
    <m/>
    <m/>
    <s v="1075410635352129536"/>
    <m/>
    <b v="0"/>
    <n v="0"/>
    <s v=""/>
    <b v="0"/>
    <s v="en"/>
    <m/>
    <s v=""/>
    <b v="0"/>
    <n v="0"/>
    <s v=""/>
    <s v="Twitter Web Client"/>
    <b v="1"/>
    <s v="1075410635352129536"/>
    <s v="Tweet"/>
    <n v="0"/>
    <n v="0"/>
    <m/>
    <m/>
    <m/>
    <m/>
    <m/>
    <m/>
    <m/>
    <m/>
    <n v="8"/>
    <s v="15"/>
    <s v="15"/>
    <n v="0"/>
    <n v="0"/>
    <n v="0"/>
    <n v="0"/>
    <n v="0"/>
    <n v="0"/>
    <n v="12"/>
    <n v="100"/>
    <n v="12"/>
  </r>
  <r>
    <s v="dragondeepwater"/>
    <s v="dragondeepwater"/>
    <m/>
    <m/>
    <m/>
    <m/>
    <m/>
    <m/>
    <m/>
    <m/>
    <s v="No"/>
    <n v="168"/>
    <m/>
    <m/>
    <x v="0"/>
    <d v="2018-12-20T13:20:03.000"/>
    <s v="Historic year ahead for U.S. Gulf of Mexico, WoodMac says https://t.co/967rHOlP4J #drilling #offshoredrilling… https://t.co/zktDjHocoX"/>
    <s v="https://www.offshoreenergytoday.com/historic-year-ahead-for-u-s-gulf-of-mexico-woodmac-says/#.XBuW_LDdQjs.twitter https://twitter.com/i/web/status/1075742628350709762"/>
    <s v="offshoreenergytoday.com twitter.com"/>
    <x v="34"/>
    <m/>
    <s v="http://pbs.twimg.com/profile_images/839949773654257664/M9TLJaVJ_normal.jpg"/>
    <x v="140"/>
    <s v="https://twitter.com/#!/dragondeepwater/status/1075742628350709762"/>
    <m/>
    <m/>
    <s v="1075742628350709762"/>
    <m/>
    <b v="0"/>
    <n v="0"/>
    <s v=""/>
    <b v="0"/>
    <s v="en"/>
    <m/>
    <s v=""/>
    <b v="0"/>
    <n v="0"/>
    <s v=""/>
    <s v="Twitter Web Client"/>
    <b v="1"/>
    <s v="1075742628350709762"/>
    <s v="Tweet"/>
    <n v="0"/>
    <n v="0"/>
    <m/>
    <m/>
    <m/>
    <m/>
    <m/>
    <m/>
    <m/>
    <m/>
    <n v="8"/>
    <s v="15"/>
    <s v="15"/>
    <n v="0"/>
    <n v="0"/>
    <n v="0"/>
    <n v="0"/>
    <n v="0"/>
    <n v="0"/>
    <n v="13"/>
    <n v="100"/>
    <n v="13"/>
  </r>
  <r>
    <s v="dragondeepwater"/>
    <s v="dragondeepwater"/>
    <m/>
    <m/>
    <m/>
    <m/>
    <m/>
    <m/>
    <m/>
    <m/>
    <s v="No"/>
    <n v="169"/>
    <m/>
    <m/>
    <x v="0"/>
    <d v="2018-12-21T15:39:37.000"/>
    <s v="Aker BP gets drilling permits for two North Sea wells https://t.co/iuvbI0rqpH #drilling #offshoredrilling… https://t.co/u0RXYihpC9"/>
    <s v="https://www.offshoreenergytoday.com/aker-bp-gets-drilling-permits-for-two-north-sea-wells/#.XB0JM71T1Mk.twitter https://twitter.com/i/web/status/1076140138013577219"/>
    <s v="offshoreenergytoday.com twitter.com"/>
    <x v="34"/>
    <m/>
    <s v="http://pbs.twimg.com/profile_images/839949773654257664/M9TLJaVJ_normal.jpg"/>
    <x v="141"/>
    <s v="https://twitter.com/#!/dragondeepwater/status/1076140138013577219"/>
    <m/>
    <m/>
    <s v="1076140138013577219"/>
    <m/>
    <b v="0"/>
    <n v="0"/>
    <s v=""/>
    <b v="0"/>
    <s v="en"/>
    <m/>
    <s v=""/>
    <b v="0"/>
    <n v="0"/>
    <s v=""/>
    <s v="Twitter Web Client"/>
    <b v="1"/>
    <s v="1076140138013577219"/>
    <s v="Tweet"/>
    <n v="0"/>
    <n v="0"/>
    <m/>
    <m/>
    <m/>
    <m/>
    <m/>
    <m/>
    <m/>
    <m/>
    <n v="8"/>
    <s v="15"/>
    <s v="15"/>
    <n v="0"/>
    <n v="0"/>
    <n v="0"/>
    <n v="0"/>
    <n v="0"/>
    <n v="0"/>
    <n v="12"/>
    <n v="100"/>
    <n v="12"/>
  </r>
  <r>
    <s v="dragondeepwater"/>
    <s v="dragondeepwater"/>
    <m/>
    <m/>
    <m/>
    <m/>
    <m/>
    <m/>
    <m/>
    <m/>
    <s v="No"/>
    <n v="170"/>
    <m/>
    <m/>
    <x v="0"/>
    <d v="2018-12-24T15:12:46.000"/>
    <s v="Rowan finds jobs for two jack-up rigs https://t.co/wKhX7DBAdY #drilling #offshoredrilling #exploration #oilindustry… https://t.co/wE9GKIpTzk"/>
    <s v="https://www.offshoreenergytoday.com/rowan-finds-jobs-for-two-jack-up-rigs/#.XCD3aO3F8s0.twitter https://twitter.com/i/web/status/1077220545408782336"/>
    <s v="offshoreenergytoday.com twitter.com"/>
    <x v="35"/>
    <m/>
    <s v="http://pbs.twimg.com/profile_images/839949773654257664/M9TLJaVJ_normal.jpg"/>
    <x v="142"/>
    <s v="https://twitter.com/#!/dragondeepwater/status/1077220545408782336"/>
    <m/>
    <m/>
    <s v="1077220545408782336"/>
    <m/>
    <b v="0"/>
    <n v="0"/>
    <s v=""/>
    <b v="0"/>
    <s v="en"/>
    <m/>
    <s v=""/>
    <b v="0"/>
    <n v="0"/>
    <s v=""/>
    <s v="Twitter Web Client"/>
    <b v="1"/>
    <s v="1077220545408782336"/>
    <s v="Tweet"/>
    <n v="0"/>
    <n v="0"/>
    <m/>
    <m/>
    <m/>
    <m/>
    <m/>
    <m/>
    <m/>
    <m/>
    <n v="8"/>
    <s v="15"/>
    <s v="15"/>
    <n v="0"/>
    <n v="0"/>
    <n v="0"/>
    <n v="0"/>
    <n v="0"/>
    <n v="0"/>
    <n v="12"/>
    <n v="100"/>
    <n v="12"/>
  </r>
  <r>
    <s v="dragondeepwater"/>
    <s v="dragondeepwater"/>
    <m/>
    <m/>
    <m/>
    <m/>
    <m/>
    <m/>
    <m/>
    <m/>
    <s v="No"/>
    <n v="171"/>
    <m/>
    <m/>
    <x v="0"/>
    <d v="2018-12-27T00:35:14.000"/>
    <s v="Kishorn to prepare world&amp;amp;#8217;s largest semi-submersible rig for new gig https://t.co/3Q4DmIVMxW #drilling… https://t.co/u4wIFgHmbe"/>
    <s v="http://www.offshoreenergytoday.com/kishorn-to-prepare-worlds-largest-semi-submersible-rig-for-new-gig/ https://twitter.com/i/web/status/1078086871614439424"/>
    <s v="offshoreenergytoday.com twitter.com"/>
    <x v="36"/>
    <m/>
    <s v="http://pbs.twimg.com/profile_images/839949773654257664/M9TLJaVJ_normal.jpg"/>
    <x v="143"/>
    <s v="https://twitter.com/#!/dragondeepwater/status/1078086871614439424"/>
    <m/>
    <m/>
    <s v="1078086871614439424"/>
    <m/>
    <b v="0"/>
    <n v="0"/>
    <s v=""/>
    <b v="0"/>
    <s v="en"/>
    <m/>
    <s v=""/>
    <b v="0"/>
    <n v="0"/>
    <s v=""/>
    <s v="Twitter for iPhone"/>
    <b v="1"/>
    <s v="1078086871614439424"/>
    <s v="Tweet"/>
    <n v="0"/>
    <n v="0"/>
    <m/>
    <m/>
    <m/>
    <m/>
    <m/>
    <m/>
    <m/>
    <m/>
    <n v="8"/>
    <s v="15"/>
    <s v="15"/>
    <n v="0"/>
    <n v="0"/>
    <n v="0"/>
    <n v="0"/>
    <n v="0"/>
    <n v="0"/>
    <n v="15"/>
    <n v="100"/>
    <n v="15"/>
  </r>
  <r>
    <s v="dragondeepwater"/>
    <s v="dragondeepwater"/>
    <m/>
    <m/>
    <m/>
    <m/>
    <m/>
    <m/>
    <m/>
    <m/>
    <s v="No"/>
    <n v="172"/>
    <m/>
    <m/>
    <x v="0"/>
    <d v="2018-12-27T15:28:12.000"/>
    <s v="Total spins drill bit at Brulpadda re-entry offshore South Africa https://t.co/YwxFBm3f8A #drilling… https://t.co/h9xxFQ5nfj"/>
    <s v="https://www.offshoreenergytoday.com/total-spins-drill-bit-at-brulpadda-re-entry-offshore-south-africa/#.XCTvhz7b0mU.twitter https://twitter.com/i/web/status/1078311594373902338"/>
    <s v="offshoreenergytoday.com twitter.com"/>
    <x v="36"/>
    <m/>
    <s v="http://pbs.twimg.com/profile_images/839949773654257664/M9TLJaVJ_normal.jpg"/>
    <x v="144"/>
    <s v="https://twitter.com/#!/dragondeepwater/status/1078311594373902338"/>
    <m/>
    <m/>
    <s v="1078311594373902338"/>
    <m/>
    <b v="0"/>
    <n v="0"/>
    <s v=""/>
    <b v="0"/>
    <s v="en"/>
    <m/>
    <s v=""/>
    <b v="0"/>
    <n v="0"/>
    <s v=""/>
    <s v="Twitter Web Client"/>
    <b v="1"/>
    <s v="1078311594373902338"/>
    <s v="Tweet"/>
    <n v="0"/>
    <n v="0"/>
    <m/>
    <m/>
    <m/>
    <m/>
    <m/>
    <m/>
    <m/>
    <m/>
    <n v="8"/>
    <s v="15"/>
    <s v="15"/>
    <n v="0"/>
    <n v="0"/>
    <n v="0"/>
    <n v="0"/>
    <n v="0"/>
    <n v="0"/>
    <n v="12"/>
    <n v="100"/>
    <n v="12"/>
  </r>
  <r>
    <s v="dragondeepwater"/>
    <s v="dragondeepwater"/>
    <m/>
    <m/>
    <m/>
    <m/>
    <m/>
    <m/>
    <m/>
    <m/>
    <s v="No"/>
    <n v="173"/>
    <m/>
    <m/>
    <x v="0"/>
    <d v="2018-12-27T20:47:28.000"/>
    <s v="Daewoo Shipbuilding to deliver two drillships to Sonangol in early 2019 https://t.co/0Nd3bnOTcQ  #drilling… https://t.co/jXFbTuT8mn"/>
    <s v="https://www.offshoreenergytoday.com/daewoo-shipbuilding-to-deliver-two-drillships-to-sonangol-in-early-2019/#.XCU6Wykw-Z0.twitter https://twitter.com/i/web/status/1078391937881657344"/>
    <s v="offshoreenergytoday.com twitter.com"/>
    <x v="36"/>
    <m/>
    <s v="http://pbs.twimg.com/profile_images/839949773654257664/M9TLJaVJ_normal.jpg"/>
    <x v="145"/>
    <s v="https://twitter.com/#!/dragondeepwater/status/1078391937881657344"/>
    <m/>
    <m/>
    <s v="1078391937881657344"/>
    <m/>
    <b v="0"/>
    <n v="0"/>
    <s v=""/>
    <b v="0"/>
    <s v="en"/>
    <m/>
    <s v=""/>
    <b v="0"/>
    <n v="0"/>
    <s v=""/>
    <s v="Twitter Web Client"/>
    <b v="1"/>
    <s v="1078391937881657344"/>
    <s v="Tweet"/>
    <n v="0"/>
    <n v="0"/>
    <m/>
    <m/>
    <m/>
    <m/>
    <m/>
    <m/>
    <m/>
    <m/>
    <n v="8"/>
    <s v="15"/>
    <s v="15"/>
    <n v="0"/>
    <n v="0"/>
    <n v="0"/>
    <n v="0"/>
    <n v="0"/>
    <n v="0"/>
    <n v="12"/>
    <n v="100"/>
    <n v="12"/>
  </r>
  <r>
    <s v="arogis60"/>
    <s v="dragondeepwater"/>
    <m/>
    <m/>
    <m/>
    <m/>
    <m/>
    <m/>
    <m/>
    <m/>
    <s v="No"/>
    <n v="174"/>
    <m/>
    <m/>
    <x v="1"/>
    <d v="2018-12-28T19:07:11.000"/>
    <s v="RT @dragondeepwater: Kishorn to prepare world&amp;amp;#8217;s largest semi-submersible rig for new gig https://t.co/3Q4DmIVMxW #drilling #offshored…"/>
    <s v="http://www.offshoreenergytoday.com/kishorn-to-prepare-worlds-largest-semi-submersible-rig-for-new-gig/"/>
    <s v="offshoreenergytoday.com"/>
    <x v="36"/>
    <m/>
    <s v="http://pbs.twimg.com/profile_images/1053005063147401217/TLekSEVb_normal.jpg"/>
    <x v="146"/>
    <s v="https://twitter.com/#!/arogis60/status/1078729090834841600"/>
    <m/>
    <m/>
    <s v="1078729090834841600"/>
    <m/>
    <b v="0"/>
    <n v="0"/>
    <s v=""/>
    <b v="0"/>
    <s v="en"/>
    <m/>
    <s v=""/>
    <b v="0"/>
    <n v="1"/>
    <s v="1078086871614439424"/>
    <s v="Twitter Lite"/>
    <b v="0"/>
    <s v="1078086871614439424"/>
    <s v="Tweet"/>
    <n v="0"/>
    <n v="0"/>
    <m/>
    <m/>
    <m/>
    <m/>
    <m/>
    <m/>
    <m/>
    <m/>
    <n v="2"/>
    <s v="15"/>
    <s v="15"/>
    <n v="0"/>
    <n v="0"/>
    <n v="0"/>
    <n v="0"/>
    <n v="0"/>
    <n v="0"/>
    <n v="18"/>
    <n v="100"/>
    <n v="18"/>
  </r>
  <r>
    <s v="arogis60"/>
    <s v="dragondeepwater"/>
    <m/>
    <m/>
    <m/>
    <m/>
    <m/>
    <m/>
    <m/>
    <m/>
    <s v="No"/>
    <n v="175"/>
    <m/>
    <m/>
    <x v="1"/>
    <d v="2018-12-28T19:07:32.000"/>
    <s v="RT @dragondeepwater: Total spins drill bit at Brulpadda re-entry offshore South Africa https://t.co/YwxFBm3f8A #drilling #offshoredrilling…"/>
    <s v="https://www.offshoreenergytoday.com/total-spins-drill-bit-at-brulpadda-re-entry-offshore-south-africa/#.XCTvhz7b0mU.twitter"/>
    <s v="offshoreenergytoday.com"/>
    <x v="34"/>
    <m/>
    <s v="http://pbs.twimg.com/profile_images/1053005063147401217/TLekSEVb_normal.jpg"/>
    <x v="147"/>
    <s v="https://twitter.com/#!/arogis60/status/1078729177841451012"/>
    <m/>
    <m/>
    <s v="1078729177841451012"/>
    <m/>
    <b v="0"/>
    <n v="0"/>
    <s v=""/>
    <b v="0"/>
    <s v="en"/>
    <m/>
    <s v=""/>
    <b v="0"/>
    <n v="0"/>
    <s v="1078311594373902338"/>
    <s v="Twitter Lite"/>
    <b v="0"/>
    <s v="1078311594373902338"/>
    <s v="Tweet"/>
    <n v="0"/>
    <n v="0"/>
    <m/>
    <m/>
    <m/>
    <m/>
    <m/>
    <m/>
    <m/>
    <m/>
    <n v="2"/>
    <s v="15"/>
    <s v="15"/>
    <n v="0"/>
    <n v="0"/>
    <n v="0"/>
    <n v="0"/>
    <n v="0"/>
    <n v="0"/>
    <n v="15"/>
    <n v="100"/>
    <n v="15"/>
  </r>
  <r>
    <s v="fromthebowseat"/>
    <s v="fromthebowseat"/>
    <m/>
    <m/>
    <m/>
    <m/>
    <m/>
    <m/>
    <m/>
    <m/>
    <s v="No"/>
    <n v="176"/>
    <m/>
    <m/>
    <x v="0"/>
    <d v="2018-12-28T19:30:19.000"/>
    <s v="As oil &amp;amp; gas companies have been given the go ahead to use seismic blasting and increase offshore drilling—just a r… https://t.co/qBVfaYsfnz"/>
    <s v="https://twitter.com/i/web/status/1078734910700036096"/>
    <s v="twitter.com"/>
    <x v="1"/>
    <m/>
    <s v="http://pbs.twimg.com/profile_images/910245798146961414/_waEsBdy_normal.jpg"/>
    <x v="148"/>
    <s v="https://twitter.com/#!/fromthebowseat/status/1078734910700036096"/>
    <m/>
    <m/>
    <s v="1078734910700036096"/>
    <m/>
    <b v="0"/>
    <n v="0"/>
    <s v=""/>
    <b v="0"/>
    <s v="en"/>
    <m/>
    <s v=""/>
    <b v="0"/>
    <n v="0"/>
    <s v=""/>
    <s v="Hootsuite Inc."/>
    <b v="1"/>
    <s v="1078734910700036096"/>
    <s v="Tweet"/>
    <n v="0"/>
    <n v="0"/>
    <m/>
    <m/>
    <m/>
    <m/>
    <m/>
    <m/>
    <m/>
    <m/>
    <n v="1"/>
    <s v="2"/>
    <s v="2"/>
    <n v="0"/>
    <n v="0"/>
    <n v="0"/>
    <n v="0"/>
    <n v="0"/>
    <n v="0"/>
    <n v="22"/>
    <n v="100"/>
    <n v="22"/>
  </r>
  <r>
    <s v="kevindk82"/>
    <s v="flgovscott"/>
    <m/>
    <m/>
    <m/>
    <m/>
    <m/>
    <m/>
    <m/>
    <m/>
    <s v="No"/>
    <n v="177"/>
    <m/>
    <m/>
    <x v="1"/>
    <d v="2018-12-28T20:48:31.000"/>
    <s v="@PhilMurphyNJ @RalphNortham @JohnCarneyDE @RoyCooperNC @henrymcmaster @FLGovScott Promoting #offshoredrilling will… https://t.co/Zb32cK80jP"/>
    <s v="https://twitter.com/i/web/status/1078754590017929217"/>
    <s v="twitter.com"/>
    <x v="8"/>
    <m/>
    <s v="http://pbs.twimg.com/profile_images/822379248056795139/s1sqOXyr_normal.jpg"/>
    <x v="149"/>
    <s v="https://twitter.com/#!/kevindk82/status/1078754590017929217"/>
    <m/>
    <m/>
    <s v="1078754590017929217"/>
    <s v="1078754364431454210"/>
    <b v="0"/>
    <n v="0"/>
    <s v="1895534522"/>
    <b v="0"/>
    <s v="en"/>
    <m/>
    <s v=""/>
    <b v="0"/>
    <n v="0"/>
    <s v=""/>
    <s v="Twitter Lite"/>
    <b v="1"/>
    <s v="1078754364431454210"/>
    <s v="Tweet"/>
    <n v="0"/>
    <n v="0"/>
    <m/>
    <m/>
    <m/>
    <m/>
    <m/>
    <m/>
    <m/>
    <m/>
    <n v="1"/>
    <s v="5"/>
    <s v="5"/>
    <m/>
    <m/>
    <m/>
    <m/>
    <m/>
    <m/>
    <m/>
    <m/>
    <m/>
  </r>
  <r>
    <s v="kevindk82"/>
    <s v="annmcelhinney"/>
    <m/>
    <m/>
    <m/>
    <m/>
    <m/>
    <m/>
    <m/>
    <m/>
    <s v="No"/>
    <n v="183"/>
    <m/>
    <m/>
    <x v="1"/>
    <d v="2018-12-28T20:50:31.000"/>
    <s v="@SpeakerCoughlin @SpeakerCox @RepJoseOliva @NCHouseSpeaker @schousespeaker @annmcelhinney Promoting… https://t.co/HjDEvNXiDj"/>
    <s v="https://twitter.com/i/web/status/1078755093489561600"/>
    <s v="twitter.com"/>
    <x v="1"/>
    <m/>
    <s v="http://pbs.twimg.com/profile_images/822379248056795139/s1sqOXyr_normal.jpg"/>
    <x v="150"/>
    <s v="https://twitter.com/#!/kevindk82/status/1078755093489561600"/>
    <m/>
    <m/>
    <s v="1078755093489561600"/>
    <s v="1078754857627144192"/>
    <b v="0"/>
    <n v="0"/>
    <s v="1895534522"/>
    <b v="0"/>
    <s v="en"/>
    <m/>
    <s v=""/>
    <b v="0"/>
    <n v="0"/>
    <s v=""/>
    <s v="Twitter Lite"/>
    <b v="1"/>
    <s v="1078754857627144192"/>
    <s v="Tweet"/>
    <n v="0"/>
    <n v="0"/>
    <m/>
    <m/>
    <m/>
    <m/>
    <m/>
    <m/>
    <m/>
    <m/>
    <n v="1"/>
    <s v="5"/>
    <s v="5"/>
    <m/>
    <m/>
    <m/>
    <m/>
    <m/>
    <m/>
    <m/>
    <m/>
    <m/>
  </r>
  <r>
    <s v="aloginlo"/>
    <s v="aloginlo"/>
    <m/>
    <m/>
    <m/>
    <m/>
    <m/>
    <m/>
    <m/>
    <m/>
    <s v="No"/>
    <n v="189"/>
    <m/>
    <m/>
    <x v="0"/>
    <d v="2018-12-28T23:40:27.000"/>
    <s v="Mе sọ horny. Dȯn't bẹ shy, write  https://t.co/QZOlTGIjQo _x000a__x000a_#treasurer #offshoredrilling #oilcompanies #usgovt… https://t.co/WRH0v3nRKV"/>
    <s v="http://tioumirestsas.blogspot.com/?gz=igxr5sz https://twitter.com/i/web/status/1078797860844507142"/>
    <s v="blogspot.com twitter.com"/>
    <x v="37"/>
    <m/>
    <s v="http://abs.twimg.com/sticky/default_profile_images/default_profile_normal.png"/>
    <x v="151"/>
    <s v="https://twitter.com/#!/aloginlo/status/1078797860844507142"/>
    <m/>
    <m/>
    <s v="1078797860844507142"/>
    <m/>
    <b v="0"/>
    <n v="0"/>
    <s v=""/>
    <b v="0"/>
    <s v="vi"/>
    <m/>
    <s v=""/>
    <b v="0"/>
    <n v="0"/>
    <s v=""/>
    <s v="Twitter Lite"/>
    <b v="1"/>
    <s v="1078797860844507142"/>
    <s v="Tweet"/>
    <n v="0"/>
    <n v="0"/>
    <m/>
    <m/>
    <m/>
    <m/>
    <m/>
    <m/>
    <m/>
    <m/>
    <n v="1"/>
    <s v="2"/>
    <s v="2"/>
    <n v="0"/>
    <n v="0"/>
    <n v="0"/>
    <n v="0"/>
    <n v="0"/>
    <n v="0"/>
    <n v="11"/>
    <n v="100"/>
    <n v="11"/>
  </r>
  <r>
    <s v="bigjmcc"/>
    <s v="markbutlereac"/>
    <m/>
    <m/>
    <m/>
    <m/>
    <m/>
    <m/>
    <m/>
    <m/>
    <s v="No"/>
    <n v="190"/>
    <m/>
    <m/>
    <x v="1"/>
    <d v="2018-12-11T11:16:36.000"/>
    <s v=".@CNSOPB says interested firms must submit bids by May 8. The public will also have an opportunity to submit written comments. Comments must be received by the board by Feb. 8 and will be posted publicly. #OffshoreDrilling @GreenMission @MarkButlerEAC https://t.co/CyLDqke9uQ"/>
    <s v="https://www.thechronicleherald.ca/news/local/offshore-petroleum-board-issues-call-for-bids-267118/"/>
    <s v="thechronicleherald.ca"/>
    <x v="8"/>
    <m/>
    <s v="http://pbs.twimg.com/profile_images/879338620183818245/ClvG1Gc6_normal.jpg"/>
    <x v="152"/>
    <s v="https://twitter.com/#!/bigjmcc/status/1072450069188829184"/>
    <m/>
    <m/>
    <s v="1072450069188829184"/>
    <m/>
    <b v="0"/>
    <n v="2"/>
    <s v=""/>
    <b v="0"/>
    <s v="en"/>
    <m/>
    <s v=""/>
    <b v="0"/>
    <n v="2"/>
    <s v=""/>
    <s v="Twitter Web Client"/>
    <b v="0"/>
    <s v="1072450069188829184"/>
    <s v="Retweet"/>
    <n v="0"/>
    <n v="0"/>
    <m/>
    <m/>
    <m/>
    <m/>
    <m/>
    <m/>
    <m/>
    <m/>
    <n v="1"/>
    <s v="3"/>
    <s v="3"/>
    <m/>
    <m/>
    <m/>
    <m/>
    <m/>
    <m/>
    <m/>
    <m/>
    <m/>
  </r>
  <r>
    <s v="bigjmcc"/>
    <s v="parksca"/>
    <m/>
    <m/>
    <m/>
    <m/>
    <m/>
    <m/>
    <m/>
    <m/>
    <s v="No"/>
    <n v="191"/>
    <m/>
    <m/>
    <x v="1"/>
    <d v="2018-12-17T03:53:49.000"/>
    <s v="RT @BigJMcC: @gmbutts @cathmckenna Do those rules include new #OffshoreDrilling projects near #NovaScotia’s exalted #SableIsland?_x000a__x000a_@ParksCa…"/>
    <m/>
    <m/>
    <x v="38"/>
    <m/>
    <s v="http://pbs.twimg.com/profile_images/879338620183818245/ClvG1Gc6_normal.jpg"/>
    <x v="153"/>
    <s v="https://twitter.com/#!/bigjmcc/status/1074512967750828033"/>
    <m/>
    <m/>
    <s v="1074512967750828033"/>
    <m/>
    <b v="0"/>
    <n v="0"/>
    <s v=""/>
    <b v="0"/>
    <s v="en"/>
    <m/>
    <s v=""/>
    <b v="0"/>
    <n v="0"/>
    <s v="1074276371143237634"/>
    <s v="Twitter for iPhone"/>
    <b v="0"/>
    <s v="1074276371143237634"/>
    <s v="Tweet"/>
    <n v="0"/>
    <n v="0"/>
    <m/>
    <m/>
    <m/>
    <m/>
    <m/>
    <m/>
    <m/>
    <m/>
    <n v="1"/>
    <s v="3"/>
    <s v="3"/>
    <m/>
    <m/>
    <m/>
    <m/>
    <m/>
    <m/>
    <m/>
    <m/>
    <m/>
  </r>
  <r>
    <s v="bigjmcc"/>
    <s v="cathmckenna"/>
    <m/>
    <m/>
    <m/>
    <m/>
    <m/>
    <m/>
    <m/>
    <m/>
    <s v="No"/>
    <n v="192"/>
    <m/>
    <m/>
    <x v="1"/>
    <d v="2018-12-16T12:13:40.000"/>
    <s v="@gmbutts @cathmckenna Do those rules include new #OffshoreDrilling projects near #NovaScotia’s exalted #SableIsland… https://t.co/SlZ3nlsVPn"/>
    <s v="https://twitter.com/i/web/status/1074276371143237634"/>
    <s v="twitter.com"/>
    <x v="38"/>
    <m/>
    <s v="http://pbs.twimg.com/profile_images/879338620183818245/ClvG1Gc6_normal.jpg"/>
    <x v="154"/>
    <s v="https://twitter.com/#!/bigjmcc/status/1074276371143237634"/>
    <m/>
    <m/>
    <s v="1074276371143237634"/>
    <s v="1074120637780774912"/>
    <b v="0"/>
    <n v="6"/>
    <s v="212621119"/>
    <b v="0"/>
    <s v="en"/>
    <m/>
    <s v=""/>
    <b v="0"/>
    <n v="2"/>
    <s v=""/>
    <s v="Twitter for iPhone"/>
    <b v="1"/>
    <s v="1074120637780774912"/>
    <s v="Retweet"/>
    <n v="0"/>
    <n v="0"/>
    <s v="-64.237659,43.366298 _x000a_-64.237659,45.276170 _x000a_-59.385802,45.276170 _x000a_-59.385802,43.366298"/>
    <s v="Canada"/>
    <s v="CA"/>
    <s v="Halifax, Nova Scotia"/>
    <s v="5d058f2e9fe1516c"/>
    <s v="Halifax"/>
    <s v="city"/>
    <s v="https://api.twitter.com/1.1/geo/id/5d058f2e9fe1516c.json"/>
    <n v="2"/>
    <s v="3"/>
    <s v="3"/>
    <m/>
    <m/>
    <m/>
    <m/>
    <m/>
    <m/>
    <m/>
    <m/>
    <m/>
  </r>
  <r>
    <s v="bigjmcc"/>
    <s v="sierraclubcan"/>
    <m/>
    <m/>
    <m/>
    <m/>
    <m/>
    <m/>
    <m/>
    <m/>
    <s v="No"/>
    <n v="196"/>
    <m/>
    <m/>
    <x v="1"/>
    <d v="2018-12-17T12:19:04.000"/>
    <s v="&quot;We hope this incident will shine a light on the laws and how we undertake offshore oil and gas in Canada and how we regulate it if and when it proceeds.&quot; @GreenMission Gretchen Fitzgerald of @SierraClubCan. #nlpoli #nspoli #OffshoreDrilling #SableIsland https://t.co/sx8p72yiMT"/>
    <s v="https://www.thechronicleherald.ca/news/canada/rough-waters-spill-raises-new-questions-about-fast-growing-nl-oil-industry-268818/"/>
    <s v="thechronicleherald.ca"/>
    <x v="39"/>
    <m/>
    <s v="http://pbs.twimg.com/profile_images/879338620183818245/ClvG1Gc6_normal.jpg"/>
    <x v="155"/>
    <s v="https://twitter.com/#!/bigjmcc/status/1074640116013039617"/>
    <m/>
    <m/>
    <s v="1074640116013039617"/>
    <m/>
    <b v="0"/>
    <n v="0"/>
    <s v=""/>
    <b v="0"/>
    <s v="en"/>
    <m/>
    <s v=""/>
    <b v="0"/>
    <n v="3"/>
    <s v=""/>
    <s v="Twitter Web Client"/>
    <b v="0"/>
    <s v="1074640116013039617"/>
    <s v="Tweet"/>
    <n v="0"/>
    <n v="0"/>
    <m/>
    <m/>
    <m/>
    <m/>
    <m/>
    <m/>
    <m/>
    <m/>
    <n v="1"/>
    <s v="3"/>
    <s v="3"/>
    <m/>
    <m/>
    <m/>
    <m/>
    <m/>
    <m/>
    <m/>
    <m/>
    <m/>
  </r>
  <r>
    <s v="bigjmcc"/>
    <s v="therickhoweshow"/>
    <m/>
    <m/>
    <m/>
    <m/>
    <m/>
    <m/>
    <m/>
    <m/>
    <s v="No"/>
    <n v="197"/>
    <m/>
    <m/>
    <x v="2"/>
    <d v="2018-12-18T14:49:48.000"/>
    <s v="@TheRickHoweShow So we’re taking lessons in #Deregulation from #Trump now? He just replaced his Secretary of Interi… https://t.co/DjESsTISxL"/>
    <s v="https://twitter.com/i/web/status/1075040439806369792"/>
    <s v="twitter.com"/>
    <x v="11"/>
    <m/>
    <s v="http://pbs.twimg.com/profile_images/879338620183818245/ClvG1Gc6_normal.jpg"/>
    <x v="156"/>
    <s v="https://twitter.com/#!/bigjmcc/status/1075040439806369792"/>
    <m/>
    <m/>
    <s v="1075040439806369792"/>
    <s v="1075028767234355200"/>
    <b v="0"/>
    <n v="0"/>
    <s v="210833106"/>
    <b v="0"/>
    <s v="en"/>
    <m/>
    <s v=""/>
    <b v="0"/>
    <n v="0"/>
    <s v=""/>
    <s v="Twitter for iPhone"/>
    <b v="1"/>
    <s v="1075028767234355200"/>
    <s v="Tweet"/>
    <n v="0"/>
    <n v="0"/>
    <s v="-64.237659,43.366298 _x000a_-64.237659,45.276170 _x000a_-59.385802,45.276170 _x000a_-59.385802,43.366298"/>
    <s v="Canada"/>
    <s v="CA"/>
    <s v="Halifax, Nova Scotia"/>
    <s v="5d058f2e9fe1516c"/>
    <s v="Halifax"/>
    <s v="city"/>
    <s v="https://api.twitter.com/1.1/geo/id/5d058f2e9fe1516c.json"/>
    <n v="1"/>
    <s v="3"/>
    <s v="3"/>
    <n v="1"/>
    <n v="5.555555555555555"/>
    <n v="0"/>
    <n v="0"/>
    <n v="0"/>
    <n v="0"/>
    <n v="17"/>
    <n v="94.44444444444444"/>
    <n v="18"/>
  </r>
  <r>
    <s v="bigjmcc"/>
    <s v="talkingradical"/>
    <m/>
    <m/>
    <m/>
    <m/>
    <m/>
    <m/>
    <m/>
    <m/>
    <s v="No"/>
    <n v="198"/>
    <m/>
    <m/>
    <x v="1"/>
    <d v="2018-12-20T14:25:07.000"/>
    <s v=".@canadianlefty @TalkingRadical interview w. Marilyn Keddy and Peter Puxley of the Campaign to Protect Offshore Nov… https://t.co/yVAVuJPcfe"/>
    <s v="https://twitter.com/i/web/status/1075759000661213187"/>
    <s v="twitter.com"/>
    <x v="1"/>
    <m/>
    <s v="http://pbs.twimg.com/profile_images/879338620183818245/ClvG1Gc6_normal.jpg"/>
    <x v="157"/>
    <s v="https://twitter.com/#!/bigjmcc/status/1075759000661213187"/>
    <m/>
    <m/>
    <s v="1075759000661213187"/>
    <m/>
    <b v="0"/>
    <n v="0"/>
    <s v=""/>
    <b v="0"/>
    <s v="en"/>
    <m/>
    <s v=""/>
    <b v="0"/>
    <n v="0"/>
    <s v=""/>
    <s v="Twitter Web Client"/>
    <b v="1"/>
    <s v="1075759000661213187"/>
    <s v="Tweet"/>
    <n v="0"/>
    <n v="0"/>
    <m/>
    <m/>
    <m/>
    <m/>
    <m/>
    <m/>
    <m/>
    <m/>
    <n v="1"/>
    <s v="3"/>
    <s v="3"/>
    <m/>
    <m/>
    <m/>
    <m/>
    <m/>
    <m/>
    <m/>
    <m/>
    <m/>
  </r>
  <r>
    <s v="bigjmcc"/>
    <s v="hughmackaycsm"/>
    <m/>
    <m/>
    <m/>
    <m/>
    <m/>
    <m/>
    <m/>
    <m/>
    <s v="No"/>
    <n v="200"/>
    <m/>
    <m/>
    <x v="1"/>
    <d v="2018-12-29T14:50:30.000"/>
    <s v="A full and independent public inquiry into the pros &amp;amp; cons of oil industry exploration in offshore Nova Scotia is needed. #OffshoreDrilling #SableIsland ⁦@CNSOPB⁩ ⁦@BernJordanMP⁩ ⁦@AndyFillmoreHFX⁩ ⁦@HughMacKayCSM⁩ #nspoli #Halifax https://t.co/k6eZOhiX12"/>
    <s v="https://www.thechronicleherald.ca/opinion/letter-to-the-editor/readers-corner-put-offshore-drilling-under-proper-microscope-271730/"/>
    <s v="thechronicleherald.ca"/>
    <x v="40"/>
    <m/>
    <s v="http://pbs.twimg.com/profile_images/879338620183818245/ClvG1Gc6_normal.jpg"/>
    <x v="158"/>
    <s v="https://twitter.com/#!/bigjmcc/status/1079026880798486528"/>
    <m/>
    <m/>
    <s v="1079026880798486528"/>
    <m/>
    <b v="0"/>
    <n v="0"/>
    <s v=""/>
    <b v="0"/>
    <s v="en"/>
    <m/>
    <s v=""/>
    <b v="0"/>
    <n v="1"/>
    <s v=""/>
    <s v="Twitter for iPhone"/>
    <b v="0"/>
    <s v="1079026880798486528"/>
    <s v="Tweet"/>
    <n v="0"/>
    <n v="0"/>
    <m/>
    <m/>
    <m/>
    <m/>
    <m/>
    <m/>
    <m/>
    <m/>
    <n v="1"/>
    <s v="3"/>
    <s v="3"/>
    <m/>
    <m/>
    <m/>
    <m/>
    <m/>
    <m/>
    <m/>
    <m/>
    <m/>
  </r>
  <r>
    <s v="lizolac"/>
    <s v="jrart"/>
    <m/>
    <m/>
    <m/>
    <m/>
    <m/>
    <m/>
    <m/>
    <m/>
    <s v="No"/>
    <n v="202"/>
    <m/>
    <m/>
    <x v="1"/>
    <d v="2018-12-29T15:53:21.000"/>
    <s v="•2016 x 2018 @JRart #JoidesResolution #researchvessel #coredrilling #coreondeck #lifeatsea #secondhome #ikaduhangbalay #humanatsea #offshoredrilling https://t.co/5Sy3V7VLdw"/>
    <s v="https://www.instagram.com/p/BryxHMvnPoG/?utm_source=ig_twitter_share&amp;igshid=2dzjypyhu1pa"/>
    <s v="instagram.com"/>
    <x v="41"/>
    <m/>
    <s v="http://pbs.twimg.com/profile_images/1077803876042985474/yuwgm1Mj_normal.jpg"/>
    <x v="159"/>
    <s v="https://twitter.com/#!/lizolac/status/1079042698370265089"/>
    <m/>
    <m/>
    <s v="1079042698370265089"/>
    <m/>
    <b v="0"/>
    <n v="0"/>
    <s v=""/>
    <b v="0"/>
    <s v="und"/>
    <m/>
    <s v=""/>
    <b v="0"/>
    <n v="0"/>
    <s v=""/>
    <s v="Instagram"/>
    <b v="0"/>
    <s v="1079042698370265089"/>
    <s v="Tweet"/>
    <n v="0"/>
    <n v="0"/>
    <m/>
    <m/>
    <m/>
    <m/>
    <m/>
    <m/>
    <m/>
    <m/>
    <n v="1"/>
    <s v="14"/>
    <s v="14"/>
    <n v="0"/>
    <n v="0"/>
    <n v="0"/>
    <n v="0"/>
    <n v="0"/>
    <n v="0"/>
    <n v="13"/>
    <n v="100"/>
    <n v="13"/>
  </r>
  <r>
    <s v="devetrobert"/>
    <s v="bigjmcc"/>
    <m/>
    <m/>
    <m/>
    <m/>
    <m/>
    <m/>
    <m/>
    <m/>
    <s v="No"/>
    <n v="203"/>
    <m/>
    <m/>
    <x v="1"/>
    <d v="2018-12-29T18:08:37.000"/>
    <s v="RT @BigJMcC: A full and independent public inquiry into the pros &amp;amp; cons of oil industry exploration in offshore Nova Scotia is needed. #Off…"/>
    <m/>
    <m/>
    <x v="1"/>
    <m/>
    <s v="http://pbs.twimg.com/profile_images/607943440547127297/AdYuGWFV_normal.jpg"/>
    <x v="160"/>
    <s v="https://twitter.com/#!/devetrobert/status/1079076737429000192"/>
    <m/>
    <m/>
    <s v="1079076737429000192"/>
    <m/>
    <b v="0"/>
    <n v="0"/>
    <s v=""/>
    <b v="0"/>
    <s v="en"/>
    <m/>
    <s v=""/>
    <b v="0"/>
    <n v="1"/>
    <s v="1079026880798486528"/>
    <s v="Twitter for Android"/>
    <b v="0"/>
    <s v="1079026880798486528"/>
    <s v="Tweet"/>
    <n v="0"/>
    <n v="0"/>
    <m/>
    <m/>
    <m/>
    <m/>
    <m/>
    <m/>
    <m/>
    <m/>
    <n v="1"/>
    <s v="3"/>
    <s v="3"/>
    <n v="1"/>
    <n v="4.166666666666667"/>
    <n v="1"/>
    <n v="4.166666666666667"/>
    <n v="0"/>
    <n v="0"/>
    <n v="22"/>
    <n v="91.66666666666667"/>
    <n v="24"/>
  </r>
  <r>
    <s v="thegreenpagesbc"/>
    <s v="thegreenpagesbc"/>
    <m/>
    <m/>
    <m/>
    <m/>
    <m/>
    <m/>
    <m/>
    <m/>
    <s v="No"/>
    <n v="204"/>
    <m/>
    <m/>
    <x v="0"/>
    <d v="2018-12-29T22:14:11.000"/>
    <s v="This is the worst Oil disaster you’ve never heard of | Janis Searles Jones and Philippe Cousteau | Opinion | The Gu… https://t.co/DEnEi59klo"/>
    <s v="https://twitter.com/i/web/status/1079138536412958720"/>
    <s v="twitter.com"/>
    <x v="1"/>
    <m/>
    <s v="http://pbs.twimg.com/profile_images/2282723356/998kb8yt910lvpw7rsmm_normal.jpeg"/>
    <x v="161"/>
    <s v="https://twitter.com/#!/thegreenpagesbc/status/1079138536412958720"/>
    <m/>
    <m/>
    <s v="1079138536412958720"/>
    <m/>
    <b v="0"/>
    <n v="0"/>
    <s v=""/>
    <b v="0"/>
    <s v="en"/>
    <m/>
    <s v=""/>
    <b v="0"/>
    <n v="0"/>
    <s v=""/>
    <s v="Twitter for iPad"/>
    <b v="1"/>
    <s v="1079138536412958720"/>
    <s v="Tweet"/>
    <n v="0"/>
    <n v="0"/>
    <m/>
    <m/>
    <m/>
    <m/>
    <m/>
    <m/>
    <m/>
    <m/>
    <n v="2"/>
    <s v="2"/>
    <s v="2"/>
    <n v="0"/>
    <n v="0"/>
    <n v="2"/>
    <n v="10"/>
    <n v="0"/>
    <n v="0"/>
    <n v="18"/>
    <n v="90"/>
    <n v="20"/>
  </r>
  <r>
    <s v="thegreenpagesbc"/>
    <s v="thegreenpagesbc"/>
    <m/>
    <m/>
    <m/>
    <m/>
    <m/>
    <m/>
    <m/>
    <m/>
    <s v="No"/>
    <n v="205"/>
    <m/>
    <m/>
    <x v="0"/>
    <d v="2018-12-29T22:16:44.000"/>
    <s v="“That’s not a fin...That’s a calf!”_x000a__x000a_First time in 1++ year, North Atlantic Right Whale calf spotted._x000a__x000a_Only ~411 of… https://t.co/B1PS8BOyfa"/>
    <s v="https://twitter.com/i/web/status/1079139180171554816"/>
    <s v="twitter.com"/>
    <x v="1"/>
    <m/>
    <s v="http://pbs.twimg.com/profile_images/2282723356/998kb8yt910lvpw7rsmm_normal.jpeg"/>
    <x v="162"/>
    <s v="https://twitter.com/#!/thegreenpagesbc/status/1079139180171554816"/>
    <m/>
    <m/>
    <s v="1079139180171554816"/>
    <m/>
    <b v="0"/>
    <n v="0"/>
    <s v=""/>
    <b v="0"/>
    <s v="en"/>
    <m/>
    <s v=""/>
    <b v="0"/>
    <n v="0"/>
    <s v=""/>
    <s v="Twitter for iPad"/>
    <b v="1"/>
    <s v="1079139180171554816"/>
    <s v="Tweet"/>
    <n v="0"/>
    <n v="0"/>
    <m/>
    <m/>
    <m/>
    <m/>
    <m/>
    <m/>
    <m/>
    <m/>
    <n v="2"/>
    <s v="2"/>
    <s v="2"/>
    <n v="1"/>
    <n v="4.3478260869565215"/>
    <n v="0"/>
    <n v="0"/>
    <n v="0"/>
    <n v="0"/>
    <n v="22"/>
    <n v="95.65217391304348"/>
    <n v="23"/>
  </r>
  <r>
    <s v="bigjmcc"/>
    <s v="bernjordanmp"/>
    <m/>
    <m/>
    <m/>
    <m/>
    <m/>
    <m/>
    <m/>
    <m/>
    <s v="No"/>
    <n v="206"/>
    <m/>
    <m/>
    <x v="1"/>
    <d v="2018-12-17T12:47:36.000"/>
    <s v="ICYMI #OffshoreDrilling #nspoli #SableIsland #BigOil #IPCC #COP24 #ParisAccord_x000a_#ClimateCrisis @CNSOPB @BernJordanMP… https://t.co/9Q34g5Uq2O"/>
    <s v="https://twitter.com/i/web/status/1074647296443342848"/>
    <s v="twitter.com"/>
    <x v="2"/>
    <m/>
    <s v="http://pbs.twimg.com/profile_images/879338620183818245/ClvG1Gc6_normal.jpg"/>
    <x v="163"/>
    <s v="https://twitter.com/#!/bigjmcc/status/1074647296443342848"/>
    <m/>
    <m/>
    <s v="1074647296443342848"/>
    <m/>
    <b v="0"/>
    <n v="0"/>
    <s v=""/>
    <b v="1"/>
    <s v="pl"/>
    <m/>
    <s v="1074303296591052800"/>
    <b v="0"/>
    <n v="0"/>
    <s v=""/>
    <s v="Twitter Web Client"/>
    <b v="1"/>
    <s v="1074647296443342848"/>
    <s v="Tweet"/>
    <n v="0"/>
    <n v="0"/>
    <m/>
    <m/>
    <m/>
    <m/>
    <m/>
    <m/>
    <m/>
    <m/>
    <n v="3"/>
    <s v="3"/>
    <s v="3"/>
    <m/>
    <m/>
    <m/>
    <m/>
    <m/>
    <m/>
    <m/>
    <m/>
    <m/>
  </r>
  <r>
    <s v="bigjmcc"/>
    <s v="bernjordanmp"/>
    <m/>
    <m/>
    <m/>
    <m/>
    <m/>
    <m/>
    <m/>
    <m/>
    <s v="No"/>
    <n v="207"/>
    <m/>
    <m/>
    <x v="1"/>
    <d v="2018-12-18T02:12:32.000"/>
    <s v="RT @BigJMcC: ICYMI #OffshoreDrilling #nspoli #SableIsland #BigOil #IPCC #COP24 #ParisAccord_x000a_#ClimateCrisis @CNSOPB @BernJordanMP @AndyFillm…"/>
    <m/>
    <m/>
    <x v="2"/>
    <m/>
    <s v="http://pbs.twimg.com/profile_images/879338620183818245/ClvG1Gc6_normal.jpg"/>
    <x v="164"/>
    <s v="https://twitter.com/#!/bigjmcc/status/1074849865782493184"/>
    <m/>
    <m/>
    <s v="1074849865782493184"/>
    <m/>
    <b v="0"/>
    <n v="0"/>
    <s v=""/>
    <b v="1"/>
    <s v="pl"/>
    <m/>
    <s v="1074303296591052800"/>
    <b v="0"/>
    <n v="0"/>
    <s v="1074647296443342848"/>
    <s v="Twitter for iPhone"/>
    <b v="0"/>
    <s v="1074647296443342848"/>
    <s v="Tweet"/>
    <n v="0"/>
    <n v="0"/>
    <m/>
    <m/>
    <m/>
    <m/>
    <m/>
    <m/>
    <m/>
    <m/>
    <n v="3"/>
    <s v="3"/>
    <s v="3"/>
    <m/>
    <m/>
    <m/>
    <m/>
    <m/>
    <m/>
    <m/>
    <m/>
    <m/>
  </r>
  <r>
    <s v="greenmission"/>
    <s v="bernjordanmp"/>
    <m/>
    <m/>
    <m/>
    <m/>
    <m/>
    <m/>
    <m/>
    <m/>
    <s v="No"/>
    <n v="209"/>
    <m/>
    <m/>
    <x v="1"/>
    <d v="2018-12-17T13:45:29.000"/>
    <s v="RT @BigJMcC: ICYMI #OffshoreDrilling #nspoli #SableIsland #BigOil #IPCC #COP24 #ParisAccord_x000a_#ClimateCrisis @CNSOPB @BernJordanMP @AndyFillm…"/>
    <m/>
    <m/>
    <x v="2"/>
    <m/>
    <s v="http://pbs.twimg.com/profile_images/992396702572310528/Yuxg5hh4_normal.jpg"/>
    <x v="165"/>
    <s v="https://twitter.com/#!/greenmission/status/1074661866796916736"/>
    <m/>
    <m/>
    <s v="1074661866796916736"/>
    <m/>
    <b v="0"/>
    <n v="0"/>
    <s v=""/>
    <b v="1"/>
    <s v="pl"/>
    <m/>
    <s v="1074303296591052800"/>
    <b v="0"/>
    <n v="0"/>
    <s v="1074647296443342848"/>
    <s v="Twitter Web Client"/>
    <b v="0"/>
    <s v="1074647296443342848"/>
    <s v="Tweet"/>
    <n v="0"/>
    <n v="0"/>
    <m/>
    <m/>
    <m/>
    <m/>
    <m/>
    <m/>
    <m/>
    <m/>
    <n v="1"/>
    <s v="3"/>
    <s v="3"/>
    <m/>
    <m/>
    <m/>
    <m/>
    <m/>
    <m/>
    <m/>
    <m/>
    <m/>
  </r>
  <r>
    <s v="greenmission"/>
    <s v="cnsopb"/>
    <m/>
    <m/>
    <m/>
    <m/>
    <m/>
    <m/>
    <m/>
    <m/>
    <s v="No"/>
    <n v="215"/>
    <m/>
    <m/>
    <x v="1"/>
    <d v="2018-12-30T04:09:41.000"/>
    <s v="RT @BigJMcC: .@CNSOPB says interested firms must submit bids by May 8. The public will also have an opportunity to submit written comments.…"/>
    <m/>
    <m/>
    <x v="1"/>
    <m/>
    <s v="http://pbs.twimg.com/profile_images/992396702572310528/Yuxg5hh4_normal.jpg"/>
    <x v="166"/>
    <s v="https://twitter.com/#!/greenmission/status/1079228001865383942"/>
    <m/>
    <m/>
    <s v="1079228001865383942"/>
    <m/>
    <b v="0"/>
    <n v="0"/>
    <s v=""/>
    <b v="0"/>
    <s v="en"/>
    <m/>
    <s v=""/>
    <b v="0"/>
    <n v="2"/>
    <s v="1072450069188829184"/>
    <s v="Twitter for iPhone"/>
    <b v="0"/>
    <s v="1072450069188829184"/>
    <s v="Tweet"/>
    <n v="0"/>
    <n v="0"/>
    <m/>
    <m/>
    <m/>
    <m/>
    <m/>
    <m/>
    <m/>
    <m/>
    <n v="2"/>
    <s v="3"/>
    <s v="3"/>
    <m/>
    <m/>
    <m/>
    <m/>
    <m/>
    <m/>
    <m/>
    <m/>
    <m/>
  </r>
  <r>
    <s v="canadavolunteer"/>
    <s v="foe_canada"/>
    <m/>
    <m/>
    <m/>
    <m/>
    <m/>
    <m/>
    <m/>
    <m/>
    <s v="No"/>
    <n v="220"/>
    <m/>
    <m/>
    <x v="1"/>
    <d v="2018-12-30T07:47:44.000"/>
    <s v="The latest Canada #Environment News! https://t.co/JCvQRPNSCo Thanks to @WyeMarsh @MVCAuthority @FoE_Canada #offshoredrilling #trca2018"/>
    <s v="https://paper.li/CanadaVolunteer/environment?edition_id=2fdcba90-0c07-11e9-9722-0cc47a0d164b"/>
    <s v="paper.li"/>
    <x v="42"/>
    <m/>
    <s v="http://pbs.twimg.com/profile_images/3444040731/de7e8dada35e9cad224080feddd32f36_normal.jpeg"/>
    <x v="167"/>
    <s v="https://twitter.com/#!/canadavolunteer/status/1079282877542682624"/>
    <m/>
    <m/>
    <s v="1079282877542682624"/>
    <m/>
    <b v="0"/>
    <n v="0"/>
    <s v=""/>
    <b v="0"/>
    <s v="en"/>
    <m/>
    <s v=""/>
    <b v="0"/>
    <n v="0"/>
    <s v=""/>
    <s v="Paper.li"/>
    <b v="0"/>
    <s v="1079282877542682624"/>
    <s v="Tweet"/>
    <n v="0"/>
    <n v="0"/>
    <m/>
    <m/>
    <m/>
    <m/>
    <m/>
    <m/>
    <m/>
    <m/>
    <n v="1"/>
    <s v="10"/>
    <s v="10"/>
    <m/>
    <m/>
    <m/>
    <m/>
    <m/>
    <m/>
    <m/>
    <m/>
    <m/>
  </r>
  <r>
    <s v="thepurplepatri1"/>
    <s v="thepurplepatri1"/>
    <m/>
    <m/>
    <m/>
    <m/>
    <m/>
    <m/>
    <m/>
    <m/>
    <s v="No"/>
    <n v="223"/>
    <m/>
    <m/>
    <x v="0"/>
    <d v="2018-12-30T17:45:00.000"/>
    <s v="#EPA _x000a__x000a_INSIDE THE BATTLE TO SAVE CALIFORNIA’S WATER_x000a__x000a_read full story https://t.co/gWlC4vEp96_x000a__x000a_#California_x000a_#water… https://t.co/uxJ6MUi21o"/>
    <s v="http://www.purplepatriot.com https://twitter.com/i/web/status/1079433182636699648"/>
    <s v="purplepatriot.com twitter.com"/>
    <x v="43"/>
    <m/>
    <s v="http://pbs.twimg.com/profile_images/1016533650429497344/sQARhSU2_normal.jpg"/>
    <x v="168"/>
    <s v="https://twitter.com/#!/thepurplepatri1/status/1079433182636699648"/>
    <m/>
    <m/>
    <s v="1079433182636699648"/>
    <m/>
    <b v="0"/>
    <n v="0"/>
    <s v=""/>
    <b v="0"/>
    <s v="en"/>
    <m/>
    <s v=""/>
    <b v="0"/>
    <n v="0"/>
    <s v=""/>
    <s v="TweetDeck"/>
    <b v="1"/>
    <s v="1079433182636699648"/>
    <s v="Tweet"/>
    <n v="0"/>
    <n v="0"/>
    <m/>
    <m/>
    <m/>
    <m/>
    <m/>
    <m/>
    <m/>
    <m/>
    <n v="1"/>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4">
    <i>
      <x v="1"/>
    </i>
    <i r="1">
      <x v="8"/>
    </i>
    <i r="2">
      <x v="235"/>
    </i>
    <i r="3">
      <x v="20"/>
    </i>
    <i r="1">
      <x v="11"/>
    </i>
    <i r="2">
      <x v="325"/>
    </i>
    <i r="3">
      <x v="7"/>
    </i>
    <i r="1">
      <x v="12"/>
    </i>
    <i r="2">
      <x v="346"/>
    </i>
    <i r="3">
      <x v="12"/>
    </i>
    <i r="2">
      <x v="351"/>
    </i>
    <i r="3">
      <x v="13"/>
    </i>
    <i r="3">
      <x v="15"/>
    </i>
    <i r="2">
      <x v="352"/>
    </i>
    <i r="3">
      <x v="4"/>
    </i>
    <i r="3">
      <x v="12"/>
    </i>
    <i r="3">
      <x v="13"/>
    </i>
    <i r="3">
      <x v="14"/>
    </i>
    <i r="3">
      <x v="15"/>
    </i>
    <i r="3">
      <x v="17"/>
    </i>
    <i r="3">
      <x v="18"/>
    </i>
    <i r="3">
      <x v="19"/>
    </i>
    <i r="3">
      <x v="21"/>
    </i>
    <i r="3">
      <x v="22"/>
    </i>
    <i r="3">
      <x v="24"/>
    </i>
    <i r="2">
      <x v="353"/>
    </i>
    <i r="3">
      <x v="2"/>
    </i>
    <i r="3">
      <x v="3"/>
    </i>
    <i r="3">
      <x v="6"/>
    </i>
    <i r="3">
      <x v="12"/>
    </i>
    <i r="3">
      <x v="15"/>
    </i>
    <i r="3">
      <x v="16"/>
    </i>
    <i r="3">
      <x v="17"/>
    </i>
    <i r="3">
      <x v="19"/>
    </i>
    <i r="3">
      <x v="23"/>
    </i>
    <i r="2">
      <x v="354"/>
    </i>
    <i r="3">
      <x v="1"/>
    </i>
    <i r="3">
      <x v="2"/>
    </i>
    <i r="3">
      <x v="6"/>
    </i>
    <i r="3">
      <x v="7"/>
    </i>
    <i r="3">
      <x v="12"/>
    </i>
    <i r="3">
      <x v="13"/>
    </i>
    <i r="3">
      <x v="16"/>
    </i>
    <i r="3">
      <x v="18"/>
    </i>
    <i r="3">
      <x v="19"/>
    </i>
    <i r="3">
      <x v="22"/>
    </i>
    <i r="2">
      <x v="355"/>
    </i>
    <i r="3">
      <x v="9"/>
    </i>
    <i r="3">
      <x v="11"/>
    </i>
    <i r="3">
      <x v="14"/>
    </i>
    <i r="3">
      <x v="15"/>
    </i>
    <i r="3">
      <x v="16"/>
    </i>
    <i r="3">
      <x v="18"/>
    </i>
    <i r="3">
      <x v="19"/>
    </i>
    <i r="3">
      <x v="20"/>
    </i>
    <i r="3">
      <x v="22"/>
    </i>
    <i r="3">
      <x v="23"/>
    </i>
    <i r="3">
      <x v="24"/>
    </i>
    <i r="2">
      <x v="356"/>
    </i>
    <i r="3">
      <x v="4"/>
    </i>
    <i r="3">
      <x v="16"/>
    </i>
    <i r="3">
      <x v="17"/>
    </i>
    <i r="3">
      <x v="19"/>
    </i>
    <i r="3">
      <x v="20"/>
    </i>
    <i r="2">
      <x v="357"/>
    </i>
    <i r="3">
      <x v="2"/>
    </i>
    <i r="3">
      <x v="5"/>
    </i>
    <i r="3">
      <x v="13"/>
    </i>
    <i r="3">
      <x v="15"/>
    </i>
    <i r="3">
      <x v="17"/>
    </i>
    <i r="3">
      <x v="23"/>
    </i>
    <i r="3">
      <x v="24"/>
    </i>
    <i r="2">
      <x v="358"/>
    </i>
    <i r="3">
      <x v="2"/>
    </i>
    <i r="3">
      <x v="14"/>
    </i>
    <i r="3">
      <x v="16"/>
    </i>
    <i r="3">
      <x v="18"/>
    </i>
    <i r="3">
      <x v="22"/>
    </i>
    <i r="2">
      <x v="359"/>
    </i>
    <i r="3">
      <x v="11"/>
    </i>
    <i r="3">
      <x v="16"/>
    </i>
    <i r="3">
      <x v="19"/>
    </i>
    <i r="3">
      <x v="20"/>
    </i>
    <i r="3">
      <x v="24"/>
    </i>
    <i r="2">
      <x v="360"/>
    </i>
    <i r="3">
      <x v="22"/>
    </i>
    <i r="2">
      <x v="361"/>
    </i>
    <i r="3">
      <x v="9"/>
    </i>
    <i r="3">
      <x v="12"/>
    </i>
    <i r="3">
      <x v="16"/>
    </i>
    <i r="2">
      <x v="362"/>
    </i>
    <i r="3">
      <x v="1"/>
    </i>
    <i r="3">
      <x v="16"/>
    </i>
    <i r="3">
      <x v="19"/>
    </i>
    <i r="3">
      <x v="21"/>
    </i>
    <i r="3">
      <x v="24"/>
    </i>
    <i r="2">
      <x v="363"/>
    </i>
    <i r="3">
      <x v="1"/>
    </i>
    <i r="3">
      <x v="3"/>
    </i>
    <i r="3">
      <x v="14"/>
    </i>
    <i r="3">
      <x v="15"/>
    </i>
    <i r="3">
      <x v="20"/>
    </i>
    <i r="3">
      <x v="21"/>
    </i>
    <i r="3">
      <x v="24"/>
    </i>
    <i r="2">
      <x v="364"/>
    </i>
    <i r="3">
      <x v="15"/>
    </i>
    <i r="3">
      <x v="16"/>
    </i>
    <i r="3">
      <x v="19"/>
    </i>
    <i r="3">
      <x v="23"/>
    </i>
    <i r="2">
      <x v="365"/>
    </i>
    <i r="3">
      <x v="5"/>
    </i>
    <i r="3">
      <x v="8"/>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4">
        <i x="16" s="1"/>
        <i x="19" s="1"/>
        <i x="18" s="1"/>
        <i x="0" s="1"/>
        <i x="11" s="1"/>
        <i x="5" s="1"/>
        <i x="36" s="1"/>
        <i x="34" s="1"/>
        <i x="33" s="1"/>
        <i x="35" s="1"/>
        <i x="42" s="1"/>
        <i x="43" s="1"/>
        <i x="28" s="1"/>
        <i x="9" s="1"/>
        <i x="14" s="1"/>
        <i x="30" s="1"/>
        <i x="6" s="1"/>
        <i x="31" s="1"/>
        <i x="41" s="1"/>
        <i x="21" s="1"/>
        <i x="22" s="1"/>
        <i x="23" s="1"/>
        <i x="3" s="1"/>
        <i x="39" s="1"/>
        <i x="8" s="1"/>
        <i x="12" s="1"/>
        <i x="15" s="1"/>
        <i x="20" s="1"/>
        <i x="29" s="1"/>
        <i x="7" s="1"/>
        <i x="38" s="1"/>
        <i x="2" s="1"/>
        <i x="25" s="1"/>
        <i x="17" s="1"/>
        <i x="40" s="1"/>
        <i x="26" s="1"/>
        <i x="4" s="1"/>
        <i x="27" s="1"/>
        <i x="10" s="1"/>
        <i x="13" s="1"/>
        <i x="37" s="1"/>
        <i x="24" s="1"/>
        <i x="3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3" totalsRowShown="0" headerRowDxfId="492" dataDxfId="491">
  <autoFilter ref="A2:BL223"/>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62" dataDxfId="361">
  <autoFilter ref="A2:C18"/>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2" totalsRowShown="0" headerRowDxfId="232" dataDxfId="231">
  <autoFilter ref="A66:V72"/>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5:V85" totalsRowShown="0" headerRowDxfId="229" dataDxfId="228">
  <autoFilter ref="A75:V85"/>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8:V98" totalsRowShown="0" headerRowDxfId="182" dataDxfId="181">
  <autoFilter ref="A88:V98"/>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0" totalsRowShown="0" headerRowDxfId="439" dataDxfId="438">
  <autoFilter ref="A2:BS170"/>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33" totalsRowShown="0" headerRowDxfId="147" dataDxfId="146">
  <autoFilter ref="A1:G63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90" totalsRowShown="0" headerRowDxfId="138" dataDxfId="137">
  <autoFilter ref="A1:L59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72" totalsRowShown="0" headerRowDxfId="64" dataDxfId="63">
  <autoFilter ref="A2:BL17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96">
  <autoFilter ref="A2:AO1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9" totalsRowShown="0" headerRowDxfId="393" dataDxfId="392">
  <autoFilter ref="A1:C169"/>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074508668601753602" TargetMode="External" /><Relationship Id="rId2" Type="http://schemas.openxmlformats.org/officeDocument/2006/relationships/hyperlink" Target="https://twitter.com/i/web/status/1074670099532013578" TargetMode="External" /><Relationship Id="rId3" Type="http://schemas.openxmlformats.org/officeDocument/2006/relationships/hyperlink" Target="https://twitter.com/i/web/status/1074670099532013578" TargetMode="External" /><Relationship Id="rId4" Type="http://schemas.openxmlformats.org/officeDocument/2006/relationships/hyperlink" Target="https://lnkd.in/eftHfus" TargetMode="External" /><Relationship Id="rId5" Type="http://schemas.openxmlformats.org/officeDocument/2006/relationships/hyperlink" Target="https://lnkd.in/eftHfus" TargetMode="External" /><Relationship Id="rId6" Type="http://schemas.openxmlformats.org/officeDocument/2006/relationships/hyperlink" Target="https://www.counterpunch.org/2018/11/16/judge-orders-moratorium-on-offshore-fracking-in-federal-waters-off-california/" TargetMode="External" /><Relationship Id="rId7" Type="http://schemas.openxmlformats.org/officeDocument/2006/relationships/hyperlink" Target="https://environmental-action.org/action/petition-stop-offshore-drilling/" TargetMode="External" /><Relationship Id="rId8" Type="http://schemas.openxmlformats.org/officeDocument/2006/relationships/hyperlink" Target="https://www.instagram.com/p/BrjN0FHg2oypvrt5BkcD4w_VzDFiWHR9XxddAs0/?utm_source=ig_twitter_share&amp;igshid=zqm7p8a3i32b" TargetMode="External" /><Relationship Id="rId9" Type="http://schemas.openxmlformats.org/officeDocument/2006/relationships/hyperlink" Target="https://twitter.com/i/web/status/1075283728518176768" TargetMode="External" /><Relationship Id="rId10" Type="http://schemas.openxmlformats.org/officeDocument/2006/relationships/hyperlink" Target="https://twitter.com/i/web/status/1075370150902272001" TargetMode="External" /><Relationship Id="rId11" Type="http://schemas.openxmlformats.org/officeDocument/2006/relationships/hyperlink" Target="https://environmental-action.org/action/petition-stop-offshore-drilling/" TargetMode="External" /><Relationship Id="rId12" Type="http://schemas.openxmlformats.org/officeDocument/2006/relationships/hyperlink" Target="https://www.bassoe.no/a-good-year-turned-bad-offshore-rig-backlog-fell-in-2018/news/115/" TargetMode="External" /><Relationship Id="rId13" Type="http://schemas.openxmlformats.org/officeDocument/2006/relationships/hyperlink" Target="https://twitter.com/i/web/status/1075701520916758528" TargetMode="External" /><Relationship Id="rId14" Type="http://schemas.openxmlformats.org/officeDocument/2006/relationships/hyperlink" Target="https://twitter.com/i/web/status/1075781408197627910" TargetMode="External" /><Relationship Id="rId15" Type="http://schemas.openxmlformats.org/officeDocument/2006/relationships/hyperlink" Target="https://twitter.com/i/web/status/1075823379914153984" TargetMode="External" /><Relationship Id="rId16" Type="http://schemas.openxmlformats.org/officeDocument/2006/relationships/hyperlink" Target="https://twitter.com/i/web/status/1075838420264587264" TargetMode="External" /><Relationship Id="rId17" Type="http://schemas.openxmlformats.org/officeDocument/2006/relationships/hyperlink" Target="https://twitter.com/i/web/status/1075838422063960064" TargetMode="External" /><Relationship Id="rId18" Type="http://schemas.openxmlformats.org/officeDocument/2006/relationships/hyperlink" Target="https://www.facebook.com/MarylandAttorneyGeneral/" TargetMode="External" /><Relationship Id="rId19" Type="http://schemas.openxmlformats.org/officeDocument/2006/relationships/hyperlink" Target="https://twitter.com/i/web/status/1075779281375113217" TargetMode="External" /><Relationship Id="rId20" Type="http://schemas.openxmlformats.org/officeDocument/2006/relationships/hyperlink" Target="https://twitter.com/i/web/status/1076145067172220928" TargetMode="External" /><Relationship Id="rId21" Type="http://schemas.openxmlformats.org/officeDocument/2006/relationships/hyperlink" Target="https://twitter.com/i/web/status/1075810801297047552" TargetMode="External" /><Relationship Id="rId22" Type="http://schemas.openxmlformats.org/officeDocument/2006/relationships/hyperlink" Target="https://twitter.com/i/web/status/1074706182902816768" TargetMode="External" /><Relationship Id="rId23" Type="http://schemas.openxmlformats.org/officeDocument/2006/relationships/hyperlink" Target="http://stopdroptooling.com/kit-details/Subsea-Tool-Kit-for-Working-At-Height--Stopdrop-Tooling/?platform=hootsuite" TargetMode="External" /><Relationship Id="rId24" Type="http://schemas.openxmlformats.org/officeDocument/2006/relationships/hyperlink" Target="https://twitter.com/i/web/status/1076862559268102144" TargetMode="External" /><Relationship Id="rId25" Type="http://schemas.openxmlformats.org/officeDocument/2006/relationships/hyperlink" Target="https://www.postandcourier.com/news/environmental-groups-will-join-sc-cities-to-sue-over-offshore/article_b25fdc70-fc9b-11e8-8fef-4fdde5bda055.html?utm_source=tw&amp;utm_medium=tweet&amp;utm_campaign=AFOCS" TargetMode="External" /><Relationship Id="rId26" Type="http://schemas.openxmlformats.org/officeDocument/2006/relationships/hyperlink" Target="https://twitter.com/i/web/status/1074724159157080065" TargetMode="External" /><Relationship Id="rId27" Type="http://schemas.openxmlformats.org/officeDocument/2006/relationships/hyperlink" Target="https://twitter.com/i/web/status/1075090066106650630" TargetMode="External" /><Relationship Id="rId28" Type="http://schemas.openxmlformats.org/officeDocument/2006/relationships/hyperlink" Target="https://twitter.com/i/web/status/1075420240962617350" TargetMode="External" /><Relationship Id="rId29" Type="http://schemas.openxmlformats.org/officeDocument/2006/relationships/hyperlink" Target="https://twitter.com/i/web/status/1076888172703944712" TargetMode="External" /><Relationship Id="rId30" Type="http://schemas.openxmlformats.org/officeDocument/2006/relationships/hyperlink" Target="https://twitter.com/i/web/status/1076953796046131200" TargetMode="External" /><Relationship Id="rId31" Type="http://schemas.openxmlformats.org/officeDocument/2006/relationships/hyperlink" Target="https://twitter.com/i/web/status/1076953796046131200" TargetMode="External" /><Relationship Id="rId32" Type="http://schemas.openxmlformats.org/officeDocument/2006/relationships/hyperlink" Target="https://twitter.com/i/web/status/1076953796046131200" TargetMode="External" /><Relationship Id="rId33" Type="http://schemas.openxmlformats.org/officeDocument/2006/relationships/hyperlink" Target="https://twitter.com/i/web/status/1076953796046131200" TargetMode="External" /><Relationship Id="rId34" Type="http://schemas.openxmlformats.org/officeDocument/2006/relationships/hyperlink" Target="https://twitter.com/i/web/status/1076953796046131200" TargetMode="External" /><Relationship Id="rId35" Type="http://schemas.openxmlformats.org/officeDocument/2006/relationships/hyperlink" Target="https://twitter.com/i/web/status/1076953796046131200" TargetMode="External" /><Relationship Id="rId36" Type="http://schemas.openxmlformats.org/officeDocument/2006/relationships/hyperlink" Target="https://twitter.com/i/web/status/1076953796046131200" TargetMode="External" /><Relationship Id="rId37" Type="http://schemas.openxmlformats.org/officeDocument/2006/relationships/hyperlink" Target="https://twitter.com/i/web/status/1076953796046131200" TargetMode="External" /><Relationship Id="rId38" Type="http://schemas.openxmlformats.org/officeDocument/2006/relationships/hyperlink" Target="https://www.gishgallop.com/trump-bans-offshore-logging/?utm_source=twitter&amp;utm_medium=twitter&amp;utm_campaign=gishgallop" TargetMode="External" /><Relationship Id="rId39" Type="http://schemas.openxmlformats.org/officeDocument/2006/relationships/hyperlink" Target="https://www.washingtonpost.com/energy-environment/2018/12/20/nine-state-attorneys-join-lawsuit-opposing-airguns-search-oil-atlantic/?utm_term=.1cdc0b3caf36" TargetMode="External" /><Relationship Id="rId40" Type="http://schemas.openxmlformats.org/officeDocument/2006/relationships/hyperlink" Target="https://www.washingtonpost.com/energy-environment/2018/12/20/nine-state-attorneys-join-lawsuit-opposing-airguns-search-oil-atlantic/?utm_term=.1cdc0b3caf36" TargetMode="External" /><Relationship Id="rId41" Type="http://schemas.openxmlformats.org/officeDocument/2006/relationships/hyperlink" Target="https://www.washingtonpost.com/energy-environment/2018/12/20/nine-state-attorneys-join-lawsuit-opposing-airguns-search-oil-atlantic/?utm_term=.1cdc0b3caf36" TargetMode="External" /><Relationship Id="rId42" Type="http://schemas.openxmlformats.org/officeDocument/2006/relationships/hyperlink" Target="https://www.washingtonpost.com/energy-environment/2018/12/20/nine-state-attorneys-join-lawsuit-opposing-airguns-search-oil-atlantic/?utm_term=.1cdc0b3caf36" TargetMode="External" /><Relationship Id="rId43" Type="http://schemas.openxmlformats.org/officeDocument/2006/relationships/hyperlink" Target="https://www.washingtonpost.com/energy-environment/2018/12/20/nine-state-attorneys-join-lawsuit-opposing-airguns-search-oil-atlantic/?utm_term=.1cdc0b3caf36" TargetMode="External" /><Relationship Id="rId44" Type="http://schemas.openxmlformats.org/officeDocument/2006/relationships/hyperlink" Target="https://www.washingtonpost.com/energy-environment/2018/12/20/nine-state-attorneys-join-lawsuit-opposing-airguns-search-oil-atlantic/?utm_term=.1cdc0b3caf36" TargetMode="External" /><Relationship Id="rId45" Type="http://schemas.openxmlformats.org/officeDocument/2006/relationships/hyperlink" Target="https://twitter.com/i/web/status/1076187427109244928" TargetMode="External" /><Relationship Id="rId46" Type="http://schemas.openxmlformats.org/officeDocument/2006/relationships/hyperlink" Target="https://voicesmotherearth.blogspot.com/2018/12/mexico-targets-50-percent-jump-in-oil.html" TargetMode="External" /><Relationship Id="rId47" Type="http://schemas.openxmlformats.org/officeDocument/2006/relationships/hyperlink" Target="https://twitter.com/i/web/status/1076627848213991424" TargetMode="External" /><Relationship Id="rId48" Type="http://schemas.openxmlformats.org/officeDocument/2006/relationships/hyperlink" Target="https://twitter.com/i/web/status/1076653810779652098" TargetMode="External" /><Relationship Id="rId49" Type="http://schemas.openxmlformats.org/officeDocument/2006/relationships/hyperlink" Target="https://twitter.com/i/web/status/1076839736533233664" TargetMode="External" /><Relationship Id="rId50" Type="http://schemas.openxmlformats.org/officeDocument/2006/relationships/hyperlink" Target="https://twitter.com/i/web/status/1077892243586015232" TargetMode="External" /><Relationship Id="rId51" Type="http://schemas.openxmlformats.org/officeDocument/2006/relationships/hyperlink" Target="https://twitter.com/i/web/status/1076150049837441024" TargetMode="External" /><Relationship Id="rId52" Type="http://schemas.openxmlformats.org/officeDocument/2006/relationships/hyperlink" Target="https://www.delmarvanow.com/story/opinion/editorials/2018/12/21/seismic-testing-offshore-drilling-no-thanks-maryland/2364546002/" TargetMode="External" /><Relationship Id="rId53" Type="http://schemas.openxmlformats.org/officeDocument/2006/relationships/hyperlink" Target="https://www.washingtonpost.com/energy-environment/2018/12/20/nine-state-attorneys-join-lawsuit-opposing-airguns-search-oil-atlantic/?utm_term=.1cdc0b3caf36" TargetMode="External" /><Relationship Id="rId54" Type="http://schemas.openxmlformats.org/officeDocument/2006/relationships/hyperlink" Target="https://youtu.be/-wI7OD9lC9M" TargetMode="External" /><Relationship Id="rId55" Type="http://schemas.openxmlformats.org/officeDocument/2006/relationships/hyperlink" Target="https://youtu.be/-wI7OD9lC9M" TargetMode="External" /><Relationship Id="rId56" Type="http://schemas.openxmlformats.org/officeDocument/2006/relationships/hyperlink" Target="https://twitter.com/i/web/status/1078428384185716741" TargetMode="External" /><Relationship Id="rId57" Type="http://schemas.openxmlformats.org/officeDocument/2006/relationships/hyperlink" Target="https://twitter.com/i/web/status/1074625862329339906" TargetMode="External" /><Relationship Id="rId58" Type="http://schemas.openxmlformats.org/officeDocument/2006/relationships/hyperlink" Target="https://twitter.com/i/web/status/1074626030109745153" TargetMode="External" /><Relationship Id="rId59" Type="http://schemas.openxmlformats.org/officeDocument/2006/relationships/hyperlink" Target="https://twitter.com/i/web/status/1074985028881403904" TargetMode="External" /><Relationship Id="rId60" Type="http://schemas.openxmlformats.org/officeDocument/2006/relationships/hyperlink" Target="https://twitter.com/i/web/status/1078428368901627904" TargetMode="External" /><Relationship Id="rId61" Type="http://schemas.openxmlformats.org/officeDocument/2006/relationships/hyperlink" Target="https://actionnetwork.org/petitions/dont-let-trump-drill-our-coast?source=twitter&amp;" TargetMode="External" /><Relationship Id="rId62" Type="http://schemas.openxmlformats.org/officeDocument/2006/relationships/hyperlink" Target="https://twitter.com/i/web/status/1078452796574388226" TargetMode="External" /><Relationship Id="rId63" Type="http://schemas.openxmlformats.org/officeDocument/2006/relationships/hyperlink" Target="https://actionnetwork.org/petitions/dont-let-trump-drill-our-coast?source=twitter&amp;" TargetMode="External" /><Relationship Id="rId64" Type="http://schemas.openxmlformats.org/officeDocument/2006/relationships/hyperlink" Target="https://twitter.com/i/web/status/1078452796574388226" TargetMode="External" /><Relationship Id="rId65" Type="http://schemas.openxmlformats.org/officeDocument/2006/relationships/hyperlink" Target="https://twitter.com/i/web/status/1078455248337817600" TargetMode="External" /><Relationship Id="rId66" Type="http://schemas.openxmlformats.org/officeDocument/2006/relationships/hyperlink" Target="https://public-accountability.org/report/the-california-oil-veto/?fbclid=IwAR1WbNm01NXzy3s-zfO4Uuo4donSO5UL-nnzTnZzIL6slTSOPVFoVw6yu2w" TargetMode="External" /><Relationship Id="rId67" Type="http://schemas.openxmlformats.org/officeDocument/2006/relationships/hyperlink" Target="https://twitter.com/i/web/status/1078636690057691141" TargetMode="External" /><Relationship Id="rId68" Type="http://schemas.openxmlformats.org/officeDocument/2006/relationships/hyperlink" Target="http://www.offshoreenergytoday.com/kishorn-to-prepare-worlds-largest-semi-submersible-rig-for-new-gig/" TargetMode="External" /><Relationship Id="rId69" Type="http://schemas.openxmlformats.org/officeDocument/2006/relationships/hyperlink" Target="https://www.offshoreenergytoday.com/total-spins-drill-bit-at-brulpadda-re-entry-offshore-south-africa/#.XCTvhz7b0mU.twitter" TargetMode="External" /><Relationship Id="rId70" Type="http://schemas.openxmlformats.org/officeDocument/2006/relationships/hyperlink" Target="https://twitter.com/i/web/status/1078734910700036096" TargetMode="External" /><Relationship Id="rId71" Type="http://schemas.openxmlformats.org/officeDocument/2006/relationships/hyperlink" Target="https://twitter.com/i/web/status/1078754590017929217" TargetMode="External" /><Relationship Id="rId72" Type="http://schemas.openxmlformats.org/officeDocument/2006/relationships/hyperlink" Target="https://twitter.com/i/web/status/1078754590017929217" TargetMode="External" /><Relationship Id="rId73" Type="http://schemas.openxmlformats.org/officeDocument/2006/relationships/hyperlink" Target="https://twitter.com/i/web/status/1078754590017929217" TargetMode="External" /><Relationship Id="rId74" Type="http://schemas.openxmlformats.org/officeDocument/2006/relationships/hyperlink" Target="https://twitter.com/i/web/status/1078754590017929217" TargetMode="External" /><Relationship Id="rId75" Type="http://schemas.openxmlformats.org/officeDocument/2006/relationships/hyperlink" Target="https://twitter.com/i/web/status/1078754590017929217" TargetMode="External" /><Relationship Id="rId76" Type="http://schemas.openxmlformats.org/officeDocument/2006/relationships/hyperlink" Target="https://twitter.com/i/web/status/1078754590017929217" TargetMode="External" /><Relationship Id="rId77" Type="http://schemas.openxmlformats.org/officeDocument/2006/relationships/hyperlink" Target="https://twitter.com/i/web/status/1078755093489561600" TargetMode="External" /><Relationship Id="rId78" Type="http://schemas.openxmlformats.org/officeDocument/2006/relationships/hyperlink" Target="https://twitter.com/i/web/status/1078755093489561600" TargetMode="External" /><Relationship Id="rId79" Type="http://schemas.openxmlformats.org/officeDocument/2006/relationships/hyperlink" Target="https://twitter.com/i/web/status/1078755093489561600" TargetMode="External" /><Relationship Id="rId80" Type="http://schemas.openxmlformats.org/officeDocument/2006/relationships/hyperlink" Target="https://twitter.com/i/web/status/1078755093489561600" TargetMode="External" /><Relationship Id="rId81" Type="http://schemas.openxmlformats.org/officeDocument/2006/relationships/hyperlink" Target="https://twitter.com/i/web/status/1078755093489561600" TargetMode="External" /><Relationship Id="rId82" Type="http://schemas.openxmlformats.org/officeDocument/2006/relationships/hyperlink" Target="https://twitter.com/i/web/status/1078755093489561600" TargetMode="External" /><Relationship Id="rId83" Type="http://schemas.openxmlformats.org/officeDocument/2006/relationships/hyperlink" Target="https://www.thechronicleherald.ca/news/local/offshore-petroleum-board-issues-call-for-bids-267118/" TargetMode="External" /><Relationship Id="rId84" Type="http://schemas.openxmlformats.org/officeDocument/2006/relationships/hyperlink" Target="https://twitter.com/i/web/status/1074276371143237634" TargetMode="External" /><Relationship Id="rId85" Type="http://schemas.openxmlformats.org/officeDocument/2006/relationships/hyperlink" Target="https://twitter.com/i/web/status/1074276371143237634" TargetMode="External" /><Relationship Id="rId86" Type="http://schemas.openxmlformats.org/officeDocument/2006/relationships/hyperlink" Target="https://www.thechronicleherald.ca/news/canada/rough-waters-spill-raises-new-questions-about-fast-growing-nl-oil-industry-268818/" TargetMode="External" /><Relationship Id="rId87" Type="http://schemas.openxmlformats.org/officeDocument/2006/relationships/hyperlink" Target="https://twitter.com/i/web/status/1075040439806369792" TargetMode="External" /><Relationship Id="rId88" Type="http://schemas.openxmlformats.org/officeDocument/2006/relationships/hyperlink" Target="https://twitter.com/i/web/status/1075759000661213187" TargetMode="External" /><Relationship Id="rId89" Type="http://schemas.openxmlformats.org/officeDocument/2006/relationships/hyperlink" Target="https://twitter.com/i/web/status/1075759000661213187" TargetMode="External" /><Relationship Id="rId90" Type="http://schemas.openxmlformats.org/officeDocument/2006/relationships/hyperlink" Target="https://www.thechronicleherald.ca/opinion/letter-to-the-editor/readers-corner-put-offshore-drilling-under-proper-microscope-271730/" TargetMode="External" /><Relationship Id="rId91" Type="http://schemas.openxmlformats.org/officeDocument/2006/relationships/hyperlink" Target="https://www.thechronicleherald.ca/opinion/letter-to-the-editor/readers-corner-put-offshore-drilling-under-proper-microscope-271730/" TargetMode="External" /><Relationship Id="rId92" Type="http://schemas.openxmlformats.org/officeDocument/2006/relationships/hyperlink" Target="https://www.instagram.com/p/BryxHMvnPoG/?utm_source=ig_twitter_share&amp;igshid=2dzjypyhu1pa" TargetMode="External" /><Relationship Id="rId93" Type="http://schemas.openxmlformats.org/officeDocument/2006/relationships/hyperlink" Target="https://twitter.com/i/web/status/1079138536412958720" TargetMode="External" /><Relationship Id="rId94" Type="http://schemas.openxmlformats.org/officeDocument/2006/relationships/hyperlink" Target="https://twitter.com/i/web/status/1079139180171554816" TargetMode="External" /><Relationship Id="rId95" Type="http://schemas.openxmlformats.org/officeDocument/2006/relationships/hyperlink" Target="https://twitter.com/i/web/status/1074647296443342848" TargetMode="External" /><Relationship Id="rId96" Type="http://schemas.openxmlformats.org/officeDocument/2006/relationships/hyperlink" Target="https://www.thechronicleherald.ca/opinion/letter-to-the-editor/readers-corner-put-offshore-drilling-under-proper-microscope-271730/" TargetMode="External" /><Relationship Id="rId97" Type="http://schemas.openxmlformats.org/officeDocument/2006/relationships/hyperlink" Target="https://www.thechronicleherald.ca/news/local/offshore-petroleum-board-issues-call-for-bids-267118/" TargetMode="External" /><Relationship Id="rId98" Type="http://schemas.openxmlformats.org/officeDocument/2006/relationships/hyperlink" Target="https://twitter.com/i/web/status/1074647296443342848" TargetMode="External" /><Relationship Id="rId99" Type="http://schemas.openxmlformats.org/officeDocument/2006/relationships/hyperlink" Target="https://www.thechronicleherald.ca/opinion/letter-to-the-editor/readers-corner-put-offshore-drilling-under-proper-microscope-271730/" TargetMode="External" /><Relationship Id="rId100" Type="http://schemas.openxmlformats.org/officeDocument/2006/relationships/hyperlink" Target="https://www.thechronicleherald.ca/news/local/offshore-petroleum-board-issues-call-for-bids-267118/" TargetMode="External" /><Relationship Id="rId101" Type="http://schemas.openxmlformats.org/officeDocument/2006/relationships/hyperlink" Target="https://www.thechronicleherald.ca/news/canada/rough-waters-spill-raises-new-questions-about-fast-growing-nl-oil-industry-268818/" TargetMode="External" /><Relationship Id="rId102" Type="http://schemas.openxmlformats.org/officeDocument/2006/relationships/hyperlink" Target="https://paper.li/CanadaVolunteer/environment?edition_id=2fdcba90-0c07-11e9-9722-0cc47a0d164b" TargetMode="External" /><Relationship Id="rId103" Type="http://schemas.openxmlformats.org/officeDocument/2006/relationships/hyperlink" Target="https://paper.li/CanadaVolunteer/environment?edition_id=2fdcba90-0c07-11e9-9722-0cc47a0d164b" TargetMode="External" /><Relationship Id="rId104" Type="http://schemas.openxmlformats.org/officeDocument/2006/relationships/hyperlink" Target="https://paper.li/CanadaVolunteer/environment?edition_id=2fdcba90-0c07-11e9-9722-0cc47a0d164b" TargetMode="External" /><Relationship Id="rId105" Type="http://schemas.openxmlformats.org/officeDocument/2006/relationships/hyperlink" Target="https://pbs.twimg.com/media/DlOlQ6JXgAEYhuk.jpg" TargetMode="External" /><Relationship Id="rId106" Type="http://schemas.openxmlformats.org/officeDocument/2006/relationships/hyperlink" Target="https://pbs.twimg.com/tweet_video_thumb/Du3sE4RVYAEHGCL.jpg" TargetMode="External" /><Relationship Id="rId107" Type="http://schemas.openxmlformats.org/officeDocument/2006/relationships/hyperlink" Target="https://pbs.twimg.com/media/DvM7ISOU8AAyypb.jpg" TargetMode="External" /><Relationship Id="rId108" Type="http://schemas.openxmlformats.org/officeDocument/2006/relationships/hyperlink" Target="http://pbs.twimg.com/profile_images/1067176768082141185/8Dt63wr6_normal.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abs.twimg.com/sticky/default_profile_images/default_profile_normal.png" TargetMode="External" /><Relationship Id="rId114" Type="http://schemas.openxmlformats.org/officeDocument/2006/relationships/hyperlink" Target="http://pbs.twimg.com/profile_images/794610479016673283/d_vP05Mt_normal.jpg" TargetMode="External" /><Relationship Id="rId115" Type="http://schemas.openxmlformats.org/officeDocument/2006/relationships/hyperlink" Target="http://pbs.twimg.com/profile_images/794610479016673283/d_vP05Mt_normal.jpg" TargetMode="External" /><Relationship Id="rId116" Type="http://schemas.openxmlformats.org/officeDocument/2006/relationships/hyperlink" Target="http://pbs.twimg.com/profile_images/950298060671811585/15MS3ukk_normal.jpg" TargetMode="External" /><Relationship Id="rId117" Type="http://schemas.openxmlformats.org/officeDocument/2006/relationships/hyperlink" Target="http://pbs.twimg.com/profile_images/724236072440360960/b4bU_BiG_normal.jpg" TargetMode="External" /><Relationship Id="rId118" Type="http://schemas.openxmlformats.org/officeDocument/2006/relationships/hyperlink" Target="http://pbs.twimg.com/profile_images/663557348879822848/YNOKvx1y_normal.jpg" TargetMode="External" /><Relationship Id="rId119" Type="http://schemas.openxmlformats.org/officeDocument/2006/relationships/hyperlink" Target="http://pbs.twimg.com/profile_images/1031261762539204608/xVdS0Ifh_normal.jpg" TargetMode="External" /><Relationship Id="rId120" Type="http://schemas.openxmlformats.org/officeDocument/2006/relationships/hyperlink" Target="http://pbs.twimg.com/profile_images/822203336094978049/lL3xQcGP_normal.jpg" TargetMode="External" /><Relationship Id="rId121" Type="http://schemas.openxmlformats.org/officeDocument/2006/relationships/hyperlink" Target="http://pbs.twimg.com/profile_images/891844006279249923/by0BuaTE_normal.jpg" TargetMode="External" /><Relationship Id="rId122" Type="http://schemas.openxmlformats.org/officeDocument/2006/relationships/hyperlink" Target="http://pbs.twimg.com/profile_images/638520114799734784/VdtqS2Ud_normal.jpg" TargetMode="External" /><Relationship Id="rId123" Type="http://schemas.openxmlformats.org/officeDocument/2006/relationships/hyperlink" Target="http://pbs.twimg.com/profile_images/1056366873418387458/oRQTgT2K_normal.jpg" TargetMode="External" /><Relationship Id="rId124" Type="http://schemas.openxmlformats.org/officeDocument/2006/relationships/hyperlink" Target="http://pbs.twimg.com/profile_images/951893133914144768/0zYitisF_normal.jpg" TargetMode="External" /><Relationship Id="rId125" Type="http://schemas.openxmlformats.org/officeDocument/2006/relationships/hyperlink" Target="http://pbs.twimg.com/profile_images/951893133914144768/0zYitisF_normal.jpg" TargetMode="External" /><Relationship Id="rId126" Type="http://schemas.openxmlformats.org/officeDocument/2006/relationships/hyperlink" Target="http://pbs.twimg.com/profile_images/951893133914144768/0zYitisF_normal.jpg" TargetMode="External" /><Relationship Id="rId127" Type="http://schemas.openxmlformats.org/officeDocument/2006/relationships/hyperlink" Target="http://pbs.twimg.com/profile_images/878715391333236737/UAJUTwY8_normal.jpg" TargetMode="External" /><Relationship Id="rId128" Type="http://schemas.openxmlformats.org/officeDocument/2006/relationships/hyperlink" Target="http://pbs.twimg.com/profile_images/878715391333236737/UAJUTwY8_normal.jpg" TargetMode="External" /><Relationship Id="rId129" Type="http://schemas.openxmlformats.org/officeDocument/2006/relationships/hyperlink" Target="http://pbs.twimg.com/profile_images/878715391333236737/UAJUTwY8_normal.jpg" TargetMode="External" /><Relationship Id="rId130" Type="http://schemas.openxmlformats.org/officeDocument/2006/relationships/hyperlink" Target="http://pbs.twimg.com/profile_images/854035276687171584/_sSFeWOS_normal.jpg" TargetMode="External" /><Relationship Id="rId131" Type="http://schemas.openxmlformats.org/officeDocument/2006/relationships/hyperlink" Target="http://pbs.twimg.com/profile_images/854035276687171584/_sSFeWOS_normal.jpg" TargetMode="External" /><Relationship Id="rId132" Type="http://schemas.openxmlformats.org/officeDocument/2006/relationships/hyperlink" Target="http://pbs.twimg.com/profile_images/854035276687171584/_sSFeWOS_normal.jpg" TargetMode="External" /><Relationship Id="rId133" Type="http://schemas.openxmlformats.org/officeDocument/2006/relationships/hyperlink" Target="http://pbs.twimg.com/profile_images/978788148451860480/yd2bSUss_normal.jpg" TargetMode="External" /><Relationship Id="rId134" Type="http://schemas.openxmlformats.org/officeDocument/2006/relationships/hyperlink" Target="http://pbs.twimg.com/profile_images/565710210614824960/_tjijrkv_normal.jpeg" TargetMode="External" /><Relationship Id="rId135" Type="http://schemas.openxmlformats.org/officeDocument/2006/relationships/hyperlink" Target="http://pbs.twimg.com/profile_images/1842542361/egg_shell_normal.png" TargetMode="External" /><Relationship Id="rId136" Type="http://schemas.openxmlformats.org/officeDocument/2006/relationships/hyperlink" Target="http://pbs.twimg.com/profile_images/1078154472566579200/8xwThvJH_normal.jpg" TargetMode="External" /><Relationship Id="rId137" Type="http://schemas.openxmlformats.org/officeDocument/2006/relationships/hyperlink" Target="http://pbs.twimg.com/profile_images/1014031154746281984/s-S7e5jg_normal.jpg" TargetMode="External" /><Relationship Id="rId138" Type="http://schemas.openxmlformats.org/officeDocument/2006/relationships/hyperlink" Target="http://pbs.twimg.com/profile_images/1072410795605196800/to03SQdL_normal.jpg" TargetMode="External" /><Relationship Id="rId139" Type="http://schemas.openxmlformats.org/officeDocument/2006/relationships/hyperlink" Target="http://pbs.twimg.com/profile_images/1073917025309741056/njxiE0q5_normal.jpg" TargetMode="External" /><Relationship Id="rId140" Type="http://schemas.openxmlformats.org/officeDocument/2006/relationships/hyperlink" Target="http://pbs.twimg.com/profile_images/971457493200125954/6IAGg-HB_normal.jpg" TargetMode="External" /><Relationship Id="rId141" Type="http://schemas.openxmlformats.org/officeDocument/2006/relationships/hyperlink" Target="http://pbs.twimg.com/profile_images/944813976881377281/BZFR2v3m_normal.jpg" TargetMode="External" /><Relationship Id="rId142" Type="http://schemas.openxmlformats.org/officeDocument/2006/relationships/hyperlink" Target="https://pbs.twimg.com/media/DlOlQ6JXgAEYhuk.jpg" TargetMode="External" /><Relationship Id="rId143" Type="http://schemas.openxmlformats.org/officeDocument/2006/relationships/hyperlink" Target="http://pbs.twimg.com/profile_images/894324889041203201/l1qc7UeY_normal.jpg" TargetMode="External" /><Relationship Id="rId144" Type="http://schemas.openxmlformats.org/officeDocument/2006/relationships/hyperlink" Target="http://pbs.twimg.com/profile_images/894324889041203201/l1qc7UeY_normal.jpg" TargetMode="External" /><Relationship Id="rId145" Type="http://schemas.openxmlformats.org/officeDocument/2006/relationships/hyperlink" Target="http://pbs.twimg.com/profile_images/876547842092879872/v4UKUBpw_normal.jpg" TargetMode="External" /><Relationship Id="rId146" Type="http://schemas.openxmlformats.org/officeDocument/2006/relationships/hyperlink" Target="http://pbs.twimg.com/profile_images/890354480855699457/2UsqY7fj_normal.jp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pbs.twimg.com/profile_images/1015986451866161153/mRzQqxv7_normal.jpg" TargetMode="External" /><Relationship Id="rId149" Type="http://schemas.openxmlformats.org/officeDocument/2006/relationships/hyperlink" Target="http://pbs.twimg.com/profile_images/776139303441174528/V9JcsLz7_normal.jp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pbs.twimg.com/profile_images/283919605/RTNA_rising_tide_north_america_logo_SMALL_normal.jpg" TargetMode="External" /><Relationship Id="rId152" Type="http://schemas.openxmlformats.org/officeDocument/2006/relationships/hyperlink" Target="http://pbs.twimg.com/profile_images/630099609914732545/Pa8mZHSW_normal.png" TargetMode="External" /><Relationship Id="rId153" Type="http://schemas.openxmlformats.org/officeDocument/2006/relationships/hyperlink" Target="http://pbs.twimg.com/profile_images/1049485585046536192/uFalZNJ9_normal.jpg" TargetMode="External" /><Relationship Id="rId154" Type="http://schemas.openxmlformats.org/officeDocument/2006/relationships/hyperlink" Target="http://pbs.twimg.com/profile_images/837415664835039233/qbxNjcAk_normal.jpg" TargetMode="External" /><Relationship Id="rId155" Type="http://schemas.openxmlformats.org/officeDocument/2006/relationships/hyperlink" Target="http://pbs.twimg.com/profile_images/762675488997408768/vT28rv3M_normal.jpg" TargetMode="External" /><Relationship Id="rId156" Type="http://schemas.openxmlformats.org/officeDocument/2006/relationships/hyperlink" Target="http://pbs.twimg.com/profile_images/911370221268566016/wEwusJn__normal.jpg" TargetMode="External" /><Relationship Id="rId157" Type="http://schemas.openxmlformats.org/officeDocument/2006/relationships/hyperlink" Target="http://pbs.twimg.com/profile_images/906278802325569536/L-7K8Q8a_normal.jpg" TargetMode="External" /><Relationship Id="rId158" Type="http://schemas.openxmlformats.org/officeDocument/2006/relationships/hyperlink" Target="http://pbs.twimg.com/profile_images/1074649198375723009/5LVI0Vmn_normal.jpg" TargetMode="External" /><Relationship Id="rId159" Type="http://schemas.openxmlformats.org/officeDocument/2006/relationships/hyperlink" Target="http://pbs.twimg.com/profile_images/1075251421589647360/hdJalURP_normal.jpg" TargetMode="External" /><Relationship Id="rId160" Type="http://schemas.openxmlformats.org/officeDocument/2006/relationships/hyperlink" Target="http://pbs.twimg.com/profile_images/378800000054716513/b78ce7e38fb10d41a67fce699b5cb753_normal.jpeg" TargetMode="External" /><Relationship Id="rId161" Type="http://schemas.openxmlformats.org/officeDocument/2006/relationships/hyperlink" Target="http://pbs.twimg.com/profile_images/378800000054716513/b78ce7e38fb10d41a67fce699b5cb753_normal.jpeg" TargetMode="External" /><Relationship Id="rId162" Type="http://schemas.openxmlformats.org/officeDocument/2006/relationships/hyperlink" Target="http://pbs.twimg.com/profile_images/875629406076653569/qVBiK0rE_normal.jpg" TargetMode="External" /><Relationship Id="rId163" Type="http://schemas.openxmlformats.org/officeDocument/2006/relationships/hyperlink" Target="http://pbs.twimg.com/profile_images/1069921054313697280/aRn5yMOs_normal.jpg" TargetMode="External" /><Relationship Id="rId164" Type="http://schemas.openxmlformats.org/officeDocument/2006/relationships/hyperlink" Target="http://pbs.twimg.com/profile_images/745925732212301824/Y3m7VTo2_normal.jpg" TargetMode="External" /><Relationship Id="rId165" Type="http://schemas.openxmlformats.org/officeDocument/2006/relationships/hyperlink" Target="http://pbs.twimg.com/profile_images/701872181391847427/R9KtN_RY_normal.jpg" TargetMode="External" /><Relationship Id="rId166" Type="http://schemas.openxmlformats.org/officeDocument/2006/relationships/hyperlink" Target="http://pbs.twimg.com/profile_images/701872181391847427/R9KtN_RY_normal.jpg" TargetMode="External" /><Relationship Id="rId167" Type="http://schemas.openxmlformats.org/officeDocument/2006/relationships/hyperlink" Target="http://pbs.twimg.com/profile_images/1068660371672580096/v19f4Lb7_normal.jpg" TargetMode="External" /><Relationship Id="rId168" Type="http://schemas.openxmlformats.org/officeDocument/2006/relationships/hyperlink" Target="http://pbs.twimg.com/profile_images/784656651936817152/rBxN_kvC_normal.jpg" TargetMode="External" /><Relationship Id="rId169" Type="http://schemas.openxmlformats.org/officeDocument/2006/relationships/hyperlink" Target="http://pbs.twimg.com/profile_images/682014721214660608/PuZ-8aO3_normal.jpg" TargetMode="External" /><Relationship Id="rId170" Type="http://schemas.openxmlformats.org/officeDocument/2006/relationships/hyperlink" Target="http://pbs.twimg.com/profile_images/658705468978696192/JDba7pjE_normal.jpg" TargetMode="External" /><Relationship Id="rId171" Type="http://schemas.openxmlformats.org/officeDocument/2006/relationships/hyperlink" Target="http://pbs.twimg.com/profile_images/519675481939931136/AMLOrPmK_normal.png" TargetMode="External" /><Relationship Id="rId172" Type="http://schemas.openxmlformats.org/officeDocument/2006/relationships/hyperlink" Target="http://pbs.twimg.com/profile_images/1060208493972672513/roq6Ufu__normal.jpg" TargetMode="External" /><Relationship Id="rId173" Type="http://schemas.openxmlformats.org/officeDocument/2006/relationships/hyperlink" Target="http://pbs.twimg.com/profile_images/912506717656748032/94kzvD4U_normal.jpg" TargetMode="External" /><Relationship Id="rId174" Type="http://schemas.openxmlformats.org/officeDocument/2006/relationships/hyperlink" Target="http://pbs.twimg.com/profile_images/700023916383887360/ZUUDlhBH_normal.jpg" TargetMode="External" /><Relationship Id="rId175" Type="http://schemas.openxmlformats.org/officeDocument/2006/relationships/hyperlink" Target="http://pbs.twimg.com/profile_images/978627270435733504/D_dZ7Xa2_normal.jpg" TargetMode="External" /><Relationship Id="rId176" Type="http://schemas.openxmlformats.org/officeDocument/2006/relationships/hyperlink" Target="http://pbs.twimg.com/profile_images/1066734490599518208/4gs6scAl_normal.jpg" TargetMode="External" /><Relationship Id="rId177" Type="http://schemas.openxmlformats.org/officeDocument/2006/relationships/hyperlink" Target="http://pbs.twimg.com/profile_images/278887748/l_9326d30e23f343738e305e507e4a6bcd_normal.jpg" TargetMode="External" /><Relationship Id="rId178" Type="http://schemas.openxmlformats.org/officeDocument/2006/relationships/hyperlink" Target="http://pbs.twimg.com/profile_images/978310746948931585/dXOeGqdk_normal.jpg" TargetMode="External" /><Relationship Id="rId179" Type="http://schemas.openxmlformats.org/officeDocument/2006/relationships/hyperlink" Target="http://pbs.twimg.com/profile_images/896178490340507648/ynyS7dpH_normal.jpg" TargetMode="External" /><Relationship Id="rId180" Type="http://schemas.openxmlformats.org/officeDocument/2006/relationships/hyperlink" Target="http://pbs.twimg.com/profile_images/1059535800197558272/P-8HfCf7_normal.jpg" TargetMode="External" /><Relationship Id="rId181" Type="http://schemas.openxmlformats.org/officeDocument/2006/relationships/hyperlink" Target="http://pbs.twimg.com/profile_images/639988053507899392/6k8oImUU_normal.jpg" TargetMode="External" /><Relationship Id="rId182" Type="http://schemas.openxmlformats.org/officeDocument/2006/relationships/hyperlink" Target="http://pbs.twimg.com/profile_images/1039875063644807168/XDvb1Ukt_normal.jpg" TargetMode="External" /><Relationship Id="rId183" Type="http://schemas.openxmlformats.org/officeDocument/2006/relationships/hyperlink" Target="http://pbs.twimg.com/profile_images/1159675136/chart_normal.jp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pbs.twimg.com/profile_images/378800000645569920/4ae37524d50cfe32c0ae4ab5d07a8b68_normal.jpeg" TargetMode="External" /><Relationship Id="rId186" Type="http://schemas.openxmlformats.org/officeDocument/2006/relationships/hyperlink" Target="http://pbs.twimg.com/profile_images/2344006563/0tyravynrlrmz86xh3uy_normal.jpeg" TargetMode="External" /><Relationship Id="rId187" Type="http://schemas.openxmlformats.org/officeDocument/2006/relationships/hyperlink" Target="http://pbs.twimg.com/profile_images/967507605299060737/bu35ut7J_normal.jpg" TargetMode="External" /><Relationship Id="rId188" Type="http://schemas.openxmlformats.org/officeDocument/2006/relationships/hyperlink" Target="http://pbs.twimg.com/profile_images/1057270445773332480/Qaepfi_s_normal.jpg" TargetMode="External" /><Relationship Id="rId189" Type="http://schemas.openxmlformats.org/officeDocument/2006/relationships/hyperlink" Target="http://pbs.twimg.com/profile_images/1065386977749598215/DhymrxZr_normal.jpg" TargetMode="External" /><Relationship Id="rId190" Type="http://schemas.openxmlformats.org/officeDocument/2006/relationships/hyperlink" Target="http://pbs.twimg.com/profile_images/1054809095243321344/irS834_A_normal.jpg" TargetMode="External" /><Relationship Id="rId191" Type="http://schemas.openxmlformats.org/officeDocument/2006/relationships/hyperlink" Target="http://pbs.twimg.com/profile_images/1054809095243321344/irS834_A_normal.jpg" TargetMode="External" /><Relationship Id="rId192" Type="http://schemas.openxmlformats.org/officeDocument/2006/relationships/hyperlink" Target="http://pbs.twimg.com/profile_images/1054809095243321344/irS834_A_normal.jpg" TargetMode="External" /><Relationship Id="rId193" Type="http://schemas.openxmlformats.org/officeDocument/2006/relationships/hyperlink" Target="http://pbs.twimg.com/profile_images/1054809095243321344/irS834_A_normal.jpg" TargetMode="External" /><Relationship Id="rId194" Type="http://schemas.openxmlformats.org/officeDocument/2006/relationships/hyperlink" Target="http://pbs.twimg.com/profile_images/1054809095243321344/irS834_A_normal.jpg" TargetMode="External" /><Relationship Id="rId195" Type="http://schemas.openxmlformats.org/officeDocument/2006/relationships/hyperlink" Target="http://pbs.twimg.com/profile_images/1054809095243321344/irS834_A_normal.jpg" TargetMode="External" /><Relationship Id="rId196" Type="http://schemas.openxmlformats.org/officeDocument/2006/relationships/hyperlink" Target="http://pbs.twimg.com/profile_images/660257377581719552/OB_HnHiP_normal.jpg" TargetMode="External" /><Relationship Id="rId197" Type="http://schemas.openxmlformats.org/officeDocument/2006/relationships/hyperlink" Target="http://pbs.twimg.com/profile_images/823527160141008896/KJk7z4GX_normal.jpg" TargetMode="External" /><Relationship Id="rId198" Type="http://schemas.openxmlformats.org/officeDocument/2006/relationships/hyperlink" Target="http://pbs.twimg.com/profile_images/1046575509063290881/w3s8EUp9_normal.jp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699254016019210240/0R8jx9cC_normal.jp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pbs.twimg.com/profile_images/974987722812280832/pJ4NRnuS_normal.jpg" TargetMode="External" /><Relationship Id="rId203" Type="http://schemas.openxmlformats.org/officeDocument/2006/relationships/hyperlink" Target="http://pbs.twimg.com/profile_images/1640609196/healer_cu_normal.png" TargetMode="External" /><Relationship Id="rId204" Type="http://schemas.openxmlformats.org/officeDocument/2006/relationships/hyperlink" Target="http://pbs.twimg.com/profile_images/1023942923363262464/BQL72ehE_normal.jpg" TargetMode="External" /><Relationship Id="rId205" Type="http://schemas.openxmlformats.org/officeDocument/2006/relationships/hyperlink" Target="http://pbs.twimg.com/profile_images/1029495491833151488/TPtD14q3_normal.jpg" TargetMode="External" /><Relationship Id="rId206" Type="http://schemas.openxmlformats.org/officeDocument/2006/relationships/hyperlink" Target="http://pbs.twimg.com/profile_images/765251825465430016/TWFwdPlM_normal.jpg" TargetMode="External" /><Relationship Id="rId207" Type="http://schemas.openxmlformats.org/officeDocument/2006/relationships/hyperlink" Target="http://pbs.twimg.com/profile_images/749310470230773760/B0buVu5J_normal.jpg" TargetMode="External" /><Relationship Id="rId208" Type="http://schemas.openxmlformats.org/officeDocument/2006/relationships/hyperlink" Target="http://pbs.twimg.com/profile_images/749310470230773760/B0buVu5J_normal.jpg" TargetMode="External" /><Relationship Id="rId209" Type="http://schemas.openxmlformats.org/officeDocument/2006/relationships/hyperlink" Target="http://pbs.twimg.com/profile_images/1007518123480711168/cBYsmN0l_normal.jpg" TargetMode="External" /><Relationship Id="rId210" Type="http://schemas.openxmlformats.org/officeDocument/2006/relationships/hyperlink" Target="http://pbs.twimg.com/profile_images/606911556811526144/zldLM40W_normal.jpg" TargetMode="External" /><Relationship Id="rId211" Type="http://schemas.openxmlformats.org/officeDocument/2006/relationships/hyperlink" Target="http://pbs.twimg.com/profile_images/829730620825796608/wo8Faqck_normal.jpg" TargetMode="External" /><Relationship Id="rId212" Type="http://schemas.openxmlformats.org/officeDocument/2006/relationships/hyperlink" Target="http://pbs.twimg.com/profile_images/948886222373519361/DY9IkZro_normal.jpg" TargetMode="External" /><Relationship Id="rId213" Type="http://schemas.openxmlformats.org/officeDocument/2006/relationships/hyperlink" Target="http://pbs.twimg.com/profile_images/1045854798166335488/GeZAisEr_normal.jpg" TargetMode="External" /><Relationship Id="rId214" Type="http://schemas.openxmlformats.org/officeDocument/2006/relationships/hyperlink" Target="https://pbs.twimg.com/tweet_video_thumb/Du3sE4RVYAEHGCL.jpg" TargetMode="External" /><Relationship Id="rId215" Type="http://schemas.openxmlformats.org/officeDocument/2006/relationships/hyperlink" Target="http://pbs.twimg.com/profile_images/1462952855/500x500_normal.jpg" TargetMode="External" /><Relationship Id="rId216" Type="http://schemas.openxmlformats.org/officeDocument/2006/relationships/hyperlink" Target="http://pbs.twimg.com/profile_images/885171092188532737/RN-Xynsf_normal.jpg" TargetMode="External" /><Relationship Id="rId217" Type="http://schemas.openxmlformats.org/officeDocument/2006/relationships/hyperlink" Target="http://pbs.twimg.com/profile_images/550156529601507328/vZw7GV6P_normal.jpeg" TargetMode="External" /><Relationship Id="rId218" Type="http://schemas.openxmlformats.org/officeDocument/2006/relationships/hyperlink" Target="http://pbs.twimg.com/profile_images/885171092188532737/RN-Xynsf_normal.jpg" TargetMode="External" /><Relationship Id="rId219" Type="http://schemas.openxmlformats.org/officeDocument/2006/relationships/hyperlink" Target="http://pbs.twimg.com/profile_images/885171092188532737/RN-Xynsf_normal.jpg" TargetMode="External" /><Relationship Id="rId220" Type="http://schemas.openxmlformats.org/officeDocument/2006/relationships/hyperlink" Target="http://pbs.twimg.com/profile_images/885171092188532737/RN-Xynsf_normal.jpg" TargetMode="External" /><Relationship Id="rId221" Type="http://schemas.openxmlformats.org/officeDocument/2006/relationships/hyperlink" Target="http://pbs.twimg.com/profile_images/885171092188532737/RN-Xynsf_normal.jpg" TargetMode="External" /><Relationship Id="rId222" Type="http://schemas.openxmlformats.org/officeDocument/2006/relationships/hyperlink" Target="http://pbs.twimg.com/profile_images/550156529601507328/vZw7GV6P_normal.jpeg" TargetMode="External" /><Relationship Id="rId223" Type="http://schemas.openxmlformats.org/officeDocument/2006/relationships/hyperlink" Target="http://pbs.twimg.com/profile_images/550156529601507328/vZw7GV6P_normal.jpeg" TargetMode="External" /><Relationship Id="rId224" Type="http://schemas.openxmlformats.org/officeDocument/2006/relationships/hyperlink" Target="http://pbs.twimg.com/profile_images/867749276969041920/bYKdV5_t_normal.jpg" TargetMode="External" /><Relationship Id="rId225" Type="http://schemas.openxmlformats.org/officeDocument/2006/relationships/hyperlink" Target="http://pbs.twimg.com/profile_images/867749276969041920/bYKdV5_t_normal.jpg" TargetMode="External" /><Relationship Id="rId226" Type="http://schemas.openxmlformats.org/officeDocument/2006/relationships/hyperlink" Target="http://pbs.twimg.com/profile_images/867749276969041920/bYKdV5_t_normal.jpg" TargetMode="External" /><Relationship Id="rId227" Type="http://schemas.openxmlformats.org/officeDocument/2006/relationships/hyperlink" Target="http://pbs.twimg.com/profile_images/867749276969041920/bYKdV5_t_normal.jpg" TargetMode="External" /><Relationship Id="rId228" Type="http://schemas.openxmlformats.org/officeDocument/2006/relationships/hyperlink" Target="http://pbs.twimg.com/profile_images/867749276969041920/bYKdV5_t_normal.jpg" TargetMode="External" /><Relationship Id="rId229" Type="http://schemas.openxmlformats.org/officeDocument/2006/relationships/hyperlink" Target="http://pbs.twimg.com/profile_images/867749276969041920/bYKdV5_t_normal.jpg" TargetMode="External" /><Relationship Id="rId230" Type="http://schemas.openxmlformats.org/officeDocument/2006/relationships/hyperlink" Target="http://pbs.twimg.com/profile_images/867749276969041920/bYKdV5_t_normal.jpg" TargetMode="External" /><Relationship Id="rId231" Type="http://schemas.openxmlformats.org/officeDocument/2006/relationships/hyperlink" Target="http://pbs.twimg.com/profile_images/867749276969041920/bYKdV5_t_normal.jpg" TargetMode="External" /><Relationship Id="rId232" Type="http://schemas.openxmlformats.org/officeDocument/2006/relationships/hyperlink" Target="http://pbs.twimg.com/profile_images/562540822625669121/xyvo7Ef2_normal.jpeg" TargetMode="External" /><Relationship Id="rId233" Type="http://schemas.openxmlformats.org/officeDocument/2006/relationships/hyperlink" Target="https://pbs.twimg.com/media/DvM7ISOU8AAyypb.jpg" TargetMode="External" /><Relationship Id="rId234" Type="http://schemas.openxmlformats.org/officeDocument/2006/relationships/hyperlink" Target="http://pbs.twimg.com/profile_images/1254784821/22_Martha_BrockSLCA__8_110710_0194_normal.jpg" TargetMode="External" /><Relationship Id="rId235" Type="http://schemas.openxmlformats.org/officeDocument/2006/relationships/hyperlink" Target="http://pbs.twimg.com/profile_images/1083924887/SwellReal_normal.jpg" TargetMode="External" /><Relationship Id="rId236" Type="http://schemas.openxmlformats.org/officeDocument/2006/relationships/hyperlink" Target="http://pbs.twimg.com/profile_images/826237585747963904/iFU7Zzaw_normal.jp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pbs.twimg.com/profile_images/500043880285601793/cywDsU2O_normal.jpeg" TargetMode="External" /><Relationship Id="rId240" Type="http://schemas.openxmlformats.org/officeDocument/2006/relationships/hyperlink" Target="http://pbs.twimg.com/profile_images/441959546223730689/elKXRp_k_normal.jpeg" TargetMode="External" /><Relationship Id="rId241" Type="http://schemas.openxmlformats.org/officeDocument/2006/relationships/hyperlink" Target="http://pbs.twimg.com/profile_images/784804487001088000/YAq89e79_normal.jpg" TargetMode="External" /><Relationship Id="rId242" Type="http://schemas.openxmlformats.org/officeDocument/2006/relationships/hyperlink" Target="http://pbs.twimg.com/profile_images/681503975997181953/YAZ4fyu-_normal.jpg" TargetMode="External" /><Relationship Id="rId243" Type="http://schemas.openxmlformats.org/officeDocument/2006/relationships/hyperlink" Target="http://pbs.twimg.com/profile_images/681503975997181953/YAZ4fyu-_normal.jpg" TargetMode="External" /><Relationship Id="rId244" Type="http://schemas.openxmlformats.org/officeDocument/2006/relationships/hyperlink" Target="http://pbs.twimg.com/profile_images/681503975997181953/YAZ4fyu-_normal.jpg" TargetMode="External" /><Relationship Id="rId245" Type="http://schemas.openxmlformats.org/officeDocument/2006/relationships/hyperlink" Target="http://pbs.twimg.com/profile_images/681503975997181953/YAZ4fyu-_normal.jpg" TargetMode="External" /><Relationship Id="rId246" Type="http://schemas.openxmlformats.org/officeDocument/2006/relationships/hyperlink" Target="http://pbs.twimg.com/profile_images/681503975997181953/YAZ4fyu-_normal.jpg" TargetMode="External" /><Relationship Id="rId247" Type="http://schemas.openxmlformats.org/officeDocument/2006/relationships/hyperlink" Target="http://pbs.twimg.com/profile_images/681503975997181953/YAZ4fyu-_normal.jpg" TargetMode="External" /><Relationship Id="rId248" Type="http://schemas.openxmlformats.org/officeDocument/2006/relationships/hyperlink" Target="http://pbs.twimg.com/profile_images/1842434016/ea_avatar_normal.png" TargetMode="External" /><Relationship Id="rId249" Type="http://schemas.openxmlformats.org/officeDocument/2006/relationships/hyperlink" Target="http://pbs.twimg.com/profile_images/1842434016/ea_avatar_normal.png" TargetMode="External" /><Relationship Id="rId250" Type="http://schemas.openxmlformats.org/officeDocument/2006/relationships/hyperlink" Target="http://pbs.twimg.com/profile_images/1842434016/ea_avatar_normal.png" TargetMode="External" /><Relationship Id="rId251" Type="http://schemas.openxmlformats.org/officeDocument/2006/relationships/hyperlink" Target="http://pbs.twimg.com/profile_images/1842434016/ea_avatar_normal.png" TargetMode="External" /><Relationship Id="rId252" Type="http://schemas.openxmlformats.org/officeDocument/2006/relationships/hyperlink" Target="http://abs.twimg.com/sticky/default_profile_images/default_profile_normal.png" TargetMode="External" /><Relationship Id="rId253" Type="http://schemas.openxmlformats.org/officeDocument/2006/relationships/hyperlink" Target="http://pbs.twimg.com/profile_images/378800000048746068/76d334f94fdbe55a6ec89d6745c86763_normal.jpeg" TargetMode="External" /><Relationship Id="rId254" Type="http://schemas.openxmlformats.org/officeDocument/2006/relationships/hyperlink" Target="http://pbs.twimg.com/profile_images/378800000048746068/76d334f94fdbe55a6ec89d6745c86763_normal.jpeg" TargetMode="External" /><Relationship Id="rId255" Type="http://schemas.openxmlformats.org/officeDocument/2006/relationships/hyperlink" Target="http://pbs.twimg.com/profile_images/1071424253487185922/FUeAeRC7_normal.jpg" TargetMode="External" /><Relationship Id="rId256" Type="http://schemas.openxmlformats.org/officeDocument/2006/relationships/hyperlink" Target="http://pbs.twimg.com/profile_images/1071424253487185922/FUeAeRC7_normal.jpg" TargetMode="External" /><Relationship Id="rId257" Type="http://schemas.openxmlformats.org/officeDocument/2006/relationships/hyperlink" Target="http://pbs.twimg.com/profile_images/1071424253487185922/FUeAeRC7_normal.jpg" TargetMode="External" /><Relationship Id="rId258" Type="http://schemas.openxmlformats.org/officeDocument/2006/relationships/hyperlink" Target="http://pbs.twimg.com/profile_images/1071424253487185922/FUeAeRC7_normal.jpg" TargetMode="External" /><Relationship Id="rId259" Type="http://schemas.openxmlformats.org/officeDocument/2006/relationships/hyperlink" Target="http://pbs.twimg.com/profile_images/1071424253487185922/FUeAeRC7_normal.jp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990145961564532738/-pGXnjZk_normal.jpg" TargetMode="External" /><Relationship Id="rId265" Type="http://schemas.openxmlformats.org/officeDocument/2006/relationships/hyperlink" Target="http://pbs.twimg.com/profile_images/565710210614824960/_tjijrkv_normal.jpeg" TargetMode="External" /><Relationship Id="rId266" Type="http://schemas.openxmlformats.org/officeDocument/2006/relationships/hyperlink" Target="http://pbs.twimg.com/profile_images/565710210614824960/_tjijrkv_normal.jpeg" TargetMode="External" /><Relationship Id="rId267" Type="http://schemas.openxmlformats.org/officeDocument/2006/relationships/hyperlink" Target="http://pbs.twimg.com/profile_images/565710210614824960/_tjijrkv_normal.jpeg" TargetMode="External" /><Relationship Id="rId268" Type="http://schemas.openxmlformats.org/officeDocument/2006/relationships/hyperlink" Target="http://pbs.twimg.com/profile_images/1043374537654628352/bIva5c8h_normal.jpg" TargetMode="External" /><Relationship Id="rId269" Type="http://schemas.openxmlformats.org/officeDocument/2006/relationships/hyperlink" Target="http://pbs.twimg.com/profile_images/1040066968257085440/3MBBgUVI_normal.jpg" TargetMode="External" /><Relationship Id="rId270" Type="http://schemas.openxmlformats.org/officeDocument/2006/relationships/hyperlink" Target="http://pbs.twimg.com/profile_images/2616597060/57xi10tkvhsasqex4uad_normal.jpeg" TargetMode="External" /><Relationship Id="rId271" Type="http://schemas.openxmlformats.org/officeDocument/2006/relationships/hyperlink" Target="http://pbs.twimg.com/profile_images/839949773654257664/M9TLJaVJ_normal.jpg" TargetMode="External" /><Relationship Id="rId272" Type="http://schemas.openxmlformats.org/officeDocument/2006/relationships/hyperlink" Target="http://pbs.twimg.com/profile_images/839949773654257664/M9TLJaVJ_normal.jpg" TargetMode="External" /><Relationship Id="rId273" Type="http://schemas.openxmlformats.org/officeDocument/2006/relationships/hyperlink" Target="http://pbs.twimg.com/profile_images/839949773654257664/M9TLJaVJ_normal.jpg" TargetMode="External" /><Relationship Id="rId274" Type="http://schemas.openxmlformats.org/officeDocument/2006/relationships/hyperlink" Target="http://pbs.twimg.com/profile_images/839949773654257664/M9TLJaVJ_normal.jpg" TargetMode="External" /><Relationship Id="rId275" Type="http://schemas.openxmlformats.org/officeDocument/2006/relationships/hyperlink" Target="http://pbs.twimg.com/profile_images/839949773654257664/M9TLJaVJ_normal.jpg" TargetMode="External" /><Relationship Id="rId276" Type="http://schemas.openxmlformats.org/officeDocument/2006/relationships/hyperlink" Target="http://pbs.twimg.com/profile_images/839949773654257664/M9TLJaVJ_normal.jpg" TargetMode="External" /><Relationship Id="rId277" Type="http://schemas.openxmlformats.org/officeDocument/2006/relationships/hyperlink" Target="http://pbs.twimg.com/profile_images/839949773654257664/M9TLJaVJ_normal.jpg" TargetMode="External" /><Relationship Id="rId278" Type="http://schemas.openxmlformats.org/officeDocument/2006/relationships/hyperlink" Target="http://pbs.twimg.com/profile_images/839949773654257664/M9TLJaVJ_normal.jpg" TargetMode="External" /><Relationship Id="rId279" Type="http://schemas.openxmlformats.org/officeDocument/2006/relationships/hyperlink" Target="http://pbs.twimg.com/profile_images/1053005063147401217/TLekSEVb_normal.jpg" TargetMode="External" /><Relationship Id="rId280" Type="http://schemas.openxmlformats.org/officeDocument/2006/relationships/hyperlink" Target="http://pbs.twimg.com/profile_images/1053005063147401217/TLekSEVb_normal.jpg" TargetMode="External" /><Relationship Id="rId281" Type="http://schemas.openxmlformats.org/officeDocument/2006/relationships/hyperlink" Target="http://pbs.twimg.com/profile_images/910245798146961414/_waEsBdy_normal.jpg" TargetMode="External" /><Relationship Id="rId282" Type="http://schemas.openxmlformats.org/officeDocument/2006/relationships/hyperlink" Target="http://pbs.twimg.com/profile_images/822379248056795139/s1sqOXyr_normal.jpg" TargetMode="External" /><Relationship Id="rId283" Type="http://schemas.openxmlformats.org/officeDocument/2006/relationships/hyperlink" Target="http://pbs.twimg.com/profile_images/822379248056795139/s1sqOXyr_normal.jpg" TargetMode="External" /><Relationship Id="rId284" Type="http://schemas.openxmlformats.org/officeDocument/2006/relationships/hyperlink" Target="http://pbs.twimg.com/profile_images/822379248056795139/s1sqOXyr_normal.jpg" TargetMode="External" /><Relationship Id="rId285" Type="http://schemas.openxmlformats.org/officeDocument/2006/relationships/hyperlink" Target="http://pbs.twimg.com/profile_images/822379248056795139/s1sqOXyr_normal.jpg" TargetMode="External" /><Relationship Id="rId286" Type="http://schemas.openxmlformats.org/officeDocument/2006/relationships/hyperlink" Target="http://pbs.twimg.com/profile_images/822379248056795139/s1sqOXyr_normal.jpg" TargetMode="External" /><Relationship Id="rId287" Type="http://schemas.openxmlformats.org/officeDocument/2006/relationships/hyperlink" Target="http://pbs.twimg.com/profile_images/822379248056795139/s1sqOXyr_normal.jpg" TargetMode="External" /><Relationship Id="rId288" Type="http://schemas.openxmlformats.org/officeDocument/2006/relationships/hyperlink" Target="http://pbs.twimg.com/profile_images/822379248056795139/s1sqOXyr_normal.jpg" TargetMode="External" /><Relationship Id="rId289" Type="http://schemas.openxmlformats.org/officeDocument/2006/relationships/hyperlink" Target="http://pbs.twimg.com/profile_images/822379248056795139/s1sqOXyr_normal.jpg" TargetMode="External" /><Relationship Id="rId290" Type="http://schemas.openxmlformats.org/officeDocument/2006/relationships/hyperlink" Target="http://pbs.twimg.com/profile_images/822379248056795139/s1sqOXyr_normal.jpg" TargetMode="External" /><Relationship Id="rId291" Type="http://schemas.openxmlformats.org/officeDocument/2006/relationships/hyperlink" Target="http://pbs.twimg.com/profile_images/822379248056795139/s1sqOXyr_normal.jpg" TargetMode="External" /><Relationship Id="rId292" Type="http://schemas.openxmlformats.org/officeDocument/2006/relationships/hyperlink" Target="http://pbs.twimg.com/profile_images/822379248056795139/s1sqOXyr_normal.jpg" TargetMode="External" /><Relationship Id="rId293" Type="http://schemas.openxmlformats.org/officeDocument/2006/relationships/hyperlink" Target="http://pbs.twimg.com/profile_images/822379248056795139/s1sqOXyr_normal.jp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879338620183818245/ClvG1Gc6_normal.jpg" TargetMode="External" /><Relationship Id="rId296" Type="http://schemas.openxmlformats.org/officeDocument/2006/relationships/hyperlink" Target="http://pbs.twimg.com/profile_images/879338620183818245/ClvG1Gc6_normal.jpg" TargetMode="External" /><Relationship Id="rId297" Type="http://schemas.openxmlformats.org/officeDocument/2006/relationships/hyperlink" Target="http://pbs.twimg.com/profile_images/879338620183818245/ClvG1Gc6_normal.jpg" TargetMode="External" /><Relationship Id="rId298" Type="http://schemas.openxmlformats.org/officeDocument/2006/relationships/hyperlink" Target="http://pbs.twimg.com/profile_images/879338620183818245/ClvG1Gc6_normal.jpg" TargetMode="External" /><Relationship Id="rId299" Type="http://schemas.openxmlformats.org/officeDocument/2006/relationships/hyperlink" Target="http://pbs.twimg.com/profile_images/879338620183818245/ClvG1Gc6_normal.jpg" TargetMode="External" /><Relationship Id="rId300" Type="http://schemas.openxmlformats.org/officeDocument/2006/relationships/hyperlink" Target="http://pbs.twimg.com/profile_images/879338620183818245/ClvG1Gc6_normal.jpg" TargetMode="External" /><Relationship Id="rId301" Type="http://schemas.openxmlformats.org/officeDocument/2006/relationships/hyperlink" Target="http://pbs.twimg.com/profile_images/879338620183818245/ClvG1Gc6_normal.jpg" TargetMode="External" /><Relationship Id="rId302" Type="http://schemas.openxmlformats.org/officeDocument/2006/relationships/hyperlink" Target="http://pbs.twimg.com/profile_images/879338620183818245/ClvG1Gc6_normal.jpg" TargetMode="External" /><Relationship Id="rId303" Type="http://schemas.openxmlformats.org/officeDocument/2006/relationships/hyperlink" Target="http://pbs.twimg.com/profile_images/879338620183818245/ClvG1Gc6_normal.jpg" TargetMode="External" /><Relationship Id="rId304" Type="http://schemas.openxmlformats.org/officeDocument/2006/relationships/hyperlink" Target="http://pbs.twimg.com/profile_images/879338620183818245/ClvG1Gc6_normal.jpg" TargetMode="External" /><Relationship Id="rId305" Type="http://schemas.openxmlformats.org/officeDocument/2006/relationships/hyperlink" Target="http://pbs.twimg.com/profile_images/879338620183818245/ClvG1Gc6_normal.jpg" TargetMode="External" /><Relationship Id="rId306" Type="http://schemas.openxmlformats.org/officeDocument/2006/relationships/hyperlink" Target="http://pbs.twimg.com/profile_images/879338620183818245/ClvG1Gc6_normal.jpg" TargetMode="External" /><Relationship Id="rId307" Type="http://schemas.openxmlformats.org/officeDocument/2006/relationships/hyperlink" Target="http://pbs.twimg.com/profile_images/1077803876042985474/yuwgm1Mj_normal.jpg" TargetMode="External" /><Relationship Id="rId308" Type="http://schemas.openxmlformats.org/officeDocument/2006/relationships/hyperlink" Target="http://pbs.twimg.com/profile_images/607943440547127297/AdYuGWFV_normal.jpg" TargetMode="External" /><Relationship Id="rId309" Type="http://schemas.openxmlformats.org/officeDocument/2006/relationships/hyperlink" Target="http://pbs.twimg.com/profile_images/2282723356/998kb8yt910lvpw7rsmm_normal.jpeg" TargetMode="External" /><Relationship Id="rId310" Type="http://schemas.openxmlformats.org/officeDocument/2006/relationships/hyperlink" Target="http://pbs.twimg.com/profile_images/2282723356/998kb8yt910lvpw7rsmm_normal.jpeg" TargetMode="External" /><Relationship Id="rId311" Type="http://schemas.openxmlformats.org/officeDocument/2006/relationships/hyperlink" Target="http://pbs.twimg.com/profile_images/879338620183818245/ClvG1Gc6_normal.jpg" TargetMode="External" /><Relationship Id="rId312" Type="http://schemas.openxmlformats.org/officeDocument/2006/relationships/hyperlink" Target="http://pbs.twimg.com/profile_images/879338620183818245/ClvG1Gc6_normal.jpg" TargetMode="External" /><Relationship Id="rId313" Type="http://schemas.openxmlformats.org/officeDocument/2006/relationships/hyperlink" Target="http://pbs.twimg.com/profile_images/879338620183818245/ClvG1Gc6_normal.jpg" TargetMode="External" /><Relationship Id="rId314" Type="http://schemas.openxmlformats.org/officeDocument/2006/relationships/hyperlink" Target="http://pbs.twimg.com/profile_images/992396702572310528/Yuxg5hh4_normal.jpg" TargetMode="External" /><Relationship Id="rId315" Type="http://schemas.openxmlformats.org/officeDocument/2006/relationships/hyperlink" Target="http://pbs.twimg.com/profile_images/879338620183818245/ClvG1Gc6_normal.jpg" TargetMode="External" /><Relationship Id="rId316" Type="http://schemas.openxmlformats.org/officeDocument/2006/relationships/hyperlink" Target="http://pbs.twimg.com/profile_images/879338620183818245/ClvG1Gc6_normal.jpg" TargetMode="External" /><Relationship Id="rId317" Type="http://schemas.openxmlformats.org/officeDocument/2006/relationships/hyperlink" Target="http://pbs.twimg.com/profile_images/879338620183818245/ClvG1Gc6_normal.jpg" TargetMode="External" /><Relationship Id="rId318" Type="http://schemas.openxmlformats.org/officeDocument/2006/relationships/hyperlink" Target="http://pbs.twimg.com/profile_images/879338620183818245/ClvG1Gc6_normal.jpg" TargetMode="External" /><Relationship Id="rId319" Type="http://schemas.openxmlformats.org/officeDocument/2006/relationships/hyperlink" Target="http://pbs.twimg.com/profile_images/992396702572310528/Yuxg5hh4_normal.jpg" TargetMode="External" /><Relationship Id="rId320" Type="http://schemas.openxmlformats.org/officeDocument/2006/relationships/hyperlink" Target="http://pbs.twimg.com/profile_images/992396702572310528/Yuxg5hh4_normal.jpg" TargetMode="External" /><Relationship Id="rId321" Type="http://schemas.openxmlformats.org/officeDocument/2006/relationships/hyperlink" Target="http://pbs.twimg.com/profile_images/879338620183818245/ClvG1Gc6_normal.jpg" TargetMode="External" /><Relationship Id="rId322" Type="http://schemas.openxmlformats.org/officeDocument/2006/relationships/hyperlink" Target="http://pbs.twimg.com/profile_images/879338620183818245/ClvG1Gc6_normal.jpg" TargetMode="External" /><Relationship Id="rId323" Type="http://schemas.openxmlformats.org/officeDocument/2006/relationships/hyperlink" Target="http://pbs.twimg.com/profile_images/992396702572310528/Yuxg5hh4_normal.jpg" TargetMode="External" /><Relationship Id="rId324" Type="http://schemas.openxmlformats.org/officeDocument/2006/relationships/hyperlink" Target="http://pbs.twimg.com/profile_images/992396702572310528/Yuxg5hh4_normal.jpg" TargetMode="External" /><Relationship Id="rId325" Type="http://schemas.openxmlformats.org/officeDocument/2006/relationships/hyperlink" Target="http://pbs.twimg.com/profile_images/3444040731/de7e8dada35e9cad224080feddd32f36_normal.jpeg" TargetMode="External" /><Relationship Id="rId326" Type="http://schemas.openxmlformats.org/officeDocument/2006/relationships/hyperlink" Target="http://pbs.twimg.com/profile_images/3444040731/de7e8dada35e9cad224080feddd32f36_normal.jpeg" TargetMode="External" /><Relationship Id="rId327" Type="http://schemas.openxmlformats.org/officeDocument/2006/relationships/hyperlink" Target="http://pbs.twimg.com/profile_images/3444040731/de7e8dada35e9cad224080feddd32f36_normal.jpeg" TargetMode="External" /><Relationship Id="rId328" Type="http://schemas.openxmlformats.org/officeDocument/2006/relationships/hyperlink" Target="http://pbs.twimg.com/profile_images/1016533650429497344/sQARhSU2_normal.jpg" TargetMode="External" /><Relationship Id="rId329" Type="http://schemas.openxmlformats.org/officeDocument/2006/relationships/hyperlink" Target="https://twitter.com/#!/jakeclevine/status/1074508668601753602" TargetMode="External" /><Relationship Id="rId330" Type="http://schemas.openxmlformats.org/officeDocument/2006/relationships/hyperlink" Target="https://twitter.com/#!/barssjohn/status/1074648946922979328" TargetMode="External" /><Relationship Id="rId331" Type="http://schemas.openxmlformats.org/officeDocument/2006/relationships/hyperlink" Target="https://twitter.com/#!/barssjohn/status/1074654319956369408" TargetMode="External" /><Relationship Id="rId332" Type="http://schemas.openxmlformats.org/officeDocument/2006/relationships/hyperlink" Target="https://twitter.com/#!/barssjohn/status/1074654319956369408" TargetMode="External" /><Relationship Id="rId333" Type="http://schemas.openxmlformats.org/officeDocument/2006/relationships/hyperlink" Target="https://twitter.com/#!/barssjohn/status/1074654319956369408" TargetMode="External" /><Relationship Id="rId334" Type="http://schemas.openxmlformats.org/officeDocument/2006/relationships/hyperlink" Target="https://twitter.com/#!/marion12moore/status/1074656684163981312" TargetMode="External" /><Relationship Id="rId335" Type="http://schemas.openxmlformats.org/officeDocument/2006/relationships/hyperlink" Target="https://twitter.com/#!/selfruling1/status/1074670099532013578" TargetMode="External" /><Relationship Id="rId336" Type="http://schemas.openxmlformats.org/officeDocument/2006/relationships/hyperlink" Target="https://twitter.com/#!/selfruling1/status/1074670099532013578" TargetMode="External" /><Relationship Id="rId337" Type="http://schemas.openxmlformats.org/officeDocument/2006/relationships/hyperlink" Target="https://twitter.com/#!/plattsgas/status/1074706256038948864" TargetMode="External" /><Relationship Id="rId338" Type="http://schemas.openxmlformats.org/officeDocument/2006/relationships/hyperlink" Target="https://twitter.com/#!/brianjscheid/status/1074706318588563456" TargetMode="External" /><Relationship Id="rId339" Type="http://schemas.openxmlformats.org/officeDocument/2006/relationships/hyperlink" Target="https://twitter.com/#!/patchofdarkness/status/1074706344219836421" TargetMode="External" /><Relationship Id="rId340" Type="http://schemas.openxmlformats.org/officeDocument/2006/relationships/hyperlink" Target="https://twitter.com/#!/danabrothers/status/1074708132021092352" TargetMode="External" /><Relationship Id="rId341" Type="http://schemas.openxmlformats.org/officeDocument/2006/relationships/hyperlink" Target="https://twitter.com/#!/alialexali1234/status/1074308633242923008" TargetMode="External" /><Relationship Id="rId342" Type="http://schemas.openxmlformats.org/officeDocument/2006/relationships/hyperlink" Target="https://twitter.com/#!/sarmientolavoz/status/1074719385917386753" TargetMode="External" /><Relationship Id="rId343" Type="http://schemas.openxmlformats.org/officeDocument/2006/relationships/hyperlink" Target="https://twitter.com/#!/greymessenger/status/1074738569405755392" TargetMode="External" /><Relationship Id="rId344" Type="http://schemas.openxmlformats.org/officeDocument/2006/relationships/hyperlink" Target="https://twitter.com/#!/leafwarbler/status/1074767915281498112" TargetMode="External" /><Relationship Id="rId345" Type="http://schemas.openxmlformats.org/officeDocument/2006/relationships/hyperlink" Target="https://twitter.com/#!/sunns902/status/1074770126631825408" TargetMode="External" /><Relationship Id="rId346" Type="http://schemas.openxmlformats.org/officeDocument/2006/relationships/hyperlink" Target="https://twitter.com/#!/sunns902/status/1074770126631825408" TargetMode="External" /><Relationship Id="rId347" Type="http://schemas.openxmlformats.org/officeDocument/2006/relationships/hyperlink" Target="https://twitter.com/#!/sunns902/status/1074770126631825408" TargetMode="External" /><Relationship Id="rId348" Type="http://schemas.openxmlformats.org/officeDocument/2006/relationships/hyperlink" Target="https://twitter.com/#!/nlsmith99/status/1074771385820401664" TargetMode="External" /><Relationship Id="rId349" Type="http://schemas.openxmlformats.org/officeDocument/2006/relationships/hyperlink" Target="https://twitter.com/#!/nlsmith99/status/1074771385820401664" TargetMode="External" /><Relationship Id="rId350" Type="http://schemas.openxmlformats.org/officeDocument/2006/relationships/hyperlink" Target="https://twitter.com/#!/nlsmith99/status/1074771385820401664" TargetMode="External" /><Relationship Id="rId351" Type="http://schemas.openxmlformats.org/officeDocument/2006/relationships/hyperlink" Target="https://twitter.com/#!/breathingdelhi/status/1074771573872189440" TargetMode="External" /><Relationship Id="rId352" Type="http://schemas.openxmlformats.org/officeDocument/2006/relationships/hyperlink" Target="https://twitter.com/#!/breathingdelhi/status/1074771573872189440" TargetMode="External" /><Relationship Id="rId353" Type="http://schemas.openxmlformats.org/officeDocument/2006/relationships/hyperlink" Target="https://twitter.com/#!/breathingdelhi/status/1074771573872189440" TargetMode="External" /><Relationship Id="rId354" Type="http://schemas.openxmlformats.org/officeDocument/2006/relationships/hyperlink" Target="https://twitter.com/#!/monstrum/status/1074776922553430016" TargetMode="External" /><Relationship Id="rId355" Type="http://schemas.openxmlformats.org/officeDocument/2006/relationships/hyperlink" Target="https://twitter.com/#!/danbacher/status/1064771269374033920" TargetMode="External" /><Relationship Id="rId356" Type="http://schemas.openxmlformats.org/officeDocument/2006/relationships/hyperlink" Target="https://twitter.com/#!/kirkmurphy/status/1074779620858245120" TargetMode="External" /><Relationship Id="rId357" Type="http://schemas.openxmlformats.org/officeDocument/2006/relationships/hyperlink" Target="https://twitter.com/#!/janetrweil/status/1074807735680524289" TargetMode="External" /><Relationship Id="rId358" Type="http://schemas.openxmlformats.org/officeDocument/2006/relationships/hyperlink" Target="https://twitter.com/#!/occupytheport/status/1074808026844942337" TargetMode="External" /><Relationship Id="rId359" Type="http://schemas.openxmlformats.org/officeDocument/2006/relationships/hyperlink" Target="https://twitter.com/#!/mastaofmp3s/status/1074811965804036097" TargetMode="External" /><Relationship Id="rId360" Type="http://schemas.openxmlformats.org/officeDocument/2006/relationships/hyperlink" Target="https://twitter.com/#!/hioewilliam07/status/1074832689738334208" TargetMode="External" /><Relationship Id="rId361" Type="http://schemas.openxmlformats.org/officeDocument/2006/relationships/hyperlink" Target="https://twitter.com/#!/rainbow_golden/status/1074847589520990208" TargetMode="External" /><Relationship Id="rId362" Type="http://schemas.openxmlformats.org/officeDocument/2006/relationships/hyperlink" Target="https://twitter.com/#!/vestedenergy/status/1074854200373170176" TargetMode="External" /><Relationship Id="rId363" Type="http://schemas.openxmlformats.org/officeDocument/2006/relationships/hyperlink" Target="https://twitter.com/#!/environmentva/status/1032350476623327232" TargetMode="External" /><Relationship Id="rId364" Type="http://schemas.openxmlformats.org/officeDocument/2006/relationships/hyperlink" Target="https://twitter.com/#!/sara_arub/status/1074893021773262849" TargetMode="External" /><Relationship Id="rId365" Type="http://schemas.openxmlformats.org/officeDocument/2006/relationships/hyperlink" Target="https://twitter.com/#!/sara_arub/status/1074893021773262849" TargetMode="External" /><Relationship Id="rId366" Type="http://schemas.openxmlformats.org/officeDocument/2006/relationships/hyperlink" Target="https://twitter.com/#!/wendytherealtor/status/1074898953722769408" TargetMode="External" /><Relationship Id="rId367" Type="http://schemas.openxmlformats.org/officeDocument/2006/relationships/hyperlink" Target="https://twitter.com/#!/rtbayarea/status/1074899381499752449" TargetMode="External" /><Relationship Id="rId368" Type="http://schemas.openxmlformats.org/officeDocument/2006/relationships/hyperlink" Target="https://twitter.com/#!/vicstewartadams/status/1074899686115266560" TargetMode="External" /><Relationship Id="rId369" Type="http://schemas.openxmlformats.org/officeDocument/2006/relationships/hyperlink" Target="https://twitter.com/#!/lowsulfurbunker/status/1074987176725745666" TargetMode="External" /><Relationship Id="rId370" Type="http://schemas.openxmlformats.org/officeDocument/2006/relationships/hyperlink" Target="https://twitter.com/#!/norargh1/status/1075030784485015552" TargetMode="External" /><Relationship Id="rId371" Type="http://schemas.openxmlformats.org/officeDocument/2006/relationships/hyperlink" Target="https://twitter.com/#!/ax7ztu0jjfy5qhh/status/1075044481722933249" TargetMode="External" /><Relationship Id="rId372" Type="http://schemas.openxmlformats.org/officeDocument/2006/relationships/hyperlink" Target="https://twitter.com/#!/risingtidena/status/1075046415439675394" TargetMode="External" /><Relationship Id="rId373" Type="http://schemas.openxmlformats.org/officeDocument/2006/relationships/hyperlink" Target="https://twitter.com/#!/forgerat/status/1075047347741175808" TargetMode="External" /><Relationship Id="rId374" Type="http://schemas.openxmlformats.org/officeDocument/2006/relationships/hyperlink" Target="https://twitter.com/#!/chinchillame/status/1075048018003591172" TargetMode="External" /><Relationship Id="rId375" Type="http://schemas.openxmlformats.org/officeDocument/2006/relationships/hyperlink" Target="https://twitter.com/#!/vlassover/status/1075056398340366337" TargetMode="External" /><Relationship Id="rId376" Type="http://schemas.openxmlformats.org/officeDocument/2006/relationships/hyperlink" Target="https://twitter.com/#!/willmichaels/status/1075061823022489600" TargetMode="External" /><Relationship Id="rId377" Type="http://schemas.openxmlformats.org/officeDocument/2006/relationships/hyperlink" Target="https://twitter.com/#!/jadegreen0987/status/1075063963199500288" TargetMode="External" /><Relationship Id="rId378" Type="http://schemas.openxmlformats.org/officeDocument/2006/relationships/hyperlink" Target="https://twitter.com/#!/livablesolano/status/1075155547870027776" TargetMode="External" /><Relationship Id="rId379" Type="http://schemas.openxmlformats.org/officeDocument/2006/relationships/hyperlink" Target="https://twitter.com/#!/irepbdg_/status/1075199452514643968" TargetMode="External" /><Relationship Id="rId380" Type="http://schemas.openxmlformats.org/officeDocument/2006/relationships/hyperlink" Target="https://twitter.com/#!/germxit/status/1075283728518176768" TargetMode="External" /><Relationship Id="rId381" Type="http://schemas.openxmlformats.org/officeDocument/2006/relationships/hyperlink" Target="https://twitter.com/#!/dartmouthcommon/status/1075359318000713728" TargetMode="External" /><Relationship Id="rId382" Type="http://schemas.openxmlformats.org/officeDocument/2006/relationships/hyperlink" Target="https://twitter.com/#!/dartmouthcommon/status/1075359318000713728" TargetMode="External" /><Relationship Id="rId383" Type="http://schemas.openxmlformats.org/officeDocument/2006/relationships/hyperlink" Target="https://twitter.com/#!/dxcgeological/status/1075370150902272001" TargetMode="External" /><Relationship Id="rId384" Type="http://schemas.openxmlformats.org/officeDocument/2006/relationships/hyperlink" Target="https://twitter.com/#!/mk_inwa/status/1075413812474404865" TargetMode="External" /><Relationship Id="rId385" Type="http://schemas.openxmlformats.org/officeDocument/2006/relationships/hyperlink" Target="https://twitter.com/#!/davidcshinn/status/1075444815448420353" TargetMode="External" /><Relationship Id="rId386" Type="http://schemas.openxmlformats.org/officeDocument/2006/relationships/hyperlink" Target="https://twitter.com/#!/lollipopguild10/status/1075502579776397312" TargetMode="External" /><Relationship Id="rId387" Type="http://schemas.openxmlformats.org/officeDocument/2006/relationships/hyperlink" Target="https://twitter.com/#!/lollipopguild10/status/1075502579776397312" TargetMode="External" /><Relationship Id="rId388" Type="http://schemas.openxmlformats.org/officeDocument/2006/relationships/hyperlink" Target="https://twitter.com/#!/veracruisin/status/1075669080546336768" TargetMode="External" /><Relationship Id="rId389" Type="http://schemas.openxmlformats.org/officeDocument/2006/relationships/hyperlink" Target="https://twitter.com/#!/armadillomerino/status/1075701520916758528" TargetMode="External" /><Relationship Id="rId390" Type="http://schemas.openxmlformats.org/officeDocument/2006/relationships/hyperlink" Target="https://twitter.com/#!/djhayes01/status/1075781408197627910" TargetMode="External" /><Relationship Id="rId391" Type="http://schemas.openxmlformats.org/officeDocument/2006/relationships/hyperlink" Target="https://twitter.com/#!/keithdemko/status/1075810848403275777" TargetMode="External" /><Relationship Id="rId392" Type="http://schemas.openxmlformats.org/officeDocument/2006/relationships/hyperlink" Target="https://twitter.com/#!/strackekey/status/1075811232756760576" TargetMode="External" /><Relationship Id="rId393" Type="http://schemas.openxmlformats.org/officeDocument/2006/relationships/hyperlink" Target="https://twitter.com/#!/joevettweets/status/1075811254034403329" TargetMode="External" /><Relationship Id="rId394" Type="http://schemas.openxmlformats.org/officeDocument/2006/relationships/hyperlink" Target="https://twitter.com/#!/kdianehoskins/status/1075811912573730816" TargetMode="External" /><Relationship Id="rId395" Type="http://schemas.openxmlformats.org/officeDocument/2006/relationships/hyperlink" Target="https://twitter.com/#!/richportcreatio/status/1075812436047990784" TargetMode="External" /><Relationship Id="rId396" Type="http://schemas.openxmlformats.org/officeDocument/2006/relationships/hyperlink" Target="https://twitter.com/#!/dustincranor/status/1075812782224875521" TargetMode="External" /><Relationship Id="rId397" Type="http://schemas.openxmlformats.org/officeDocument/2006/relationships/hyperlink" Target="https://twitter.com/#!/pd_prender/status/1075812975276109824" TargetMode="External" /><Relationship Id="rId398" Type="http://schemas.openxmlformats.org/officeDocument/2006/relationships/hyperlink" Target="https://twitter.com/#!/cherylan101/status/1075815264858517504" TargetMode="External" /><Relationship Id="rId399" Type="http://schemas.openxmlformats.org/officeDocument/2006/relationships/hyperlink" Target="https://twitter.com/#!/lorynbaughman/status/1075815365299617792" TargetMode="External" /><Relationship Id="rId400" Type="http://schemas.openxmlformats.org/officeDocument/2006/relationships/hyperlink" Target="https://twitter.com/#!/kimsimo27675312/status/1075817726793388032" TargetMode="External" /><Relationship Id="rId401" Type="http://schemas.openxmlformats.org/officeDocument/2006/relationships/hyperlink" Target="https://twitter.com/#!/trump_enemy/status/1075817989809684481" TargetMode="External" /><Relationship Id="rId402" Type="http://schemas.openxmlformats.org/officeDocument/2006/relationships/hyperlink" Target="https://twitter.com/#!/patrickmustain/status/1075821548035080192" TargetMode="External" /><Relationship Id="rId403" Type="http://schemas.openxmlformats.org/officeDocument/2006/relationships/hyperlink" Target="https://twitter.com/#!/atqueens/status/1075823379914153984" TargetMode="External" /><Relationship Id="rId404" Type="http://schemas.openxmlformats.org/officeDocument/2006/relationships/hyperlink" Target="https://twitter.com/#!/leahanakin/status/1075823488844222464" TargetMode="External" /><Relationship Id="rId405" Type="http://schemas.openxmlformats.org/officeDocument/2006/relationships/hyperlink" Target="https://twitter.com/#!/hmeer2011/status/1075824046552608768" TargetMode="External" /><Relationship Id="rId406" Type="http://schemas.openxmlformats.org/officeDocument/2006/relationships/hyperlink" Target="https://twitter.com/#!/vanhornelaw/status/1075825295591161857" TargetMode="External" /><Relationship Id="rId407" Type="http://schemas.openxmlformats.org/officeDocument/2006/relationships/hyperlink" Target="https://twitter.com/#!/dcollinswbal/status/1075829882276454401" TargetMode="External" /><Relationship Id="rId408" Type="http://schemas.openxmlformats.org/officeDocument/2006/relationships/hyperlink" Target="https://twitter.com/#!/peteach65/status/1075830939161374726" TargetMode="External" /><Relationship Id="rId409" Type="http://schemas.openxmlformats.org/officeDocument/2006/relationships/hyperlink" Target="https://twitter.com/#!/democraticags/status/1075833549838782465" TargetMode="External" /><Relationship Id="rId410" Type="http://schemas.openxmlformats.org/officeDocument/2006/relationships/hyperlink" Target="https://twitter.com/#!/dirtyjersey701/status/1075833663223414787" TargetMode="External" /><Relationship Id="rId411" Type="http://schemas.openxmlformats.org/officeDocument/2006/relationships/hyperlink" Target="https://twitter.com/#!/stateimpactcntr/status/1075838420264587264" TargetMode="External" /><Relationship Id="rId412" Type="http://schemas.openxmlformats.org/officeDocument/2006/relationships/hyperlink" Target="https://twitter.com/#!/stateimpactcntr/status/1075838422063960064" TargetMode="External" /><Relationship Id="rId413" Type="http://schemas.openxmlformats.org/officeDocument/2006/relationships/hyperlink" Target="https://twitter.com/#!/stateimpactcntr/status/1075778689844031488" TargetMode="External" /><Relationship Id="rId414" Type="http://schemas.openxmlformats.org/officeDocument/2006/relationships/hyperlink" Target="https://twitter.com/#!/stateimpactcntr/status/1075779041863573504" TargetMode="External" /><Relationship Id="rId415" Type="http://schemas.openxmlformats.org/officeDocument/2006/relationships/hyperlink" Target="https://twitter.com/#!/stateimpactcntr/status/1075779281375113217" TargetMode="External" /><Relationship Id="rId416" Type="http://schemas.openxmlformats.org/officeDocument/2006/relationships/hyperlink" Target="https://twitter.com/#!/stateimpactcntr/status/1075817353491943424" TargetMode="External" /><Relationship Id="rId417" Type="http://schemas.openxmlformats.org/officeDocument/2006/relationships/hyperlink" Target="https://twitter.com/#!/carolstern1/status/1075858643105579008" TargetMode="External" /><Relationship Id="rId418" Type="http://schemas.openxmlformats.org/officeDocument/2006/relationships/hyperlink" Target="https://twitter.com/#!/akllama22/status/1075873988868481024" TargetMode="External" /><Relationship Id="rId419" Type="http://schemas.openxmlformats.org/officeDocument/2006/relationships/hyperlink" Target="https://twitter.com/#!/lizrosej/status/1075880910699028480" TargetMode="External" /><Relationship Id="rId420" Type="http://schemas.openxmlformats.org/officeDocument/2006/relationships/hyperlink" Target="https://twitter.com/#!/cscholten1/status/1075880955762622464" TargetMode="External" /><Relationship Id="rId421" Type="http://schemas.openxmlformats.org/officeDocument/2006/relationships/hyperlink" Target="https://twitter.com/#!/angiekozswims/status/1075887323169124352" TargetMode="External" /><Relationship Id="rId422" Type="http://schemas.openxmlformats.org/officeDocument/2006/relationships/hyperlink" Target="https://twitter.com/#!/frandaniel2/status/1075895517610237958" TargetMode="External" /><Relationship Id="rId423" Type="http://schemas.openxmlformats.org/officeDocument/2006/relationships/hyperlink" Target="https://twitter.com/#!/mrsimpsonnbct/status/1075949623993348096" TargetMode="External" /><Relationship Id="rId424" Type="http://schemas.openxmlformats.org/officeDocument/2006/relationships/hyperlink" Target="https://twitter.com/#!/conspiracyfess/status/1075950977910431744" TargetMode="External" /><Relationship Id="rId425" Type="http://schemas.openxmlformats.org/officeDocument/2006/relationships/hyperlink" Target="https://twitter.com/#!/wnctimes/status/1076146639730065409" TargetMode="External" /><Relationship Id="rId426" Type="http://schemas.openxmlformats.org/officeDocument/2006/relationships/hyperlink" Target="https://twitter.com/#!/kelseylamp/status/1076282417890058240" TargetMode="External" /><Relationship Id="rId427" Type="http://schemas.openxmlformats.org/officeDocument/2006/relationships/hyperlink" Target="https://twitter.com/#!/cvofsc/status/1076145067172220928" TargetMode="External" /><Relationship Id="rId428" Type="http://schemas.openxmlformats.org/officeDocument/2006/relationships/hyperlink" Target="https://twitter.com/#!/johntynanv/status/1076327499380985856" TargetMode="External" /><Relationship Id="rId429" Type="http://schemas.openxmlformats.org/officeDocument/2006/relationships/hyperlink" Target="https://twitter.com/#!/johntynanv/status/1076327499380985856" TargetMode="External" /><Relationship Id="rId430" Type="http://schemas.openxmlformats.org/officeDocument/2006/relationships/hyperlink" Target="https://twitter.com/#!/bemuir_ronkon79/status/1076477816550670337" TargetMode="External" /><Relationship Id="rId431" Type="http://schemas.openxmlformats.org/officeDocument/2006/relationships/hyperlink" Target="https://twitter.com/#!/brianfrosh/status/1075810801297047552" TargetMode="External" /><Relationship Id="rId432" Type="http://schemas.openxmlformats.org/officeDocument/2006/relationships/hyperlink" Target="https://twitter.com/#!/indivisiblemd/status/1076514499933495296" TargetMode="External" /><Relationship Id="rId433" Type="http://schemas.openxmlformats.org/officeDocument/2006/relationships/hyperlink" Target="https://twitter.com/#!/plattsoil/status/1074706182902816768" TargetMode="External" /><Relationship Id="rId434" Type="http://schemas.openxmlformats.org/officeDocument/2006/relationships/hyperlink" Target="https://twitter.com/#!/digitaldecoded1/status/1076599507880677377" TargetMode="External" /><Relationship Id="rId435" Type="http://schemas.openxmlformats.org/officeDocument/2006/relationships/hyperlink" Target="https://twitter.com/#!/stopdroptooling/status/1075775463178625024" TargetMode="External" /><Relationship Id="rId436" Type="http://schemas.openxmlformats.org/officeDocument/2006/relationships/hyperlink" Target="https://twitter.com/#!/stopdroptooling/status/1076862559268102144" TargetMode="External" /><Relationship Id="rId437" Type="http://schemas.openxmlformats.org/officeDocument/2006/relationships/hyperlink" Target="https://twitter.com/#!/nrdc_af/status/1075465040776626176" TargetMode="External" /><Relationship Id="rId438" Type="http://schemas.openxmlformats.org/officeDocument/2006/relationships/hyperlink" Target="https://twitter.com/#!/ddonigernrdc/status/1076888678801305600" TargetMode="External" /><Relationship Id="rId439" Type="http://schemas.openxmlformats.org/officeDocument/2006/relationships/hyperlink" Target="https://twitter.com/#!/nrdc_af/status/1074724159157080065" TargetMode="External" /><Relationship Id="rId440" Type="http://schemas.openxmlformats.org/officeDocument/2006/relationships/hyperlink" Target="https://twitter.com/#!/nrdc_af/status/1075090066106650630" TargetMode="External" /><Relationship Id="rId441" Type="http://schemas.openxmlformats.org/officeDocument/2006/relationships/hyperlink" Target="https://twitter.com/#!/nrdc_af/status/1075420240962617350" TargetMode="External" /><Relationship Id="rId442" Type="http://schemas.openxmlformats.org/officeDocument/2006/relationships/hyperlink" Target="https://twitter.com/#!/nrdc_af/status/1076888172703944712" TargetMode="External" /><Relationship Id="rId443" Type="http://schemas.openxmlformats.org/officeDocument/2006/relationships/hyperlink" Target="https://twitter.com/#!/ddonigernrdc/status/1076888678801305600" TargetMode="External" /><Relationship Id="rId444" Type="http://schemas.openxmlformats.org/officeDocument/2006/relationships/hyperlink" Target="https://twitter.com/#!/ddonigernrdc/status/1076888678801305600" TargetMode="External" /><Relationship Id="rId445" Type="http://schemas.openxmlformats.org/officeDocument/2006/relationships/hyperlink" Target="https://twitter.com/#!/turtlewoman777/status/1076953796046131200" TargetMode="External" /><Relationship Id="rId446" Type="http://schemas.openxmlformats.org/officeDocument/2006/relationships/hyperlink" Target="https://twitter.com/#!/turtlewoman777/status/1076953796046131200" TargetMode="External" /><Relationship Id="rId447" Type="http://schemas.openxmlformats.org/officeDocument/2006/relationships/hyperlink" Target="https://twitter.com/#!/turtlewoman777/status/1076953796046131200" TargetMode="External" /><Relationship Id="rId448" Type="http://schemas.openxmlformats.org/officeDocument/2006/relationships/hyperlink" Target="https://twitter.com/#!/turtlewoman777/status/1076953796046131200" TargetMode="External" /><Relationship Id="rId449" Type="http://schemas.openxmlformats.org/officeDocument/2006/relationships/hyperlink" Target="https://twitter.com/#!/turtlewoman777/status/1076953796046131200" TargetMode="External" /><Relationship Id="rId450" Type="http://schemas.openxmlformats.org/officeDocument/2006/relationships/hyperlink" Target="https://twitter.com/#!/turtlewoman777/status/1076953796046131200" TargetMode="External" /><Relationship Id="rId451" Type="http://schemas.openxmlformats.org/officeDocument/2006/relationships/hyperlink" Target="https://twitter.com/#!/turtlewoman777/status/1076953796046131200" TargetMode="External" /><Relationship Id="rId452" Type="http://schemas.openxmlformats.org/officeDocument/2006/relationships/hyperlink" Target="https://twitter.com/#!/turtlewoman777/status/1076953796046131200" TargetMode="External" /><Relationship Id="rId453" Type="http://schemas.openxmlformats.org/officeDocument/2006/relationships/hyperlink" Target="https://twitter.com/#!/suomigirl987/status/1077146332039704577" TargetMode="External" /><Relationship Id="rId454" Type="http://schemas.openxmlformats.org/officeDocument/2006/relationships/hyperlink" Target="https://twitter.com/#!/dwaynegish/status/1077269772381945856" TargetMode="External" /><Relationship Id="rId455" Type="http://schemas.openxmlformats.org/officeDocument/2006/relationships/hyperlink" Target="https://twitter.com/#!/mobrock/status/1077341629542031361" TargetMode="External" /><Relationship Id="rId456" Type="http://schemas.openxmlformats.org/officeDocument/2006/relationships/hyperlink" Target="https://twitter.com/#!/swell/status/1077342160721268746" TargetMode="External" /><Relationship Id="rId457" Type="http://schemas.openxmlformats.org/officeDocument/2006/relationships/hyperlink" Target="https://twitter.com/#!/gina5050/status/1077342582634496001" TargetMode="External" /><Relationship Id="rId458" Type="http://schemas.openxmlformats.org/officeDocument/2006/relationships/hyperlink" Target="https://twitter.com/#!/gameing/status/1076204293928022017" TargetMode="External" /><Relationship Id="rId459" Type="http://schemas.openxmlformats.org/officeDocument/2006/relationships/hyperlink" Target="https://twitter.com/#!/gameing/status/1077347694882897920" TargetMode="External" /><Relationship Id="rId460" Type="http://schemas.openxmlformats.org/officeDocument/2006/relationships/hyperlink" Target="https://twitter.com/#!/xsuzi00/status/1077348569907191808" TargetMode="External" /><Relationship Id="rId461" Type="http://schemas.openxmlformats.org/officeDocument/2006/relationships/hyperlink" Target="https://twitter.com/#!/sud_basu/status/1077672403524714496" TargetMode="External" /><Relationship Id="rId462" Type="http://schemas.openxmlformats.org/officeDocument/2006/relationships/hyperlink" Target="https://twitter.com/#!/mspasty/status/1077849732972711936" TargetMode="External" /><Relationship Id="rId463" Type="http://schemas.openxmlformats.org/officeDocument/2006/relationships/hyperlink" Target="https://twitter.com/#!/janekbrundage/status/1076187427109244928" TargetMode="External" /><Relationship Id="rId464" Type="http://schemas.openxmlformats.org/officeDocument/2006/relationships/hyperlink" Target="https://twitter.com/#!/janekbrundage/status/1076459676647256064" TargetMode="External" /><Relationship Id="rId465" Type="http://schemas.openxmlformats.org/officeDocument/2006/relationships/hyperlink" Target="https://twitter.com/#!/janekbrundage/status/1076627848213991424" TargetMode="External" /><Relationship Id="rId466" Type="http://schemas.openxmlformats.org/officeDocument/2006/relationships/hyperlink" Target="https://twitter.com/#!/janekbrundage/status/1076653810779652098" TargetMode="External" /><Relationship Id="rId467" Type="http://schemas.openxmlformats.org/officeDocument/2006/relationships/hyperlink" Target="https://twitter.com/#!/janekbrundage/status/1076839736533233664" TargetMode="External" /><Relationship Id="rId468" Type="http://schemas.openxmlformats.org/officeDocument/2006/relationships/hyperlink" Target="https://twitter.com/#!/janekbrundage/status/1077892243586015232" TargetMode="External" /><Relationship Id="rId469" Type="http://schemas.openxmlformats.org/officeDocument/2006/relationships/hyperlink" Target="https://twitter.com/#!/enviroaction/status/1075029919208562693" TargetMode="External" /><Relationship Id="rId470" Type="http://schemas.openxmlformats.org/officeDocument/2006/relationships/hyperlink" Target="https://twitter.com/#!/enviroaction/status/1076150049837441024" TargetMode="External" /><Relationship Id="rId471" Type="http://schemas.openxmlformats.org/officeDocument/2006/relationships/hyperlink" Target="https://twitter.com/#!/enviroaction/status/1077278736959954944" TargetMode="External" /><Relationship Id="rId472" Type="http://schemas.openxmlformats.org/officeDocument/2006/relationships/hyperlink" Target="https://twitter.com/#!/enviroaction/status/1077340896041955328" TargetMode="External" /><Relationship Id="rId473" Type="http://schemas.openxmlformats.org/officeDocument/2006/relationships/hyperlink" Target="https://twitter.com/#!/schon_patricia/status/1077951047719677952" TargetMode="External" /><Relationship Id="rId474" Type="http://schemas.openxmlformats.org/officeDocument/2006/relationships/hyperlink" Target="https://twitter.com/#!/barnettandassoc/status/1075254398136258560" TargetMode="External" /><Relationship Id="rId475" Type="http://schemas.openxmlformats.org/officeDocument/2006/relationships/hyperlink" Target="https://twitter.com/#!/barnettandassoc/status/1078349796916621313" TargetMode="External" /><Relationship Id="rId476" Type="http://schemas.openxmlformats.org/officeDocument/2006/relationships/hyperlink" Target="https://twitter.com/#!/perfoblogger/status/1078428384185716741" TargetMode="External" /><Relationship Id="rId477" Type="http://schemas.openxmlformats.org/officeDocument/2006/relationships/hyperlink" Target="https://twitter.com/#!/perfoblogger/status/1074625862329339906" TargetMode="External" /><Relationship Id="rId478" Type="http://schemas.openxmlformats.org/officeDocument/2006/relationships/hyperlink" Target="https://twitter.com/#!/perfoblogger/status/1074626030109745153" TargetMode="External" /><Relationship Id="rId479" Type="http://schemas.openxmlformats.org/officeDocument/2006/relationships/hyperlink" Target="https://twitter.com/#!/perfoblogger/status/1074985028881403904" TargetMode="External" /><Relationship Id="rId480" Type="http://schemas.openxmlformats.org/officeDocument/2006/relationships/hyperlink" Target="https://twitter.com/#!/perfoblogger/status/1078428368901627904" TargetMode="External" /><Relationship Id="rId481" Type="http://schemas.openxmlformats.org/officeDocument/2006/relationships/hyperlink" Target="https://twitter.com/#!/xtheflippers/status/1074764367932088323" TargetMode="External" /><Relationship Id="rId482" Type="http://schemas.openxmlformats.org/officeDocument/2006/relationships/hyperlink" Target="https://twitter.com/#!/xtheflippers/status/1078452796574388226" TargetMode="External" /><Relationship Id="rId483" Type="http://schemas.openxmlformats.org/officeDocument/2006/relationships/hyperlink" Target="https://twitter.com/#!/xtheflippers/status/1074764367932088323" TargetMode="External" /><Relationship Id="rId484" Type="http://schemas.openxmlformats.org/officeDocument/2006/relationships/hyperlink" Target="https://twitter.com/#!/xtheflippers/status/1078452796574388226" TargetMode="External" /><Relationship Id="rId485" Type="http://schemas.openxmlformats.org/officeDocument/2006/relationships/hyperlink" Target="https://twitter.com/#!/nitram_4200/status/1078455248337817600" TargetMode="External" /><Relationship Id="rId486" Type="http://schemas.openxmlformats.org/officeDocument/2006/relationships/hyperlink" Target="https://twitter.com/#!/danbacher/status/1074761117065404416" TargetMode="External" /><Relationship Id="rId487" Type="http://schemas.openxmlformats.org/officeDocument/2006/relationships/hyperlink" Target="https://twitter.com/#!/danbacher/status/1074764366984015872" TargetMode="External" /><Relationship Id="rId488" Type="http://schemas.openxmlformats.org/officeDocument/2006/relationships/hyperlink" Target="https://twitter.com/#!/danbacher/status/1074779303898796032" TargetMode="External" /><Relationship Id="rId489" Type="http://schemas.openxmlformats.org/officeDocument/2006/relationships/hyperlink" Target="https://twitter.com/#!/paisley_owen/status/1078471725933871105" TargetMode="External" /><Relationship Id="rId490" Type="http://schemas.openxmlformats.org/officeDocument/2006/relationships/hyperlink" Target="https://twitter.com/#!/climateleaf/status/1078636690057691141" TargetMode="External" /><Relationship Id="rId491" Type="http://schemas.openxmlformats.org/officeDocument/2006/relationships/hyperlink" Target="https://twitter.com/#!/stonedwino/status/1078657941404872705" TargetMode="External" /><Relationship Id="rId492" Type="http://schemas.openxmlformats.org/officeDocument/2006/relationships/hyperlink" Target="https://twitter.com/#!/dragondeepwater/status/1075186629214642177" TargetMode="External" /><Relationship Id="rId493" Type="http://schemas.openxmlformats.org/officeDocument/2006/relationships/hyperlink" Target="https://twitter.com/#!/dragondeepwater/status/1075410635352129536" TargetMode="External" /><Relationship Id="rId494" Type="http://schemas.openxmlformats.org/officeDocument/2006/relationships/hyperlink" Target="https://twitter.com/#!/dragondeepwater/status/1075742628350709762" TargetMode="External" /><Relationship Id="rId495" Type="http://schemas.openxmlformats.org/officeDocument/2006/relationships/hyperlink" Target="https://twitter.com/#!/dragondeepwater/status/1076140138013577219" TargetMode="External" /><Relationship Id="rId496" Type="http://schemas.openxmlformats.org/officeDocument/2006/relationships/hyperlink" Target="https://twitter.com/#!/dragondeepwater/status/1077220545408782336" TargetMode="External" /><Relationship Id="rId497" Type="http://schemas.openxmlformats.org/officeDocument/2006/relationships/hyperlink" Target="https://twitter.com/#!/dragondeepwater/status/1078086871614439424" TargetMode="External" /><Relationship Id="rId498" Type="http://schemas.openxmlformats.org/officeDocument/2006/relationships/hyperlink" Target="https://twitter.com/#!/dragondeepwater/status/1078311594373902338" TargetMode="External" /><Relationship Id="rId499" Type="http://schemas.openxmlformats.org/officeDocument/2006/relationships/hyperlink" Target="https://twitter.com/#!/dragondeepwater/status/1078391937881657344" TargetMode="External" /><Relationship Id="rId500" Type="http://schemas.openxmlformats.org/officeDocument/2006/relationships/hyperlink" Target="https://twitter.com/#!/arogis60/status/1078729090834841600" TargetMode="External" /><Relationship Id="rId501" Type="http://schemas.openxmlformats.org/officeDocument/2006/relationships/hyperlink" Target="https://twitter.com/#!/arogis60/status/1078729177841451012" TargetMode="External" /><Relationship Id="rId502" Type="http://schemas.openxmlformats.org/officeDocument/2006/relationships/hyperlink" Target="https://twitter.com/#!/fromthebowseat/status/1078734910700036096" TargetMode="External" /><Relationship Id="rId503" Type="http://schemas.openxmlformats.org/officeDocument/2006/relationships/hyperlink" Target="https://twitter.com/#!/kevindk82/status/1078754590017929217" TargetMode="External" /><Relationship Id="rId504" Type="http://schemas.openxmlformats.org/officeDocument/2006/relationships/hyperlink" Target="https://twitter.com/#!/kevindk82/status/1078754590017929217" TargetMode="External" /><Relationship Id="rId505" Type="http://schemas.openxmlformats.org/officeDocument/2006/relationships/hyperlink" Target="https://twitter.com/#!/kevindk82/status/1078754590017929217" TargetMode="External" /><Relationship Id="rId506" Type="http://schemas.openxmlformats.org/officeDocument/2006/relationships/hyperlink" Target="https://twitter.com/#!/kevindk82/status/1078754590017929217" TargetMode="External" /><Relationship Id="rId507" Type="http://schemas.openxmlformats.org/officeDocument/2006/relationships/hyperlink" Target="https://twitter.com/#!/kevindk82/status/1078754590017929217" TargetMode="External" /><Relationship Id="rId508" Type="http://schemas.openxmlformats.org/officeDocument/2006/relationships/hyperlink" Target="https://twitter.com/#!/kevindk82/status/1078754590017929217" TargetMode="External" /><Relationship Id="rId509" Type="http://schemas.openxmlformats.org/officeDocument/2006/relationships/hyperlink" Target="https://twitter.com/#!/kevindk82/status/1078755093489561600" TargetMode="External" /><Relationship Id="rId510" Type="http://schemas.openxmlformats.org/officeDocument/2006/relationships/hyperlink" Target="https://twitter.com/#!/kevindk82/status/1078755093489561600" TargetMode="External" /><Relationship Id="rId511" Type="http://schemas.openxmlformats.org/officeDocument/2006/relationships/hyperlink" Target="https://twitter.com/#!/kevindk82/status/1078755093489561600" TargetMode="External" /><Relationship Id="rId512" Type="http://schemas.openxmlformats.org/officeDocument/2006/relationships/hyperlink" Target="https://twitter.com/#!/kevindk82/status/1078755093489561600" TargetMode="External" /><Relationship Id="rId513" Type="http://schemas.openxmlformats.org/officeDocument/2006/relationships/hyperlink" Target="https://twitter.com/#!/kevindk82/status/1078755093489561600" TargetMode="External" /><Relationship Id="rId514" Type="http://schemas.openxmlformats.org/officeDocument/2006/relationships/hyperlink" Target="https://twitter.com/#!/kevindk82/status/1078755093489561600" TargetMode="External" /><Relationship Id="rId515" Type="http://schemas.openxmlformats.org/officeDocument/2006/relationships/hyperlink" Target="https://twitter.com/#!/aloginlo/status/1078797860844507142" TargetMode="External" /><Relationship Id="rId516" Type="http://schemas.openxmlformats.org/officeDocument/2006/relationships/hyperlink" Target="https://twitter.com/#!/bigjmcc/status/1072450069188829184" TargetMode="External" /><Relationship Id="rId517" Type="http://schemas.openxmlformats.org/officeDocument/2006/relationships/hyperlink" Target="https://twitter.com/#!/bigjmcc/status/1074512967750828033" TargetMode="External" /><Relationship Id="rId518" Type="http://schemas.openxmlformats.org/officeDocument/2006/relationships/hyperlink" Target="https://twitter.com/#!/bigjmcc/status/1074276371143237634" TargetMode="External" /><Relationship Id="rId519" Type="http://schemas.openxmlformats.org/officeDocument/2006/relationships/hyperlink" Target="https://twitter.com/#!/bigjmcc/status/1074512967750828033" TargetMode="External" /><Relationship Id="rId520" Type="http://schemas.openxmlformats.org/officeDocument/2006/relationships/hyperlink" Target="https://twitter.com/#!/bigjmcc/status/1074276371143237634" TargetMode="External" /><Relationship Id="rId521" Type="http://schemas.openxmlformats.org/officeDocument/2006/relationships/hyperlink" Target="https://twitter.com/#!/bigjmcc/status/1074512967750828033" TargetMode="External" /><Relationship Id="rId522" Type="http://schemas.openxmlformats.org/officeDocument/2006/relationships/hyperlink" Target="https://twitter.com/#!/bigjmcc/status/1074640116013039617" TargetMode="External" /><Relationship Id="rId523" Type="http://schemas.openxmlformats.org/officeDocument/2006/relationships/hyperlink" Target="https://twitter.com/#!/bigjmcc/status/1075040439806369792" TargetMode="External" /><Relationship Id="rId524" Type="http://schemas.openxmlformats.org/officeDocument/2006/relationships/hyperlink" Target="https://twitter.com/#!/bigjmcc/status/1075759000661213187" TargetMode="External" /><Relationship Id="rId525" Type="http://schemas.openxmlformats.org/officeDocument/2006/relationships/hyperlink" Target="https://twitter.com/#!/bigjmcc/status/1075759000661213187" TargetMode="External" /><Relationship Id="rId526" Type="http://schemas.openxmlformats.org/officeDocument/2006/relationships/hyperlink" Target="https://twitter.com/#!/bigjmcc/status/1079026880798486528" TargetMode="External" /><Relationship Id="rId527" Type="http://schemas.openxmlformats.org/officeDocument/2006/relationships/hyperlink" Target="https://twitter.com/#!/bigjmcc/status/1079026880798486528" TargetMode="External" /><Relationship Id="rId528" Type="http://schemas.openxmlformats.org/officeDocument/2006/relationships/hyperlink" Target="https://twitter.com/#!/lizolac/status/1079042698370265089" TargetMode="External" /><Relationship Id="rId529" Type="http://schemas.openxmlformats.org/officeDocument/2006/relationships/hyperlink" Target="https://twitter.com/#!/devetrobert/status/1079076737429000192" TargetMode="External" /><Relationship Id="rId530" Type="http://schemas.openxmlformats.org/officeDocument/2006/relationships/hyperlink" Target="https://twitter.com/#!/thegreenpagesbc/status/1079138536412958720" TargetMode="External" /><Relationship Id="rId531" Type="http://schemas.openxmlformats.org/officeDocument/2006/relationships/hyperlink" Target="https://twitter.com/#!/thegreenpagesbc/status/1079139180171554816" TargetMode="External" /><Relationship Id="rId532" Type="http://schemas.openxmlformats.org/officeDocument/2006/relationships/hyperlink" Target="https://twitter.com/#!/bigjmcc/status/1074647296443342848" TargetMode="External" /><Relationship Id="rId533" Type="http://schemas.openxmlformats.org/officeDocument/2006/relationships/hyperlink" Target="https://twitter.com/#!/bigjmcc/status/1074849865782493184" TargetMode="External" /><Relationship Id="rId534" Type="http://schemas.openxmlformats.org/officeDocument/2006/relationships/hyperlink" Target="https://twitter.com/#!/bigjmcc/status/1079026880798486528" TargetMode="External" /><Relationship Id="rId535" Type="http://schemas.openxmlformats.org/officeDocument/2006/relationships/hyperlink" Target="https://twitter.com/#!/greenmission/status/1074661866796916736" TargetMode="External" /><Relationship Id="rId536" Type="http://schemas.openxmlformats.org/officeDocument/2006/relationships/hyperlink" Target="https://twitter.com/#!/bigjmcc/status/1072450069188829184" TargetMode="External" /><Relationship Id="rId537" Type="http://schemas.openxmlformats.org/officeDocument/2006/relationships/hyperlink" Target="https://twitter.com/#!/bigjmcc/status/1074647296443342848" TargetMode="External" /><Relationship Id="rId538" Type="http://schemas.openxmlformats.org/officeDocument/2006/relationships/hyperlink" Target="https://twitter.com/#!/bigjmcc/status/1074849865782493184" TargetMode="External" /><Relationship Id="rId539" Type="http://schemas.openxmlformats.org/officeDocument/2006/relationships/hyperlink" Target="https://twitter.com/#!/bigjmcc/status/1079026880798486528" TargetMode="External" /><Relationship Id="rId540" Type="http://schemas.openxmlformats.org/officeDocument/2006/relationships/hyperlink" Target="https://twitter.com/#!/greenmission/status/1074661866796916736" TargetMode="External" /><Relationship Id="rId541" Type="http://schemas.openxmlformats.org/officeDocument/2006/relationships/hyperlink" Target="https://twitter.com/#!/greenmission/status/1079228001865383942" TargetMode="External" /><Relationship Id="rId542" Type="http://schemas.openxmlformats.org/officeDocument/2006/relationships/hyperlink" Target="https://twitter.com/#!/bigjmcc/status/1072450069188829184" TargetMode="External" /><Relationship Id="rId543" Type="http://schemas.openxmlformats.org/officeDocument/2006/relationships/hyperlink" Target="https://twitter.com/#!/bigjmcc/status/1074640116013039617" TargetMode="External" /><Relationship Id="rId544" Type="http://schemas.openxmlformats.org/officeDocument/2006/relationships/hyperlink" Target="https://twitter.com/#!/greenmission/status/1074661866796916736" TargetMode="External" /><Relationship Id="rId545" Type="http://schemas.openxmlformats.org/officeDocument/2006/relationships/hyperlink" Target="https://twitter.com/#!/greenmission/status/1079228001865383942" TargetMode="External" /><Relationship Id="rId546" Type="http://schemas.openxmlformats.org/officeDocument/2006/relationships/hyperlink" Target="https://twitter.com/#!/canadavolunteer/status/1079282877542682624" TargetMode="External" /><Relationship Id="rId547" Type="http://schemas.openxmlformats.org/officeDocument/2006/relationships/hyperlink" Target="https://twitter.com/#!/canadavolunteer/status/1079282877542682624" TargetMode="External" /><Relationship Id="rId548" Type="http://schemas.openxmlformats.org/officeDocument/2006/relationships/hyperlink" Target="https://twitter.com/#!/canadavolunteer/status/1079282877542682624" TargetMode="External" /><Relationship Id="rId549" Type="http://schemas.openxmlformats.org/officeDocument/2006/relationships/hyperlink" Target="https://twitter.com/#!/thepurplepatri1/status/1079433182636699648" TargetMode="External" /><Relationship Id="rId550" Type="http://schemas.openxmlformats.org/officeDocument/2006/relationships/hyperlink" Target="https://api.twitter.com/1.1/geo/id/5d058f2e9fe1516c.json" TargetMode="External" /><Relationship Id="rId551" Type="http://schemas.openxmlformats.org/officeDocument/2006/relationships/hyperlink" Target="https://api.twitter.com/1.1/geo/id/5d058f2e9fe1516c.json" TargetMode="External" /><Relationship Id="rId552" Type="http://schemas.openxmlformats.org/officeDocument/2006/relationships/hyperlink" Target="https://api.twitter.com/1.1/geo/id/5d058f2e9fe1516c.json" TargetMode="External" /><Relationship Id="rId553" Type="http://schemas.openxmlformats.org/officeDocument/2006/relationships/comments" Target="../comments1.xml" /><Relationship Id="rId554" Type="http://schemas.openxmlformats.org/officeDocument/2006/relationships/vmlDrawing" Target="../drawings/vmlDrawing1.vml" /><Relationship Id="rId555" Type="http://schemas.openxmlformats.org/officeDocument/2006/relationships/table" Target="../tables/table1.xml" /><Relationship Id="rId5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074508668601753602" TargetMode="External" /><Relationship Id="rId2" Type="http://schemas.openxmlformats.org/officeDocument/2006/relationships/hyperlink" Target="https://twitter.com/i/web/status/1074670099532013578" TargetMode="External" /><Relationship Id="rId3" Type="http://schemas.openxmlformats.org/officeDocument/2006/relationships/hyperlink" Target="https://lnkd.in/eftHfus" TargetMode="External" /><Relationship Id="rId4" Type="http://schemas.openxmlformats.org/officeDocument/2006/relationships/hyperlink" Target="https://lnkd.in/eftHfus" TargetMode="External" /><Relationship Id="rId5" Type="http://schemas.openxmlformats.org/officeDocument/2006/relationships/hyperlink" Target="https://www.counterpunch.org/2018/11/16/judge-orders-moratorium-on-offshore-fracking-in-federal-waters-off-california/" TargetMode="External" /><Relationship Id="rId6" Type="http://schemas.openxmlformats.org/officeDocument/2006/relationships/hyperlink" Target="https://environmental-action.org/action/petition-stop-offshore-drilling/" TargetMode="External" /><Relationship Id="rId7" Type="http://schemas.openxmlformats.org/officeDocument/2006/relationships/hyperlink" Target="https://www.instagram.com/p/BrjN0FHg2oypvrt5BkcD4w_VzDFiWHR9XxddAs0/?utm_source=ig_twitter_share&amp;igshid=zqm7p8a3i32b" TargetMode="External" /><Relationship Id="rId8" Type="http://schemas.openxmlformats.org/officeDocument/2006/relationships/hyperlink" Target="https://twitter.com/i/web/status/1075283728518176768" TargetMode="External" /><Relationship Id="rId9" Type="http://schemas.openxmlformats.org/officeDocument/2006/relationships/hyperlink" Target="https://twitter.com/i/web/status/1075370150902272001" TargetMode="External" /><Relationship Id="rId10" Type="http://schemas.openxmlformats.org/officeDocument/2006/relationships/hyperlink" Target="https://environmental-action.org/action/petition-stop-offshore-drilling/" TargetMode="External" /><Relationship Id="rId11" Type="http://schemas.openxmlformats.org/officeDocument/2006/relationships/hyperlink" Target="https://www.bassoe.no/a-good-year-turned-bad-offshore-rig-backlog-fell-in-2018/news/115/" TargetMode="External" /><Relationship Id="rId12" Type="http://schemas.openxmlformats.org/officeDocument/2006/relationships/hyperlink" Target="https://twitter.com/i/web/status/1075701520916758528" TargetMode="External" /><Relationship Id="rId13" Type="http://schemas.openxmlformats.org/officeDocument/2006/relationships/hyperlink" Target="https://twitter.com/i/web/status/1075781408197627910" TargetMode="External" /><Relationship Id="rId14" Type="http://schemas.openxmlformats.org/officeDocument/2006/relationships/hyperlink" Target="https://twitter.com/i/web/status/1075823379914153984" TargetMode="External" /><Relationship Id="rId15" Type="http://schemas.openxmlformats.org/officeDocument/2006/relationships/hyperlink" Target="https://twitter.com/i/web/status/1075838420264587264" TargetMode="External" /><Relationship Id="rId16" Type="http://schemas.openxmlformats.org/officeDocument/2006/relationships/hyperlink" Target="https://twitter.com/i/web/status/1075838422063960064" TargetMode="External" /><Relationship Id="rId17" Type="http://schemas.openxmlformats.org/officeDocument/2006/relationships/hyperlink" Target="https://www.facebook.com/MarylandAttorneyGeneral/" TargetMode="External" /><Relationship Id="rId18" Type="http://schemas.openxmlformats.org/officeDocument/2006/relationships/hyperlink" Target="https://twitter.com/i/web/status/1075779281375113217" TargetMode="External" /><Relationship Id="rId19" Type="http://schemas.openxmlformats.org/officeDocument/2006/relationships/hyperlink" Target="https://twitter.com/i/web/status/1076145067172220928" TargetMode="External" /><Relationship Id="rId20" Type="http://schemas.openxmlformats.org/officeDocument/2006/relationships/hyperlink" Target="https://twitter.com/i/web/status/1075810801297047552" TargetMode="External" /><Relationship Id="rId21" Type="http://schemas.openxmlformats.org/officeDocument/2006/relationships/hyperlink" Target="https://twitter.com/i/web/status/1074706182902816768" TargetMode="External" /><Relationship Id="rId22" Type="http://schemas.openxmlformats.org/officeDocument/2006/relationships/hyperlink" Target="http://stopdroptooling.com/kit-details/Subsea-Tool-Kit-for-Working-At-Height--Stopdrop-Tooling/?platform=hootsuite" TargetMode="External" /><Relationship Id="rId23" Type="http://schemas.openxmlformats.org/officeDocument/2006/relationships/hyperlink" Target="https://twitter.com/i/web/status/1076862559268102144" TargetMode="External" /><Relationship Id="rId24" Type="http://schemas.openxmlformats.org/officeDocument/2006/relationships/hyperlink" Target="https://www.postandcourier.com/news/environmental-groups-will-join-sc-cities-to-sue-over-offshore/article_b25fdc70-fc9b-11e8-8fef-4fdde5bda055.html?utm_source=tw&amp;utm_medium=tweet&amp;utm_campaign=AFOCS" TargetMode="External" /><Relationship Id="rId25" Type="http://schemas.openxmlformats.org/officeDocument/2006/relationships/hyperlink" Target="https://twitter.com/i/web/status/1074724159157080065" TargetMode="External" /><Relationship Id="rId26" Type="http://schemas.openxmlformats.org/officeDocument/2006/relationships/hyperlink" Target="https://twitter.com/i/web/status/1075090066106650630" TargetMode="External" /><Relationship Id="rId27" Type="http://schemas.openxmlformats.org/officeDocument/2006/relationships/hyperlink" Target="https://twitter.com/i/web/status/1075420240962617350" TargetMode="External" /><Relationship Id="rId28" Type="http://schemas.openxmlformats.org/officeDocument/2006/relationships/hyperlink" Target="https://twitter.com/i/web/status/1076888172703944712" TargetMode="External" /><Relationship Id="rId29" Type="http://schemas.openxmlformats.org/officeDocument/2006/relationships/hyperlink" Target="https://twitter.com/i/web/status/1076953796046131200" TargetMode="External" /><Relationship Id="rId30" Type="http://schemas.openxmlformats.org/officeDocument/2006/relationships/hyperlink" Target="https://www.gishgallop.com/trump-bans-offshore-logging/?utm_source=twitter&amp;utm_medium=twitter&amp;utm_campaign=gishgallop" TargetMode="External" /><Relationship Id="rId31" Type="http://schemas.openxmlformats.org/officeDocument/2006/relationships/hyperlink" Target="https://www.washingtonpost.com/energy-environment/2018/12/20/nine-state-attorneys-join-lawsuit-opposing-airguns-search-oil-atlantic/?utm_term=.1cdc0b3caf36" TargetMode="External" /><Relationship Id="rId32" Type="http://schemas.openxmlformats.org/officeDocument/2006/relationships/hyperlink" Target="https://www.washingtonpost.com/energy-environment/2018/12/20/nine-state-attorneys-join-lawsuit-opposing-airguns-search-oil-atlantic/?utm_term=.1cdc0b3caf36" TargetMode="External" /><Relationship Id="rId33" Type="http://schemas.openxmlformats.org/officeDocument/2006/relationships/hyperlink" Target="https://www.washingtonpost.com/energy-environment/2018/12/20/nine-state-attorneys-join-lawsuit-opposing-airguns-search-oil-atlantic/?utm_term=.1cdc0b3caf36" TargetMode="External" /><Relationship Id="rId34" Type="http://schemas.openxmlformats.org/officeDocument/2006/relationships/hyperlink" Target="https://www.washingtonpost.com/energy-environment/2018/12/20/nine-state-attorneys-join-lawsuit-opposing-airguns-search-oil-atlantic/?utm_term=.1cdc0b3caf36" TargetMode="External" /><Relationship Id="rId35" Type="http://schemas.openxmlformats.org/officeDocument/2006/relationships/hyperlink" Target="https://www.washingtonpost.com/energy-environment/2018/12/20/nine-state-attorneys-join-lawsuit-opposing-airguns-search-oil-atlantic/?utm_term=.1cdc0b3caf36" TargetMode="External" /><Relationship Id="rId36" Type="http://schemas.openxmlformats.org/officeDocument/2006/relationships/hyperlink" Target="https://www.washingtonpost.com/energy-environment/2018/12/20/nine-state-attorneys-join-lawsuit-opposing-airguns-search-oil-atlantic/?utm_term=.1cdc0b3caf36" TargetMode="External" /><Relationship Id="rId37" Type="http://schemas.openxmlformats.org/officeDocument/2006/relationships/hyperlink" Target="https://twitter.com/i/web/status/1076187427109244928" TargetMode="External" /><Relationship Id="rId38" Type="http://schemas.openxmlformats.org/officeDocument/2006/relationships/hyperlink" Target="https://voicesmotherearth.blogspot.com/2018/12/mexico-targets-50-percent-jump-in-oil.html" TargetMode="External" /><Relationship Id="rId39" Type="http://schemas.openxmlformats.org/officeDocument/2006/relationships/hyperlink" Target="https://twitter.com/i/web/status/1076627848213991424" TargetMode="External" /><Relationship Id="rId40" Type="http://schemas.openxmlformats.org/officeDocument/2006/relationships/hyperlink" Target="https://twitter.com/i/web/status/1076653810779652098" TargetMode="External" /><Relationship Id="rId41" Type="http://schemas.openxmlformats.org/officeDocument/2006/relationships/hyperlink" Target="https://twitter.com/i/web/status/1076839736533233664" TargetMode="External" /><Relationship Id="rId42" Type="http://schemas.openxmlformats.org/officeDocument/2006/relationships/hyperlink" Target="https://twitter.com/i/web/status/1077892243586015232" TargetMode="External" /><Relationship Id="rId43" Type="http://schemas.openxmlformats.org/officeDocument/2006/relationships/hyperlink" Target="https://twitter.com/i/web/status/1076150049837441024" TargetMode="External" /><Relationship Id="rId44" Type="http://schemas.openxmlformats.org/officeDocument/2006/relationships/hyperlink" Target="https://www.delmarvanow.com/story/opinion/editorials/2018/12/21/seismic-testing-offshore-drilling-no-thanks-maryland/2364546002/" TargetMode="External" /><Relationship Id="rId45" Type="http://schemas.openxmlformats.org/officeDocument/2006/relationships/hyperlink" Target="https://www.washingtonpost.com/energy-environment/2018/12/20/nine-state-attorneys-join-lawsuit-opposing-airguns-search-oil-atlantic/?utm_term=.1cdc0b3caf36" TargetMode="External" /><Relationship Id="rId46" Type="http://schemas.openxmlformats.org/officeDocument/2006/relationships/hyperlink" Target="https://youtu.be/-wI7OD9lC9M" TargetMode="External" /><Relationship Id="rId47" Type="http://schemas.openxmlformats.org/officeDocument/2006/relationships/hyperlink" Target="https://youtu.be/-wI7OD9lC9M" TargetMode="External" /><Relationship Id="rId48" Type="http://schemas.openxmlformats.org/officeDocument/2006/relationships/hyperlink" Target="https://twitter.com/i/web/status/1078428384185716741" TargetMode="External" /><Relationship Id="rId49" Type="http://schemas.openxmlformats.org/officeDocument/2006/relationships/hyperlink" Target="https://twitter.com/i/web/status/1074625862329339906" TargetMode="External" /><Relationship Id="rId50" Type="http://schemas.openxmlformats.org/officeDocument/2006/relationships/hyperlink" Target="https://twitter.com/i/web/status/1074626030109745153" TargetMode="External" /><Relationship Id="rId51" Type="http://schemas.openxmlformats.org/officeDocument/2006/relationships/hyperlink" Target="https://twitter.com/i/web/status/1074985028881403904" TargetMode="External" /><Relationship Id="rId52" Type="http://schemas.openxmlformats.org/officeDocument/2006/relationships/hyperlink" Target="https://twitter.com/i/web/status/1078428368901627904" TargetMode="External" /><Relationship Id="rId53" Type="http://schemas.openxmlformats.org/officeDocument/2006/relationships/hyperlink" Target="https://actionnetwork.org/petitions/dont-let-trump-drill-our-coast?source=twitter&amp;" TargetMode="External" /><Relationship Id="rId54" Type="http://schemas.openxmlformats.org/officeDocument/2006/relationships/hyperlink" Target="https://twitter.com/i/web/status/1078452796574388226" TargetMode="External" /><Relationship Id="rId55" Type="http://schemas.openxmlformats.org/officeDocument/2006/relationships/hyperlink" Target="https://twitter.com/i/web/status/1078455248337817600" TargetMode="External" /><Relationship Id="rId56" Type="http://schemas.openxmlformats.org/officeDocument/2006/relationships/hyperlink" Target="https://public-accountability.org/report/the-california-oil-veto/?fbclid=IwAR1WbNm01NXzy3s-zfO4Uuo4donSO5UL-nnzTnZzIL6slTSOPVFoVw6yu2w" TargetMode="External" /><Relationship Id="rId57" Type="http://schemas.openxmlformats.org/officeDocument/2006/relationships/hyperlink" Target="https://twitter.com/i/web/status/1078636690057691141" TargetMode="External" /><Relationship Id="rId58" Type="http://schemas.openxmlformats.org/officeDocument/2006/relationships/hyperlink" Target="http://www.offshoreenergytoday.com/kishorn-to-prepare-worlds-largest-semi-submersible-rig-for-new-gig/" TargetMode="External" /><Relationship Id="rId59" Type="http://schemas.openxmlformats.org/officeDocument/2006/relationships/hyperlink" Target="https://www.offshoreenergytoday.com/total-spins-drill-bit-at-brulpadda-re-entry-offshore-south-africa/#.XCTvhz7b0mU.twitter" TargetMode="External" /><Relationship Id="rId60" Type="http://schemas.openxmlformats.org/officeDocument/2006/relationships/hyperlink" Target="https://twitter.com/i/web/status/1078734910700036096" TargetMode="External" /><Relationship Id="rId61" Type="http://schemas.openxmlformats.org/officeDocument/2006/relationships/hyperlink" Target="https://twitter.com/i/web/status/1078754590017929217" TargetMode="External" /><Relationship Id="rId62" Type="http://schemas.openxmlformats.org/officeDocument/2006/relationships/hyperlink" Target="https://twitter.com/i/web/status/1078755093489561600" TargetMode="External" /><Relationship Id="rId63" Type="http://schemas.openxmlformats.org/officeDocument/2006/relationships/hyperlink" Target="https://www.thechronicleherald.ca/news/local/offshore-petroleum-board-issues-call-for-bids-267118/" TargetMode="External" /><Relationship Id="rId64" Type="http://schemas.openxmlformats.org/officeDocument/2006/relationships/hyperlink" Target="https://twitter.com/i/web/status/1074276371143237634" TargetMode="External" /><Relationship Id="rId65" Type="http://schemas.openxmlformats.org/officeDocument/2006/relationships/hyperlink" Target="https://www.thechronicleherald.ca/news/canada/rough-waters-spill-raises-new-questions-about-fast-growing-nl-oil-industry-268818/" TargetMode="External" /><Relationship Id="rId66" Type="http://schemas.openxmlformats.org/officeDocument/2006/relationships/hyperlink" Target="https://twitter.com/i/web/status/1075040439806369792" TargetMode="External" /><Relationship Id="rId67" Type="http://schemas.openxmlformats.org/officeDocument/2006/relationships/hyperlink" Target="https://twitter.com/i/web/status/1075759000661213187" TargetMode="External" /><Relationship Id="rId68" Type="http://schemas.openxmlformats.org/officeDocument/2006/relationships/hyperlink" Target="https://www.thechronicleherald.ca/opinion/letter-to-the-editor/readers-corner-put-offshore-drilling-under-proper-microscope-271730/" TargetMode="External" /><Relationship Id="rId69" Type="http://schemas.openxmlformats.org/officeDocument/2006/relationships/hyperlink" Target="https://www.instagram.com/p/BryxHMvnPoG/?utm_source=ig_twitter_share&amp;igshid=2dzjypyhu1pa" TargetMode="External" /><Relationship Id="rId70" Type="http://schemas.openxmlformats.org/officeDocument/2006/relationships/hyperlink" Target="https://twitter.com/i/web/status/1079138536412958720" TargetMode="External" /><Relationship Id="rId71" Type="http://schemas.openxmlformats.org/officeDocument/2006/relationships/hyperlink" Target="https://twitter.com/i/web/status/1079139180171554816" TargetMode="External" /><Relationship Id="rId72" Type="http://schemas.openxmlformats.org/officeDocument/2006/relationships/hyperlink" Target="https://twitter.com/i/web/status/1074647296443342848" TargetMode="External" /><Relationship Id="rId73" Type="http://schemas.openxmlformats.org/officeDocument/2006/relationships/hyperlink" Target="https://paper.li/CanadaVolunteer/environment?edition_id=2fdcba90-0c07-11e9-9722-0cc47a0d164b" TargetMode="External" /><Relationship Id="rId74" Type="http://schemas.openxmlformats.org/officeDocument/2006/relationships/hyperlink" Target="https://pbs.twimg.com/media/DlOlQ6JXgAEYhuk.jpg" TargetMode="External" /><Relationship Id="rId75" Type="http://schemas.openxmlformats.org/officeDocument/2006/relationships/hyperlink" Target="https://pbs.twimg.com/tweet_video_thumb/Du3sE4RVYAEHGCL.jpg" TargetMode="External" /><Relationship Id="rId76" Type="http://schemas.openxmlformats.org/officeDocument/2006/relationships/hyperlink" Target="https://pbs.twimg.com/media/DvM7ISOU8AAyypb.jpg" TargetMode="External" /><Relationship Id="rId77" Type="http://schemas.openxmlformats.org/officeDocument/2006/relationships/hyperlink" Target="http://pbs.twimg.com/profile_images/1067176768082141185/8Dt63wr6_normal.jpg" TargetMode="External" /><Relationship Id="rId78" Type="http://schemas.openxmlformats.org/officeDocument/2006/relationships/hyperlink" Target="http://abs.twimg.com/sticky/default_profile_images/default_profile_normal.pn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pbs.twimg.com/profile_images/794610479016673283/d_vP05Mt_normal.jpg" TargetMode="External" /><Relationship Id="rId82" Type="http://schemas.openxmlformats.org/officeDocument/2006/relationships/hyperlink" Target="http://pbs.twimg.com/profile_images/950298060671811585/15MS3ukk_normal.jpg" TargetMode="External" /><Relationship Id="rId83" Type="http://schemas.openxmlformats.org/officeDocument/2006/relationships/hyperlink" Target="http://pbs.twimg.com/profile_images/724236072440360960/b4bU_BiG_normal.jpg" TargetMode="External" /><Relationship Id="rId84" Type="http://schemas.openxmlformats.org/officeDocument/2006/relationships/hyperlink" Target="http://pbs.twimg.com/profile_images/663557348879822848/YNOKvx1y_normal.jpg" TargetMode="External" /><Relationship Id="rId85" Type="http://schemas.openxmlformats.org/officeDocument/2006/relationships/hyperlink" Target="http://pbs.twimg.com/profile_images/1031261762539204608/xVdS0Ifh_normal.jpg" TargetMode="External" /><Relationship Id="rId86" Type="http://schemas.openxmlformats.org/officeDocument/2006/relationships/hyperlink" Target="http://pbs.twimg.com/profile_images/822203336094978049/lL3xQcGP_normal.jpg" TargetMode="External" /><Relationship Id="rId87" Type="http://schemas.openxmlformats.org/officeDocument/2006/relationships/hyperlink" Target="http://pbs.twimg.com/profile_images/891844006279249923/by0BuaTE_normal.jpg" TargetMode="External" /><Relationship Id="rId88" Type="http://schemas.openxmlformats.org/officeDocument/2006/relationships/hyperlink" Target="http://pbs.twimg.com/profile_images/638520114799734784/VdtqS2Ud_normal.jpg" TargetMode="External" /><Relationship Id="rId89" Type="http://schemas.openxmlformats.org/officeDocument/2006/relationships/hyperlink" Target="http://pbs.twimg.com/profile_images/1056366873418387458/oRQTgT2K_normal.jpg" TargetMode="External" /><Relationship Id="rId90" Type="http://schemas.openxmlformats.org/officeDocument/2006/relationships/hyperlink" Target="http://pbs.twimg.com/profile_images/951893133914144768/0zYitisF_normal.jpg" TargetMode="External" /><Relationship Id="rId91" Type="http://schemas.openxmlformats.org/officeDocument/2006/relationships/hyperlink" Target="http://pbs.twimg.com/profile_images/878715391333236737/UAJUTwY8_normal.jpg" TargetMode="External" /><Relationship Id="rId92" Type="http://schemas.openxmlformats.org/officeDocument/2006/relationships/hyperlink" Target="http://pbs.twimg.com/profile_images/854035276687171584/_sSFeWOS_normal.jpg" TargetMode="External" /><Relationship Id="rId93" Type="http://schemas.openxmlformats.org/officeDocument/2006/relationships/hyperlink" Target="http://pbs.twimg.com/profile_images/978788148451860480/yd2bSUss_normal.jpg" TargetMode="External" /><Relationship Id="rId94" Type="http://schemas.openxmlformats.org/officeDocument/2006/relationships/hyperlink" Target="http://pbs.twimg.com/profile_images/565710210614824960/_tjijrkv_normal.jpeg" TargetMode="External" /><Relationship Id="rId95" Type="http://schemas.openxmlformats.org/officeDocument/2006/relationships/hyperlink" Target="http://pbs.twimg.com/profile_images/1842542361/egg_shell_normal.png" TargetMode="External" /><Relationship Id="rId96" Type="http://schemas.openxmlformats.org/officeDocument/2006/relationships/hyperlink" Target="http://pbs.twimg.com/profile_images/1078154472566579200/8xwThvJH_normal.jpg" TargetMode="External" /><Relationship Id="rId97" Type="http://schemas.openxmlformats.org/officeDocument/2006/relationships/hyperlink" Target="http://pbs.twimg.com/profile_images/1014031154746281984/s-S7e5jg_normal.jpg" TargetMode="External" /><Relationship Id="rId98" Type="http://schemas.openxmlformats.org/officeDocument/2006/relationships/hyperlink" Target="http://pbs.twimg.com/profile_images/1072410795605196800/to03SQdL_normal.jpg" TargetMode="External" /><Relationship Id="rId99" Type="http://schemas.openxmlformats.org/officeDocument/2006/relationships/hyperlink" Target="http://pbs.twimg.com/profile_images/1073917025309741056/njxiE0q5_normal.jpg" TargetMode="External" /><Relationship Id="rId100" Type="http://schemas.openxmlformats.org/officeDocument/2006/relationships/hyperlink" Target="http://pbs.twimg.com/profile_images/971457493200125954/6IAGg-HB_normal.jpg" TargetMode="External" /><Relationship Id="rId101" Type="http://schemas.openxmlformats.org/officeDocument/2006/relationships/hyperlink" Target="http://pbs.twimg.com/profile_images/944813976881377281/BZFR2v3m_normal.jpg" TargetMode="External" /><Relationship Id="rId102" Type="http://schemas.openxmlformats.org/officeDocument/2006/relationships/hyperlink" Target="https://pbs.twimg.com/media/DlOlQ6JXgAEYhuk.jpg" TargetMode="External" /><Relationship Id="rId103" Type="http://schemas.openxmlformats.org/officeDocument/2006/relationships/hyperlink" Target="http://pbs.twimg.com/profile_images/894324889041203201/l1qc7UeY_normal.jpg" TargetMode="External" /><Relationship Id="rId104" Type="http://schemas.openxmlformats.org/officeDocument/2006/relationships/hyperlink" Target="http://pbs.twimg.com/profile_images/876547842092879872/v4UKUBpw_normal.jpg" TargetMode="External" /><Relationship Id="rId105" Type="http://schemas.openxmlformats.org/officeDocument/2006/relationships/hyperlink" Target="http://pbs.twimg.com/profile_images/890354480855699457/2UsqY7fj_normal.jp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pbs.twimg.com/profile_images/1015986451866161153/mRzQqxv7_normal.jpg" TargetMode="External" /><Relationship Id="rId108" Type="http://schemas.openxmlformats.org/officeDocument/2006/relationships/hyperlink" Target="http://pbs.twimg.com/profile_images/776139303441174528/V9JcsLz7_normal.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283919605/RTNA_rising_tide_north_america_logo_SMALL_normal.jpg" TargetMode="External" /><Relationship Id="rId111" Type="http://schemas.openxmlformats.org/officeDocument/2006/relationships/hyperlink" Target="http://pbs.twimg.com/profile_images/630099609914732545/Pa8mZHSW_normal.png" TargetMode="External" /><Relationship Id="rId112" Type="http://schemas.openxmlformats.org/officeDocument/2006/relationships/hyperlink" Target="http://pbs.twimg.com/profile_images/1049485585046536192/uFalZNJ9_normal.jpg" TargetMode="External" /><Relationship Id="rId113" Type="http://schemas.openxmlformats.org/officeDocument/2006/relationships/hyperlink" Target="http://pbs.twimg.com/profile_images/837415664835039233/qbxNjcAk_normal.jpg" TargetMode="External" /><Relationship Id="rId114" Type="http://schemas.openxmlformats.org/officeDocument/2006/relationships/hyperlink" Target="http://pbs.twimg.com/profile_images/762675488997408768/vT28rv3M_normal.jpg" TargetMode="External" /><Relationship Id="rId115" Type="http://schemas.openxmlformats.org/officeDocument/2006/relationships/hyperlink" Target="http://pbs.twimg.com/profile_images/911370221268566016/wEwusJn__normal.jpg" TargetMode="External" /><Relationship Id="rId116" Type="http://schemas.openxmlformats.org/officeDocument/2006/relationships/hyperlink" Target="http://pbs.twimg.com/profile_images/906278802325569536/L-7K8Q8a_normal.jpg" TargetMode="External" /><Relationship Id="rId117" Type="http://schemas.openxmlformats.org/officeDocument/2006/relationships/hyperlink" Target="http://pbs.twimg.com/profile_images/1074649198375723009/5LVI0Vmn_normal.jpg" TargetMode="External" /><Relationship Id="rId118" Type="http://schemas.openxmlformats.org/officeDocument/2006/relationships/hyperlink" Target="http://pbs.twimg.com/profile_images/1075251421589647360/hdJalURP_normal.jpg" TargetMode="External" /><Relationship Id="rId119" Type="http://schemas.openxmlformats.org/officeDocument/2006/relationships/hyperlink" Target="http://pbs.twimg.com/profile_images/378800000054716513/b78ce7e38fb10d41a67fce699b5cb753_normal.jpeg" TargetMode="External" /><Relationship Id="rId120" Type="http://schemas.openxmlformats.org/officeDocument/2006/relationships/hyperlink" Target="http://pbs.twimg.com/profile_images/875629406076653569/qVBiK0rE_normal.jpg" TargetMode="External" /><Relationship Id="rId121" Type="http://schemas.openxmlformats.org/officeDocument/2006/relationships/hyperlink" Target="http://pbs.twimg.com/profile_images/1069921054313697280/aRn5yMOs_normal.jpg" TargetMode="External" /><Relationship Id="rId122" Type="http://schemas.openxmlformats.org/officeDocument/2006/relationships/hyperlink" Target="http://pbs.twimg.com/profile_images/745925732212301824/Y3m7VTo2_normal.jpg" TargetMode="External" /><Relationship Id="rId123" Type="http://schemas.openxmlformats.org/officeDocument/2006/relationships/hyperlink" Target="http://pbs.twimg.com/profile_images/701872181391847427/R9KtN_RY_normal.jpg" TargetMode="External" /><Relationship Id="rId124" Type="http://schemas.openxmlformats.org/officeDocument/2006/relationships/hyperlink" Target="http://pbs.twimg.com/profile_images/1068660371672580096/v19f4Lb7_normal.jpg" TargetMode="External" /><Relationship Id="rId125" Type="http://schemas.openxmlformats.org/officeDocument/2006/relationships/hyperlink" Target="http://pbs.twimg.com/profile_images/784656651936817152/rBxN_kvC_normal.jpg" TargetMode="External" /><Relationship Id="rId126" Type="http://schemas.openxmlformats.org/officeDocument/2006/relationships/hyperlink" Target="http://pbs.twimg.com/profile_images/682014721214660608/PuZ-8aO3_normal.jpg" TargetMode="External" /><Relationship Id="rId127" Type="http://schemas.openxmlformats.org/officeDocument/2006/relationships/hyperlink" Target="http://pbs.twimg.com/profile_images/658705468978696192/JDba7pjE_normal.jpg" TargetMode="External" /><Relationship Id="rId128" Type="http://schemas.openxmlformats.org/officeDocument/2006/relationships/hyperlink" Target="http://pbs.twimg.com/profile_images/519675481939931136/AMLOrPmK_normal.png" TargetMode="External" /><Relationship Id="rId129" Type="http://schemas.openxmlformats.org/officeDocument/2006/relationships/hyperlink" Target="http://pbs.twimg.com/profile_images/1060208493972672513/roq6Ufu__normal.jpg" TargetMode="External" /><Relationship Id="rId130" Type="http://schemas.openxmlformats.org/officeDocument/2006/relationships/hyperlink" Target="http://pbs.twimg.com/profile_images/912506717656748032/94kzvD4U_normal.jpg" TargetMode="External" /><Relationship Id="rId131" Type="http://schemas.openxmlformats.org/officeDocument/2006/relationships/hyperlink" Target="http://pbs.twimg.com/profile_images/700023916383887360/ZUUDlhBH_normal.jpg" TargetMode="External" /><Relationship Id="rId132" Type="http://schemas.openxmlformats.org/officeDocument/2006/relationships/hyperlink" Target="http://pbs.twimg.com/profile_images/978627270435733504/D_dZ7Xa2_normal.jpg" TargetMode="External" /><Relationship Id="rId133" Type="http://schemas.openxmlformats.org/officeDocument/2006/relationships/hyperlink" Target="http://pbs.twimg.com/profile_images/1066734490599518208/4gs6scAl_normal.jpg" TargetMode="External" /><Relationship Id="rId134" Type="http://schemas.openxmlformats.org/officeDocument/2006/relationships/hyperlink" Target="http://pbs.twimg.com/profile_images/278887748/l_9326d30e23f343738e305e507e4a6bcd_normal.jpg" TargetMode="External" /><Relationship Id="rId135" Type="http://schemas.openxmlformats.org/officeDocument/2006/relationships/hyperlink" Target="http://pbs.twimg.com/profile_images/978310746948931585/dXOeGqdk_normal.jpg" TargetMode="External" /><Relationship Id="rId136" Type="http://schemas.openxmlformats.org/officeDocument/2006/relationships/hyperlink" Target="http://pbs.twimg.com/profile_images/896178490340507648/ynyS7dpH_normal.jpg" TargetMode="External" /><Relationship Id="rId137" Type="http://schemas.openxmlformats.org/officeDocument/2006/relationships/hyperlink" Target="http://pbs.twimg.com/profile_images/1059535800197558272/P-8HfCf7_normal.jpg" TargetMode="External" /><Relationship Id="rId138" Type="http://schemas.openxmlformats.org/officeDocument/2006/relationships/hyperlink" Target="http://pbs.twimg.com/profile_images/639988053507899392/6k8oImUU_normal.jpg" TargetMode="External" /><Relationship Id="rId139" Type="http://schemas.openxmlformats.org/officeDocument/2006/relationships/hyperlink" Target="http://pbs.twimg.com/profile_images/1039875063644807168/XDvb1Ukt_normal.jpg" TargetMode="External" /><Relationship Id="rId140" Type="http://schemas.openxmlformats.org/officeDocument/2006/relationships/hyperlink" Target="http://pbs.twimg.com/profile_images/1159675136/chart_normal.jp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378800000645569920/4ae37524d50cfe32c0ae4ab5d07a8b68_normal.jpeg" TargetMode="External" /><Relationship Id="rId143" Type="http://schemas.openxmlformats.org/officeDocument/2006/relationships/hyperlink" Target="http://pbs.twimg.com/profile_images/2344006563/0tyravynrlrmz86xh3uy_normal.jpeg" TargetMode="External" /><Relationship Id="rId144" Type="http://schemas.openxmlformats.org/officeDocument/2006/relationships/hyperlink" Target="http://pbs.twimg.com/profile_images/967507605299060737/bu35ut7J_normal.jpg" TargetMode="External" /><Relationship Id="rId145" Type="http://schemas.openxmlformats.org/officeDocument/2006/relationships/hyperlink" Target="http://pbs.twimg.com/profile_images/1057270445773332480/Qaepfi_s_normal.jpg" TargetMode="External" /><Relationship Id="rId146" Type="http://schemas.openxmlformats.org/officeDocument/2006/relationships/hyperlink" Target="http://pbs.twimg.com/profile_images/1065386977749598215/DhymrxZr_normal.jpg" TargetMode="External" /><Relationship Id="rId147" Type="http://schemas.openxmlformats.org/officeDocument/2006/relationships/hyperlink" Target="http://pbs.twimg.com/profile_images/1054809095243321344/irS834_A_normal.jpg" TargetMode="External" /><Relationship Id="rId148" Type="http://schemas.openxmlformats.org/officeDocument/2006/relationships/hyperlink" Target="http://pbs.twimg.com/profile_images/1054809095243321344/irS834_A_normal.jpg" TargetMode="External" /><Relationship Id="rId149" Type="http://schemas.openxmlformats.org/officeDocument/2006/relationships/hyperlink" Target="http://pbs.twimg.com/profile_images/1054809095243321344/irS834_A_normal.jpg" TargetMode="External" /><Relationship Id="rId150" Type="http://schemas.openxmlformats.org/officeDocument/2006/relationships/hyperlink" Target="http://pbs.twimg.com/profile_images/1054809095243321344/irS834_A_normal.jpg" TargetMode="External" /><Relationship Id="rId151" Type="http://schemas.openxmlformats.org/officeDocument/2006/relationships/hyperlink" Target="http://pbs.twimg.com/profile_images/1054809095243321344/irS834_A_normal.jpg" TargetMode="External" /><Relationship Id="rId152" Type="http://schemas.openxmlformats.org/officeDocument/2006/relationships/hyperlink" Target="http://pbs.twimg.com/profile_images/1054809095243321344/irS834_A_normal.jpg" TargetMode="External" /><Relationship Id="rId153" Type="http://schemas.openxmlformats.org/officeDocument/2006/relationships/hyperlink" Target="http://pbs.twimg.com/profile_images/660257377581719552/OB_HnHiP_normal.jpg" TargetMode="External" /><Relationship Id="rId154" Type="http://schemas.openxmlformats.org/officeDocument/2006/relationships/hyperlink" Target="http://pbs.twimg.com/profile_images/823527160141008896/KJk7z4GX_normal.jpg" TargetMode="External" /><Relationship Id="rId155" Type="http://schemas.openxmlformats.org/officeDocument/2006/relationships/hyperlink" Target="http://pbs.twimg.com/profile_images/1046575509063290881/w3s8EUp9_normal.jp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pbs.twimg.com/profile_images/699254016019210240/0R8jx9cC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974987722812280832/pJ4NRnuS_normal.jpg" TargetMode="External" /><Relationship Id="rId160" Type="http://schemas.openxmlformats.org/officeDocument/2006/relationships/hyperlink" Target="http://pbs.twimg.com/profile_images/1640609196/healer_cu_normal.png" TargetMode="External" /><Relationship Id="rId161" Type="http://schemas.openxmlformats.org/officeDocument/2006/relationships/hyperlink" Target="http://pbs.twimg.com/profile_images/1023942923363262464/BQL72ehE_normal.jpg" TargetMode="External" /><Relationship Id="rId162" Type="http://schemas.openxmlformats.org/officeDocument/2006/relationships/hyperlink" Target="http://pbs.twimg.com/profile_images/1029495491833151488/TPtD14q3_normal.jpg" TargetMode="External" /><Relationship Id="rId163" Type="http://schemas.openxmlformats.org/officeDocument/2006/relationships/hyperlink" Target="http://pbs.twimg.com/profile_images/765251825465430016/TWFwdPlM_normal.jpg" TargetMode="External" /><Relationship Id="rId164" Type="http://schemas.openxmlformats.org/officeDocument/2006/relationships/hyperlink" Target="http://pbs.twimg.com/profile_images/749310470230773760/B0buVu5J_normal.jpg" TargetMode="External" /><Relationship Id="rId165" Type="http://schemas.openxmlformats.org/officeDocument/2006/relationships/hyperlink" Target="http://pbs.twimg.com/profile_images/1007518123480711168/cBYsmN0l_normal.jpg" TargetMode="External" /><Relationship Id="rId166" Type="http://schemas.openxmlformats.org/officeDocument/2006/relationships/hyperlink" Target="http://pbs.twimg.com/profile_images/606911556811526144/zldLM40W_normal.jpg" TargetMode="External" /><Relationship Id="rId167" Type="http://schemas.openxmlformats.org/officeDocument/2006/relationships/hyperlink" Target="http://pbs.twimg.com/profile_images/829730620825796608/wo8Faqck_normal.jpg" TargetMode="External" /><Relationship Id="rId168" Type="http://schemas.openxmlformats.org/officeDocument/2006/relationships/hyperlink" Target="http://pbs.twimg.com/profile_images/948886222373519361/DY9IkZro_normal.jpg" TargetMode="External" /><Relationship Id="rId169" Type="http://schemas.openxmlformats.org/officeDocument/2006/relationships/hyperlink" Target="http://pbs.twimg.com/profile_images/1045854798166335488/GeZAisEr_normal.jpg" TargetMode="External" /><Relationship Id="rId170" Type="http://schemas.openxmlformats.org/officeDocument/2006/relationships/hyperlink" Target="https://pbs.twimg.com/tweet_video_thumb/Du3sE4RVYAEHGCL.jpg" TargetMode="External" /><Relationship Id="rId171" Type="http://schemas.openxmlformats.org/officeDocument/2006/relationships/hyperlink" Target="http://pbs.twimg.com/profile_images/1462952855/500x500_normal.jpg" TargetMode="External" /><Relationship Id="rId172" Type="http://schemas.openxmlformats.org/officeDocument/2006/relationships/hyperlink" Target="http://pbs.twimg.com/profile_images/885171092188532737/RN-Xynsf_normal.jpg" TargetMode="External" /><Relationship Id="rId173" Type="http://schemas.openxmlformats.org/officeDocument/2006/relationships/hyperlink" Target="http://pbs.twimg.com/profile_images/550156529601507328/vZw7GV6P_normal.jpeg" TargetMode="External" /><Relationship Id="rId174" Type="http://schemas.openxmlformats.org/officeDocument/2006/relationships/hyperlink" Target="http://pbs.twimg.com/profile_images/885171092188532737/RN-Xynsf_normal.jpg" TargetMode="External" /><Relationship Id="rId175" Type="http://schemas.openxmlformats.org/officeDocument/2006/relationships/hyperlink" Target="http://pbs.twimg.com/profile_images/885171092188532737/RN-Xynsf_normal.jpg" TargetMode="External" /><Relationship Id="rId176" Type="http://schemas.openxmlformats.org/officeDocument/2006/relationships/hyperlink" Target="http://pbs.twimg.com/profile_images/885171092188532737/RN-Xynsf_normal.jpg" TargetMode="External" /><Relationship Id="rId177" Type="http://schemas.openxmlformats.org/officeDocument/2006/relationships/hyperlink" Target="http://pbs.twimg.com/profile_images/885171092188532737/RN-Xynsf_normal.jpg" TargetMode="External" /><Relationship Id="rId178" Type="http://schemas.openxmlformats.org/officeDocument/2006/relationships/hyperlink" Target="http://pbs.twimg.com/profile_images/867749276969041920/bYKdV5_t_normal.jpg" TargetMode="External" /><Relationship Id="rId179" Type="http://schemas.openxmlformats.org/officeDocument/2006/relationships/hyperlink" Target="http://pbs.twimg.com/profile_images/562540822625669121/xyvo7Ef2_normal.jpeg" TargetMode="External" /><Relationship Id="rId180" Type="http://schemas.openxmlformats.org/officeDocument/2006/relationships/hyperlink" Target="https://pbs.twimg.com/media/DvM7ISOU8AAyypb.jpg" TargetMode="External" /><Relationship Id="rId181" Type="http://schemas.openxmlformats.org/officeDocument/2006/relationships/hyperlink" Target="http://pbs.twimg.com/profile_images/1254784821/22_Martha_BrockSLCA__8_110710_0194_normal.jpg" TargetMode="External" /><Relationship Id="rId182" Type="http://schemas.openxmlformats.org/officeDocument/2006/relationships/hyperlink" Target="http://pbs.twimg.com/profile_images/1083924887/SwellReal_normal.jpg" TargetMode="External" /><Relationship Id="rId183" Type="http://schemas.openxmlformats.org/officeDocument/2006/relationships/hyperlink" Target="http://pbs.twimg.com/profile_images/826237585747963904/iFU7Zzaw_normal.jp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500043880285601793/cywDsU2O_normal.jpeg" TargetMode="External" /><Relationship Id="rId187" Type="http://schemas.openxmlformats.org/officeDocument/2006/relationships/hyperlink" Target="http://pbs.twimg.com/profile_images/441959546223730689/elKXRp_k_normal.jpeg" TargetMode="External" /><Relationship Id="rId188" Type="http://schemas.openxmlformats.org/officeDocument/2006/relationships/hyperlink" Target="http://pbs.twimg.com/profile_images/784804487001088000/YAq89e79_normal.jpg" TargetMode="External" /><Relationship Id="rId189" Type="http://schemas.openxmlformats.org/officeDocument/2006/relationships/hyperlink" Target="http://pbs.twimg.com/profile_images/681503975997181953/YAZ4fyu-_normal.jpg" TargetMode="External" /><Relationship Id="rId190" Type="http://schemas.openxmlformats.org/officeDocument/2006/relationships/hyperlink" Target="http://pbs.twimg.com/profile_images/681503975997181953/YAZ4fyu-_normal.jpg" TargetMode="External" /><Relationship Id="rId191" Type="http://schemas.openxmlformats.org/officeDocument/2006/relationships/hyperlink" Target="http://pbs.twimg.com/profile_images/681503975997181953/YAZ4fyu-_normal.jpg" TargetMode="External" /><Relationship Id="rId192" Type="http://schemas.openxmlformats.org/officeDocument/2006/relationships/hyperlink" Target="http://pbs.twimg.com/profile_images/681503975997181953/YAZ4fyu-_normal.jpg" TargetMode="External" /><Relationship Id="rId193" Type="http://schemas.openxmlformats.org/officeDocument/2006/relationships/hyperlink" Target="http://pbs.twimg.com/profile_images/681503975997181953/YAZ4fyu-_normal.jpg" TargetMode="External" /><Relationship Id="rId194" Type="http://schemas.openxmlformats.org/officeDocument/2006/relationships/hyperlink" Target="http://pbs.twimg.com/profile_images/681503975997181953/YAZ4fyu-_normal.jpg" TargetMode="External" /><Relationship Id="rId195" Type="http://schemas.openxmlformats.org/officeDocument/2006/relationships/hyperlink" Target="http://pbs.twimg.com/profile_images/1842434016/ea_avatar_normal.png" TargetMode="External" /><Relationship Id="rId196" Type="http://schemas.openxmlformats.org/officeDocument/2006/relationships/hyperlink" Target="http://pbs.twimg.com/profile_images/1842434016/ea_avatar_normal.png" TargetMode="External" /><Relationship Id="rId197" Type="http://schemas.openxmlformats.org/officeDocument/2006/relationships/hyperlink" Target="http://pbs.twimg.com/profile_images/1842434016/ea_avatar_normal.png" TargetMode="External" /><Relationship Id="rId198" Type="http://schemas.openxmlformats.org/officeDocument/2006/relationships/hyperlink" Target="http://pbs.twimg.com/profile_images/1842434016/ea_avatar_normal.pn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378800000048746068/76d334f94fdbe55a6ec89d6745c86763_normal.jpeg" TargetMode="External" /><Relationship Id="rId201" Type="http://schemas.openxmlformats.org/officeDocument/2006/relationships/hyperlink" Target="http://pbs.twimg.com/profile_images/378800000048746068/76d334f94fdbe55a6ec89d6745c86763_normal.jpeg" TargetMode="External" /><Relationship Id="rId202" Type="http://schemas.openxmlformats.org/officeDocument/2006/relationships/hyperlink" Target="http://pbs.twimg.com/profile_images/1071424253487185922/FUeAeRC7_normal.jpg" TargetMode="External" /><Relationship Id="rId203" Type="http://schemas.openxmlformats.org/officeDocument/2006/relationships/hyperlink" Target="http://pbs.twimg.com/profile_images/1071424253487185922/FUeAeRC7_normal.jpg" TargetMode="External" /><Relationship Id="rId204" Type="http://schemas.openxmlformats.org/officeDocument/2006/relationships/hyperlink" Target="http://pbs.twimg.com/profile_images/1071424253487185922/FUeAeRC7_normal.jpg" TargetMode="External" /><Relationship Id="rId205" Type="http://schemas.openxmlformats.org/officeDocument/2006/relationships/hyperlink" Target="http://pbs.twimg.com/profile_images/1071424253487185922/FUeAeRC7_normal.jpg" TargetMode="External" /><Relationship Id="rId206" Type="http://schemas.openxmlformats.org/officeDocument/2006/relationships/hyperlink" Target="http://pbs.twimg.com/profile_images/1071424253487185922/FUeAeRC7_normal.jp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990145961564532738/-pGXnjZk_normal.jpg" TargetMode="External" /><Relationship Id="rId210" Type="http://schemas.openxmlformats.org/officeDocument/2006/relationships/hyperlink" Target="http://pbs.twimg.com/profile_images/565710210614824960/_tjijrkv_normal.jpeg" TargetMode="External" /><Relationship Id="rId211" Type="http://schemas.openxmlformats.org/officeDocument/2006/relationships/hyperlink" Target="http://pbs.twimg.com/profile_images/565710210614824960/_tjijrkv_normal.jpeg" TargetMode="External" /><Relationship Id="rId212" Type="http://schemas.openxmlformats.org/officeDocument/2006/relationships/hyperlink" Target="http://pbs.twimg.com/profile_images/565710210614824960/_tjijrkv_normal.jpeg" TargetMode="External" /><Relationship Id="rId213" Type="http://schemas.openxmlformats.org/officeDocument/2006/relationships/hyperlink" Target="http://pbs.twimg.com/profile_images/1043374537654628352/bIva5c8h_normal.jpg" TargetMode="External" /><Relationship Id="rId214" Type="http://schemas.openxmlformats.org/officeDocument/2006/relationships/hyperlink" Target="http://pbs.twimg.com/profile_images/1040066968257085440/3MBBgUVI_normal.jpg" TargetMode="External" /><Relationship Id="rId215" Type="http://schemas.openxmlformats.org/officeDocument/2006/relationships/hyperlink" Target="http://pbs.twimg.com/profile_images/2616597060/57xi10tkvhsasqex4uad_normal.jpeg" TargetMode="External" /><Relationship Id="rId216" Type="http://schemas.openxmlformats.org/officeDocument/2006/relationships/hyperlink" Target="http://pbs.twimg.com/profile_images/839949773654257664/M9TLJaVJ_normal.jpg" TargetMode="External" /><Relationship Id="rId217" Type="http://schemas.openxmlformats.org/officeDocument/2006/relationships/hyperlink" Target="http://pbs.twimg.com/profile_images/839949773654257664/M9TLJaVJ_normal.jpg" TargetMode="External" /><Relationship Id="rId218" Type="http://schemas.openxmlformats.org/officeDocument/2006/relationships/hyperlink" Target="http://pbs.twimg.com/profile_images/839949773654257664/M9TLJaVJ_normal.jpg" TargetMode="External" /><Relationship Id="rId219" Type="http://schemas.openxmlformats.org/officeDocument/2006/relationships/hyperlink" Target="http://pbs.twimg.com/profile_images/839949773654257664/M9TLJaVJ_normal.jpg" TargetMode="External" /><Relationship Id="rId220" Type="http://schemas.openxmlformats.org/officeDocument/2006/relationships/hyperlink" Target="http://pbs.twimg.com/profile_images/839949773654257664/M9TLJaVJ_normal.jpg" TargetMode="External" /><Relationship Id="rId221" Type="http://schemas.openxmlformats.org/officeDocument/2006/relationships/hyperlink" Target="http://pbs.twimg.com/profile_images/839949773654257664/M9TLJaVJ_normal.jpg" TargetMode="External" /><Relationship Id="rId222" Type="http://schemas.openxmlformats.org/officeDocument/2006/relationships/hyperlink" Target="http://pbs.twimg.com/profile_images/839949773654257664/M9TLJaVJ_normal.jpg" TargetMode="External" /><Relationship Id="rId223" Type="http://schemas.openxmlformats.org/officeDocument/2006/relationships/hyperlink" Target="http://pbs.twimg.com/profile_images/839949773654257664/M9TLJaVJ_normal.jpg" TargetMode="External" /><Relationship Id="rId224" Type="http://schemas.openxmlformats.org/officeDocument/2006/relationships/hyperlink" Target="http://pbs.twimg.com/profile_images/1053005063147401217/TLekSEVb_normal.jpg" TargetMode="External" /><Relationship Id="rId225" Type="http://schemas.openxmlformats.org/officeDocument/2006/relationships/hyperlink" Target="http://pbs.twimg.com/profile_images/1053005063147401217/TLekSEVb_normal.jpg" TargetMode="External" /><Relationship Id="rId226" Type="http://schemas.openxmlformats.org/officeDocument/2006/relationships/hyperlink" Target="http://pbs.twimg.com/profile_images/910245798146961414/_waEsBdy_normal.jpg" TargetMode="External" /><Relationship Id="rId227" Type="http://schemas.openxmlformats.org/officeDocument/2006/relationships/hyperlink" Target="http://pbs.twimg.com/profile_images/822379248056795139/s1sqOXyr_normal.jpg" TargetMode="External" /><Relationship Id="rId228" Type="http://schemas.openxmlformats.org/officeDocument/2006/relationships/hyperlink" Target="http://pbs.twimg.com/profile_images/822379248056795139/s1sqOXyr_normal.jpg" TargetMode="External" /><Relationship Id="rId229" Type="http://schemas.openxmlformats.org/officeDocument/2006/relationships/hyperlink" Target="http://abs.twimg.com/sticky/default_profile_images/default_profile_normal.png" TargetMode="External" /><Relationship Id="rId230" Type="http://schemas.openxmlformats.org/officeDocument/2006/relationships/hyperlink" Target="http://pbs.twimg.com/profile_images/879338620183818245/ClvG1Gc6_normal.jpg" TargetMode="External" /><Relationship Id="rId231" Type="http://schemas.openxmlformats.org/officeDocument/2006/relationships/hyperlink" Target="http://pbs.twimg.com/profile_images/879338620183818245/ClvG1Gc6_normal.jpg" TargetMode="External" /><Relationship Id="rId232" Type="http://schemas.openxmlformats.org/officeDocument/2006/relationships/hyperlink" Target="http://pbs.twimg.com/profile_images/879338620183818245/ClvG1Gc6_normal.jpg" TargetMode="External" /><Relationship Id="rId233" Type="http://schemas.openxmlformats.org/officeDocument/2006/relationships/hyperlink" Target="http://pbs.twimg.com/profile_images/879338620183818245/ClvG1Gc6_normal.jpg" TargetMode="External" /><Relationship Id="rId234" Type="http://schemas.openxmlformats.org/officeDocument/2006/relationships/hyperlink" Target="http://pbs.twimg.com/profile_images/879338620183818245/ClvG1Gc6_normal.jpg" TargetMode="External" /><Relationship Id="rId235" Type="http://schemas.openxmlformats.org/officeDocument/2006/relationships/hyperlink" Target="http://pbs.twimg.com/profile_images/879338620183818245/ClvG1Gc6_normal.jpg" TargetMode="External" /><Relationship Id="rId236" Type="http://schemas.openxmlformats.org/officeDocument/2006/relationships/hyperlink" Target="http://pbs.twimg.com/profile_images/879338620183818245/ClvG1Gc6_normal.jpg" TargetMode="External" /><Relationship Id="rId237" Type="http://schemas.openxmlformats.org/officeDocument/2006/relationships/hyperlink" Target="http://pbs.twimg.com/profile_images/1077803876042985474/yuwgm1Mj_normal.jpg" TargetMode="External" /><Relationship Id="rId238" Type="http://schemas.openxmlformats.org/officeDocument/2006/relationships/hyperlink" Target="http://pbs.twimg.com/profile_images/607943440547127297/AdYuGWFV_normal.jpg" TargetMode="External" /><Relationship Id="rId239" Type="http://schemas.openxmlformats.org/officeDocument/2006/relationships/hyperlink" Target="http://pbs.twimg.com/profile_images/2282723356/998kb8yt910lvpw7rsmm_normal.jpeg" TargetMode="External" /><Relationship Id="rId240" Type="http://schemas.openxmlformats.org/officeDocument/2006/relationships/hyperlink" Target="http://pbs.twimg.com/profile_images/2282723356/998kb8yt910lvpw7rsmm_normal.jpeg" TargetMode="External" /><Relationship Id="rId241" Type="http://schemas.openxmlformats.org/officeDocument/2006/relationships/hyperlink" Target="http://pbs.twimg.com/profile_images/879338620183818245/ClvG1Gc6_normal.jpg" TargetMode="External" /><Relationship Id="rId242" Type="http://schemas.openxmlformats.org/officeDocument/2006/relationships/hyperlink" Target="http://pbs.twimg.com/profile_images/879338620183818245/ClvG1Gc6_normal.jpg" TargetMode="External" /><Relationship Id="rId243" Type="http://schemas.openxmlformats.org/officeDocument/2006/relationships/hyperlink" Target="http://pbs.twimg.com/profile_images/992396702572310528/Yuxg5hh4_normal.jpg" TargetMode="External" /><Relationship Id="rId244" Type="http://schemas.openxmlformats.org/officeDocument/2006/relationships/hyperlink" Target="http://pbs.twimg.com/profile_images/992396702572310528/Yuxg5hh4_normal.jpg" TargetMode="External" /><Relationship Id="rId245" Type="http://schemas.openxmlformats.org/officeDocument/2006/relationships/hyperlink" Target="http://pbs.twimg.com/profile_images/3444040731/de7e8dada35e9cad224080feddd32f36_normal.jpeg" TargetMode="External" /><Relationship Id="rId246" Type="http://schemas.openxmlformats.org/officeDocument/2006/relationships/hyperlink" Target="http://pbs.twimg.com/profile_images/1016533650429497344/sQARhSU2_normal.jpg" TargetMode="External" /><Relationship Id="rId247" Type="http://schemas.openxmlformats.org/officeDocument/2006/relationships/hyperlink" Target="https://twitter.com/#!/jakeclevine/status/1074508668601753602" TargetMode="External" /><Relationship Id="rId248" Type="http://schemas.openxmlformats.org/officeDocument/2006/relationships/hyperlink" Target="https://twitter.com/#!/barssjohn/status/1074648946922979328" TargetMode="External" /><Relationship Id="rId249" Type="http://schemas.openxmlformats.org/officeDocument/2006/relationships/hyperlink" Target="https://twitter.com/#!/barssjohn/status/1074654319956369408" TargetMode="External" /><Relationship Id="rId250" Type="http://schemas.openxmlformats.org/officeDocument/2006/relationships/hyperlink" Target="https://twitter.com/#!/marion12moore/status/1074656684163981312" TargetMode="External" /><Relationship Id="rId251" Type="http://schemas.openxmlformats.org/officeDocument/2006/relationships/hyperlink" Target="https://twitter.com/#!/selfruling1/status/1074670099532013578" TargetMode="External" /><Relationship Id="rId252" Type="http://schemas.openxmlformats.org/officeDocument/2006/relationships/hyperlink" Target="https://twitter.com/#!/plattsgas/status/1074706256038948864" TargetMode="External" /><Relationship Id="rId253" Type="http://schemas.openxmlformats.org/officeDocument/2006/relationships/hyperlink" Target="https://twitter.com/#!/brianjscheid/status/1074706318588563456" TargetMode="External" /><Relationship Id="rId254" Type="http://schemas.openxmlformats.org/officeDocument/2006/relationships/hyperlink" Target="https://twitter.com/#!/patchofdarkness/status/1074706344219836421" TargetMode="External" /><Relationship Id="rId255" Type="http://schemas.openxmlformats.org/officeDocument/2006/relationships/hyperlink" Target="https://twitter.com/#!/danabrothers/status/1074708132021092352" TargetMode="External" /><Relationship Id="rId256" Type="http://schemas.openxmlformats.org/officeDocument/2006/relationships/hyperlink" Target="https://twitter.com/#!/alialexali1234/status/1074308633242923008" TargetMode="External" /><Relationship Id="rId257" Type="http://schemas.openxmlformats.org/officeDocument/2006/relationships/hyperlink" Target="https://twitter.com/#!/sarmientolavoz/status/1074719385917386753" TargetMode="External" /><Relationship Id="rId258" Type="http://schemas.openxmlformats.org/officeDocument/2006/relationships/hyperlink" Target="https://twitter.com/#!/greymessenger/status/1074738569405755392" TargetMode="External" /><Relationship Id="rId259" Type="http://schemas.openxmlformats.org/officeDocument/2006/relationships/hyperlink" Target="https://twitter.com/#!/leafwarbler/status/1074767915281498112" TargetMode="External" /><Relationship Id="rId260" Type="http://schemas.openxmlformats.org/officeDocument/2006/relationships/hyperlink" Target="https://twitter.com/#!/sunns902/status/1074770126631825408" TargetMode="External" /><Relationship Id="rId261" Type="http://schemas.openxmlformats.org/officeDocument/2006/relationships/hyperlink" Target="https://twitter.com/#!/nlsmith99/status/1074771385820401664" TargetMode="External" /><Relationship Id="rId262" Type="http://schemas.openxmlformats.org/officeDocument/2006/relationships/hyperlink" Target="https://twitter.com/#!/breathingdelhi/status/1074771573872189440" TargetMode="External" /><Relationship Id="rId263" Type="http://schemas.openxmlformats.org/officeDocument/2006/relationships/hyperlink" Target="https://twitter.com/#!/monstrum/status/1074776922553430016" TargetMode="External" /><Relationship Id="rId264" Type="http://schemas.openxmlformats.org/officeDocument/2006/relationships/hyperlink" Target="https://twitter.com/#!/danbacher/status/1064771269374033920" TargetMode="External" /><Relationship Id="rId265" Type="http://schemas.openxmlformats.org/officeDocument/2006/relationships/hyperlink" Target="https://twitter.com/#!/kirkmurphy/status/1074779620858245120" TargetMode="External" /><Relationship Id="rId266" Type="http://schemas.openxmlformats.org/officeDocument/2006/relationships/hyperlink" Target="https://twitter.com/#!/janetrweil/status/1074807735680524289" TargetMode="External" /><Relationship Id="rId267" Type="http://schemas.openxmlformats.org/officeDocument/2006/relationships/hyperlink" Target="https://twitter.com/#!/occupytheport/status/1074808026844942337" TargetMode="External" /><Relationship Id="rId268" Type="http://schemas.openxmlformats.org/officeDocument/2006/relationships/hyperlink" Target="https://twitter.com/#!/mastaofmp3s/status/1074811965804036097" TargetMode="External" /><Relationship Id="rId269" Type="http://schemas.openxmlformats.org/officeDocument/2006/relationships/hyperlink" Target="https://twitter.com/#!/hioewilliam07/status/1074832689738334208" TargetMode="External" /><Relationship Id="rId270" Type="http://schemas.openxmlformats.org/officeDocument/2006/relationships/hyperlink" Target="https://twitter.com/#!/rainbow_golden/status/1074847589520990208" TargetMode="External" /><Relationship Id="rId271" Type="http://schemas.openxmlformats.org/officeDocument/2006/relationships/hyperlink" Target="https://twitter.com/#!/vestedenergy/status/1074854200373170176" TargetMode="External" /><Relationship Id="rId272" Type="http://schemas.openxmlformats.org/officeDocument/2006/relationships/hyperlink" Target="https://twitter.com/#!/environmentva/status/1032350476623327232" TargetMode="External" /><Relationship Id="rId273" Type="http://schemas.openxmlformats.org/officeDocument/2006/relationships/hyperlink" Target="https://twitter.com/#!/sara_arub/status/1074893021773262849" TargetMode="External" /><Relationship Id="rId274" Type="http://schemas.openxmlformats.org/officeDocument/2006/relationships/hyperlink" Target="https://twitter.com/#!/wendytherealtor/status/1074898953722769408" TargetMode="External" /><Relationship Id="rId275" Type="http://schemas.openxmlformats.org/officeDocument/2006/relationships/hyperlink" Target="https://twitter.com/#!/rtbayarea/status/1074899381499752449" TargetMode="External" /><Relationship Id="rId276" Type="http://schemas.openxmlformats.org/officeDocument/2006/relationships/hyperlink" Target="https://twitter.com/#!/vicstewartadams/status/1074899686115266560" TargetMode="External" /><Relationship Id="rId277" Type="http://schemas.openxmlformats.org/officeDocument/2006/relationships/hyperlink" Target="https://twitter.com/#!/lowsulfurbunker/status/1074987176725745666" TargetMode="External" /><Relationship Id="rId278" Type="http://schemas.openxmlformats.org/officeDocument/2006/relationships/hyperlink" Target="https://twitter.com/#!/norargh1/status/1075030784485015552" TargetMode="External" /><Relationship Id="rId279" Type="http://schemas.openxmlformats.org/officeDocument/2006/relationships/hyperlink" Target="https://twitter.com/#!/ax7ztu0jjfy5qhh/status/1075044481722933249" TargetMode="External" /><Relationship Id="rId280" Type="http://schemas.openxmlformats.org/officeDocument/2006/relationships/hyperlink" Target="https://twitter.com/#!/risingtidena/status/1075046415439675394" TargetMode="External" /><Relationship Id="rId281" Type="http://schemas.openxmlformats.org/officeDocument/2006/relationships/hyperlink" Target="https://twitter.com/#!/forgerat/status/1075047347741175808" TargetMode="External" /><Relationship Id="rId282" Type="http://schemas.openxmlformats.org/officeDocument/2006/relationships/hyperlink" Target="https://twitter.com/#!/chinchillame/status/1075048018003591172" TargetMode="External" /><Relationship Id="rId283" Type="http://schemas.openxmlformats.org/officeDocument/2006/relationships/hyperlink" Target="https://twitter.com/#!/vlassover/status/1075056398340366337" TargetMode="External" /><Relationship Id="rId284" Type="http://schemas.openxmlformats.org/officeDocument/2006/relationships/hyperlink" Target="https://twitter.com/#!/willmichaels/status/1075061823022489600" TargetMode="External" /><Relationship Id="rId285" Type="http://schemas.openxmlformats.org/officeDocument/2006/relationships/hyperlink" Target="https://twitter.com/#!/jadegreen0987/status/1075063963199500288" TargetMode="External" /><Relationship Id="rId286" Type="http://schemas.openxmlformats.org/officeDocument/2006/relationships/hyperlink" Target="https://twitter.com/#!/livablesolano/status/1075155547870027776" TargetMode="External" /><Relationship Id="rId287" Type="http://schemas.openxmlformats.org/officeDocument/2006/relationships/hyperlink" Target="https://twitter.com/#!/irepbdg_/status/1075199452514643968" TargetMode="External" /><Relationship Id="rId288" Type="http://schemas.openxmlformats.org/officeDocument/2006/relationships/hyperlink" Target="https://twitter.com/#!/germxit/status/1075283728518176768" TargetMode="External" /><Relationship Id="rId289" Type="http://schemas.openxmlformats.org/officeDocument/2006/relationships/hyperlink" Target="https://twitter.com/#!/dartmouthcommon/status/1075359318000713728" TargetMode="External" /><Relationship Id="rId290" Type="http://schemas.openxmlformats.org/officeDocument/2006/relationships/hyperlink" Target="https://twitter.com/#!/dxcgeological/status/1075370150902272001" TargetMode="External" /><Relationship Id="rId291" Type="http://schemas.openxmlformats.org/officeDocument/2006/relationships/hyperlink" Target="https://twitter.com/#!/mk_inwa/status/1075413812474404865" TargetMode="External" /><Relationship Id="rId292" Type="http://schemas.openxmlformats.org/officeDocument/2006/relationships/hyperlink" Target="https://twitter.com/#!/davidcshinn/status/1075444815448420353" TargetMode="External" /><Relationship Id="rId293" Type="http://schemas.openxmlformats.org/officeDocument/2006/relationships/hyperlink" Target="https://twitter.com/#!/lollipopguild10/status/1075502579776397312" TargetMode="External" /><Relationship Id="rId294" Type="http://schemas.openxmlformats.org/officeDocument/2006/relationships/hyperlink" Target="https://twitter.com/#!/veracruisin/status/1075669080546336768" TargetMode="External" /><Relationship Id="rId295" Type="http://schemas.openxmlformats.org/officeDocument/2006/relationships/hyperlink" Target="https://twitter.com/#!/armadillomerino/status/1075701520916758528" TargetMode="External" /><Relationship Id="rId296" Type="http://schemas.openxmlformats.org/officeDocument/2006/relationships/hyperlink" Target="https://twitter.com/#!/djhayes01/status/1075781408197627910" TargetMode="External" /><Relationship Id="rId297" Type="http://schemas.openxmlformats.org/officeDocument/2006/relationships/hyperlink" Target="https://twitter.com/#!/keithdemko/status/1075810848403275777" TargetMode="External" /><Relationship Id="rId298" Type="http://schemas.openxmlformats.org/officeDocument/2006/relationships/hyperlink" Target="https://twitter.com/#!/strackekey/status/1075811232756760576" TargetMode="External" /><Relationship Id="rId299" Type="http://schemas.openxmlformats.org/officeDocument/2006/relationships/hyperlink" Target="https://twitter.com/#!/joevettweets/status/1075811254034403329" TargetMode="External" /><Relationship Id="rId300" Type="http://schemas.openxmlformats.org/officeDocument/2006/relationships/hyperlink" Target="https://twitter.com/#!/kdianehoskins/status/1075811912573730816" TargetMode="External" /><Relationship Id="rId301" Type="http://schemas.openxmlformats.org/officeDocument/2006/relationships/hyperlink" Target="https://twitter.com/#!/richportcreatio/status/1075812436047990784" TargetMode="External" /><Relationship Id="rId302" Type="http://schemas.openxmlformats.org/officeDocument/2006/relationships/hyperlink" Target="https://twitter.com/#!/dustincranor/status/1075812782224875521" TargetMode="External" /><Relationship Id="rId303" Type="http://schemas.openxmlformats.org/officeDocument/2006/relationships/hyperlink" Target="https://twitter.com/#!/pd_prender/status/1075812975276109824" TargetMode="External" /><Relationship Id="rId304" Type="http://schemas.openxmlformats.org/officeDocument/2006/relationships/hyperlink" Target="https://twitter.com/#!/cherylan101/status/1075815264858517504" TargetMode="External" /><Relationship Id="rId305" Type="http://schemas.openxmlformats.org/officeDocument/2006/relationships/hyperlink" Target="https://twitter.com/#!/lorynbaughman/status/1075815365299617792" TargetMode="External" /><Relationship Id="rId306" Type="http://schemas.openxmlformats.org/officeDocument/2006/relationships/hyperlink" Target="https://twitter.com/#!/kimsimo27675312/status/1075817726793388032" TargetMode="External" /><Relationship Id="rId307" Type="http://schemas.openxmlformats.org/officeDocument/2006/relationships/hyperlink" Target="https://twitter.com/#!/trump_enemy/status/1075817989809684481" TargetMode="External" /><Relationship Id="rId308" Type="http://schemas.openxmlformats.org/officeDocument/2006/relationships/hyperlink" Target="https://twitter.com/#!/patrickmustain/status/1075821548035080192" TargetMode="External" /><Relationship Id="rId309" Type="http://schemas.openxmlformats.org/officeDocument/2006/relationships/hyperlink" Target="https://twitter.com/#!/atqueens/status/1075823379914153984" TargetMode="External" /><Relationship Id="rId310" Type="http://schemas.openxmlformats.org/officeDocument/2006/relationships/hyperlink" Target="https://twitter.com/#!/leahanakin/status/1075823488844222464" TargetMode="External" /><Relationship Id="rId311" Type="http://schemas.openxmlformats.org/officeDocument/2006/relationships/hyperlink" Target="https://twitter.com/#!/hmeer2011/status/1075824046552608768" TargetMode="External" /><Relationship Id="rId312" Type="http://schemas.openxmlformats.org/officeDocument/2006/relationships/hyperlink" Target="https://twitter.com/#!/vanhornelaw/status/1075825295591161857" TargetMode="External" /><Relationship Id="rId313" Type="http://schemas.openxmlformats.org/officeDocument/2006/relationships/hyperlink" Target="https://twitter.com/#!/dcollinswbal/status/1075829882276454401" TargetMode="External" /><Relationship Id="rId314" Type="http://schemas.openxmlformats.org/officeDocument/2006/relationships/hyperlink" Target="https://twitter.com/#!/peteach65/status/1075830939161374726" TargetMode="External" /><Relationship Id="rId315" Type="http://schemas.openxmlformats.org/officeDocument/2006/relationships/hyperlink" Target="https://twitter.com/#!/democraticags/status/1075833549838782465" TargetMode="External" /><Relationship Id="rId316" Type="http://schemas.openxmlformats.org/officeDocument/2006/relationships/hyperlink" Target="https://twitter.com/#!/dirtyjersey701/status/1075833663223414787" TargetMode="External" /><Relationship Id="rId317" Type="http://schemas.openxmlformats.org/officeDocument/2006/relationships/hyperlink" Target="https://twitter.com/#!/stateimpactcntr/status/1075838420264587264" TargetMode="External" /><Relationship Id="rId318" Type="http://schemas.openxmlformats.org/officeDocument/2006/relationships/hyperlink" Target="https://twitter.com/#!/stateimpactcntr/status/1075838422063960064" TargetMode="External" /><Relationship Id="rId319" Type="http://schemas.openxmlformats.org/officeDocument/2006/relationships/hyperlink" Target="https://twitter.com/#!/stateimpactcntr/status/1075778689844031488" TargetMode="External" /><Relationship Id="rId320" Type="http://schemas.openxmlformats.org/officeDocument/2006/relationships/hyperlink" Target="https://twitter.com/#!/stateimpactcntr/status/1075779041863573504" TargetMode="External" /><Relationship Id="rId321" Type="http://schemas.openxmlformats.org/officeDocument/2006/relationships/hyperlink" Target="https://twitter.com/#!/stateimpactcntr/status/1075779281375113217" TargetMode="External" /><Relationship Id="rId322" Type="http://schemas.openxmlformats.org/officeDocument/2006/relationships/hyperlink" Target="https://twitter.com/#!/stateimpactcntr/status/1075817353491943424" TargetMode="External" /><Relationship Id="rId323" Type="http://schemas.openxmlformats.org/officeDocument/2006/relationships/hyperlink" Target="https://twitter.com/#!/carolstern1/status/1075858643105579008" TargetMode="External" /><Relationship Id="rId324" Type="http://schemas.openxmlformats.org/officeDocument/2006/relationships/hyperlink" Target="https://twitter.com/#!/akllama22/status/1075873988868481024" TargetMode="External" /><Relationship Id="rId325" Type="http://schemas.openxmlformats.org/officeDocument/2006/relationships/hyperlink" Target="https://twitter.com/#!/lizrosej/status/1075880910699028480" TargetMode="External" /><Relationship Id="rId326" Type="http://schemas.openxmlformats.org/officeDocument/2006/relationships/hyperlink" Target="https://twitter.com/#!/cscholten1/status/1075880955762622464" TargetMode="External" /><Relationship Id="rId327" Type="http://schemas.openxmlformats.org/officeDocument/2006/relationships/hyperlink" Target="https://twitter.com/#!/angiekozswims/status/1075887323169124352" TargetMode="External" /><Relationship Id="rId328" Type="http://schemas.openxmlformats.org/officeDocument/2006/relationships/hyperlink" Target="https://twitter.com/#!/frandaniel2/status/1075895517610237958" TargetMode="External" /><Relationship Id="rId329" Type="http://schemas.openxmlformats.org/officeDocument/2006/relationships/hyperlink" Target="https://twitter.com/#!/mrsimpsonnbct/status/1075949623993348096" TargetMode="External" /><Relationship Id="rId330" Type="http://schemas.openxmlformats.org/officeDocument/2006/relationships/hyperlink" Target="https://twitter.com/#!/conspiracyfess/status/1075950977910431744" TargetMode="External" /><Relationship Id="rId331" Type="http://schemas.openxmlformats.org/officeDocument/2006/relationships/hyperlink" Target="https://twitter.com/#!/wnctimes/status/1076146639730065409" TargetMode="External" /><Relationship Id="rId332" Type="http://schemas.openxmlformats.org/officeDocument/2006/relationships/hyperlink" Target="https://twitter.com/#!/kelseylamp/status/1076282417890058240" TargetMode="External" /><Relationship Id="rId333" Type="http://schemas.openxmlformats.org/officeDocument/2006/relationships/hyperlink" Target="https://twitter.com/#!/cvofsc/status/1076145067172220928" TargetMode="External" /><Relationship Id="rId334" Type="http://schemas.openxmlformats.org/officeDocument/2006/relationships/hyperlink" Target="https://twitter.com/#!/johntynanv/status/1076327499380985856" TargetMode="External" /><Relationship Id="rId335" Type="http://schemas.openxmlformats.org/officeDocument/2006/relationships/hyperlink" Target="https://twitter.com/#!/bemuir_ronkon79/status/1076477816550670337" TargetMode="External" /><Relationship Id="rId336" Type="http://schemas.openxmlformats.org/officeDocument/2006/relationships/hyperlink" Target="https://twitter.com/#!/brianfrosh/status/1075810801297047552" TargetMode="External" /><Relationship Id="rId337" Type="http://schemas.openxmlformats.org/officeDocument/2006/relationships/hyperlink" Target="https://twitter.com/#!/indivisiblemd/status/1076514499933495296" TargetMode="External" /><Relationship Id="rId338" Type="http://schemas.openxmlformats.org/officeDocument/2006/relationships/hyperlink" Target="https://twitter.com/#!/plattsoil/status/1074706182902816768" TargetMode="External" /><Relationship Id="rId339" Type="http://schemas.openxmlformats.org/officeDocument/2006/relationships/hyperlink" Target="https://twitter.com/#!/digitaldecoded1/status/1076599507880677377" TargetMode="External" /><Relationship Id="rId340" Type="http://schemas.openxmlformats.org/officeDocument/2006/relationships/hyperlink" Target="https://twitter.com/#!/stopdroptooling/status/1075775463178625024" TargetMode="External" /><Relationship Id="rId341" Type="http://schemas.openxmlformats.org/officeDocument/2006/relationships/hyperlink" Target="https://twitter.com/#!/stopdroptooling/status/1076862559268102144" TargetMode="External" /><Relationship Id="rId342" Type="http://schemas.openxmlformats.org/officeDocument/2006/relationships/hyperlink" Target="https://twitter.com/#!/nrdc_af/status/1075465040776626176" TargetMode="External" /><Relationship Id="rId343" Type="http://schemas.openxmlformats.org/officeDocument/2006/relationships/hyperlink" Target="https://twitter.com/#!/ddonigernrdc/status/1076888678801305600" TargetMode="External" /><Relationship Id="rId344" Type="http://schemas.openxmlformats.org/officeDocument/2006/relationships/hyperlink" Target="https://twitter.com/#!/nrdc_af/status/1074724159157080065" TargetMode="External" /><Relationship Id="rId345" Type="http://schemas.openxmlformats.org/officeDocument/2006/relationships/hyperlink" Target="https://twitter.com/#!/nrdc_af/status/1075090066106650630" TargetMode="External" /><Relationship Id="rId346" Type="http://schemas.openxmlformats.org/officeDocument/2006/relationships/hyperlink" Target="https://twitter.com/#!/nrdc_af/status/1075420240962617350" TargetMode="External" /><Relationship Id="rId347" Type="http://schemas.openxmlformats.org/officeDocument/2006/relationships/hyperlink" Target="https://twitter.com/#!/nrdc_af/status/1076888172703944712" TargetMode="External" /><Relationship Id="rId348" Type="http://schemas.openxmlformats.org/officeDocument/2006/relationships/hyperlink" Target="https://twitter.com/#!/turtlewoman777/status/1076953796046131200" TargetMode="External" /><Relationship Id="rId349" Type="http://schemas.openxmlformats.org/officeDocument/2006/relationships/hyperlink" Target="https://twitter.com/#!/suomigirl987/status/1077146332039704577" TargetMode="External" /><Relationship Id="rId350" Type="http://schemas.openxmlformats.org/officeDocument/2006/relationships/hyperlink" Target="https://twitter.com/#!/dwaynegish/status/1077269772381945856" TargetMode="External" /><Relationship Id="rId351" Type="http://schemas.openxmlformats.org/officeDocument/2006/relationships/hyperlink" Target="https://twitter.com/#!/mobrock/status/1077341629542031361" TargetMode="External" /><Relationship Id="rId352" Type="http://schemas.openxmlformats.org/officeDocument/2006/relationships/hyperlink" Target="https://twitter.com/#!/swell/status/1077342160721268746" TargetMode="External" /><Relationship Id="rId353" Type="http://schemas.openxmlformats.org/officeDocument/2006/relationships/hyperlink" Target="https://twitter.com/#!/gina5050/status/1077342582634496001" TargetMode="External" /><Relationship Id="rId354" Type="http://schemas.openxmlformats.org/officeDocument/2006/relationships/hyperlink" Target="https://twitter.com/#!/gameing/status/1076204293928022017" TargetMode="External" /><Relationship Id="rId355" Type="http://schemas.openxmlformats.org/officeDocument/2006/relationships/hyperlink" Target="https://twitter.com/#!/gameing/status/1077347694882897920" TargetMode="External" /><Relationship Id="rId356" Type="http://schemas.openxmlformats.org/officeDocument/2006/relationships/hyperlink" Target="https://twitter.com/#!/xsuzi00/status/1077348569907191808" TargetMode="External" /><Relationship Id="rId357" Type="http://schemas.openxmlformats.org/officeDocument/2006/relationships/hyperlink" Target="https://twitter.com/#!/sud_basu/status/1077672403524714496" TargetMode="External" /><Relationship Id="rId358" Type="http://schemas.openxmlformats.org/officeDocument/2006/relationships/hyperlink" Target="https://twitter.com/#!/mspasty/status/1077849732972711936" TargetMode="External" /><Relationship Id="rId359" Type="http://schemas.openxmlformats.org/officeDocument/2006/relationships/hyperlink" Target="https://twitter.com/#!/janekbrundage/status/1076187427109244928" TargetMode="External" /><Relationship Id="rId360" Type="http://schemas.openxmlformats.org/officeDocument/2006/relationships/hyperlink" Target="https://twitter.com/#!/janekbrundage/status/1076459676647256064" TargetMode="External" /><Relationship Id="rId361" Type="http://schemas.openxmlformats.org/officeDocument/2006/relationships/hyperlink" Target="https://twitter.com/#!/janekbrundage/status/1076627848213991424" TargetMode="External" /><Relationship Id="rId362" Type="http://schemas.openxmlformats.org/officeDocument/2006/relationships/hyperlink" Target="https://twitter.com/#!/janekbrundage/status/1076653810779652098" TargetMode="External" /><Relationship Id="rId363" Type="http://schemas.openxmlformats.org/officeDocument/2006/relationships/hyperlink" Target="https://twitter.com/#!/janekbrundage/status/1076839736533233664" TargetMode="External" /><Relationship Id="rId364" Type="http://schemas.openxmlformats.org/officeDocument/2006/relationships/hyperlink" Target="https://twitter.com/#!/janekbrundage/status/1077892243586015232" TargetMode="External" /><Relationship Id="rId365" Type="http://schemas.openxmlformats.org/officeDocument/2006/relationships/hyperlink" Target="https://twitter.com/#!/enviroaction/status/1075029919208562693" TargetMode="External" /><Relationship Id="rId366" Type="http://schemas.openxmlformats.org/officeDocument/2006/relationships/hyperlink" Target="https://twitter.com/#!/enviroaction/status/1076150049837441024" TargetMode="External" /><Relationship Id="rId367" Type="http://schemas.openxmlformats.org/officeDocument/2006/relationships/hyperlink" Target="https://twitter.com/#!/enviroaction/status/1077278736959954944" TargetMode="External" /><Relationship Id="rId368" Type="http://schemas.openxmlformats.org/officeDocument/2006/relationships/hyperlink" Target="https://twitter.com/#!/enviroaction/status/1077340896041955328" TargetMode="External" /><Relationship Id="rId369" Type="http://schemas.openxmlformats.org/officeDocument/2006/relationships/hyperlink" Target="https://twitter.com/#!/schon_patricia/status/1077951047719677952" TargetMode="External" /><Relationship Id="rId370" Type="http://schemas.openxmlformats.org/officeDocument/2006/relationships/hyperlink" Target="https://twitter.com/#!/barnettandassoc/status/1075254398136258560" TargetMode="External" /><Relationship Id="rId371" Type="http://schemas.openxmlformats.org/officeDocument/2006/relationships/hyperlink" Target="https://twitter.com/#!/barnettandassoc/status/1078349796916621313" TargetMode="External" /><Relationship Id="rId372" Type="http://schemas.openxmlformats.org/officeDocument/2006/relationships/hyperlink" Target="https://twitter.com/#!/perfoblogger/status/1078428384185716741" TargetMode="External" /><Relationship Id="rId373" Type="http://schemas.openxmlformats.org/officeDocument/2006/relationships/hyperlink" Target="https://twitter.com/#!/perfoblogger/status/1074625862329339906" TargetMode="External" /><Relationship Id="rId374" Type="http://schemas.openxmlformats.org/officeDocument/2006/relationships/hyperlink" Target="https://twitter.com/#!/perfoblogger/status/1074626030109745153" TargetMode="External" /><Relationship Id="rId375" Type="http://schemas.openxmlformats.org/officeDocument/2006/relationships/hyperlink" Target="https://twitter.com/#!/perfoblogger/status/1074985028881403904" TargetMode="External" /><Relationship Id="rId376" Type="http://schemas.openxmlformats.org/officeDocument/2006/relationships/hyperlink" Target="https://twitter.com/#!/perfoblogger/status/1078428368901627904" TargetMode="External" /><Relationship Id="rId377" Type="http://schemas.openxmlformats.org/officeDocument/2006/relationships/hyperlink" Target="https://twitter.com/#!/xtheflippers/status/1074764367932088323" TargetMode="External" /><Relationship Id="rId378" Type="http://schemas.openxmlformats.org/officeDocument/2006/relationships/hyperlink" Target="https://twitter.com/#!/xtheflippers/status/1078452796574388226" TargetMode="External" /><Relationship Id="rId379" Type="http://schemas.openxmlformats.org/officeDocument/2006/relationships/hyperlink" Target="https://twitter.com/#!/nitram_4200/status/1078455248337817600" TargetMode="External" /><Relationship Id="rId380" Type="http://schemas.openxmlformats.org/officeDocument/2006/relationships/hyperlink" Target="https://twitter.com/#!/danbacher/status/1074761117065404416" TargetMode="External" /><Relationship Id="rId381" Type="http://schemas.openxmlformats.org/officeDocument/2006/relationships/hyperlink" Target="https://twitter.com/#!/danbacher/status/1074764366984015872" TargetMode="External" /><Relationship Id="rId382" Type="http://schemas.openxmlformats.org/officeDocument/2006/relationships/hyperlink" Target="https://twitter.com/#!/danbacher/status/1074779303898796032" TargetMode="External" /><Relationship Id="rId383" Type="http://schemas.openxmlformats.org/officeDocument/2006/relationships/hyperlink" Target="https://twitter.com/#!/paisley_owen/status/1078471725933871105" TargetMode="External" /><Relationship Id="rId384" Type="http://schemas.openxmlformats.org/officeDocument/2006/relationships/hyperlink" Target="https://twitter.com/#!/climateleaf/status/1078636690057691141" TargetMode="External" /><Relationship Id="rId385" Type="http://schemas.openxmlformats.org/officeDocument/2006/relationships/hyperlink" Target="https://twitter.com/#!/stonedwino/status/1078657941404872705" TargetMode="External" /><Relationship Id="rId386" Type="http://schemas.openxmlformats.org/officeDocument/2006/relationships/hyperlink" Target="https://twitter.com/#!/dragondeepwater/status/1075186629214642177" TargetMode="External" /><Relationship Id="rId387" Type="http://schemas.openxmlformats.org/officeDocument/2006/relationships/hyperlink" Target="https://twitter.com/#!/dragondeepwater/status/1075410635352129536" TargetMode="External" /><Relationship Id="rId388" Type="http://schemas.openxmlformats.org/officeDocument/2006/relationships/hyperlink" Target="https://twitter.com/#!/dragondeepwater/status/1075742628350709762" TargetMode="External" /><Relationship Id="rId389" Type="http://schemas.openxmlformats.org/officeDocument/2006/relationships/hyperlink" Target="https://twitter.com/#!/dragondeepwater/status/1076140138013577219" TargetMode="External" /><Relationship Id="rId390" Type="http://schemas.openxmlformats.org/officeDocument/2006/relationships/hyperlink" Target="https://twitter.com/#!/dragondeepwater/status/1077220545408782336" TargetMode="External" /><Relationship Id="rId391" Type="http://schemas.openxmlformats.org/officeDocument/2006/relationships/hyperlink" Target="https://twitter.com/#!/dragondeepwater/status/1078086871614439424" TargetMode="External" /><Relationship Id="rId392" Type="http://schemas.openxmlformats.org/officeDocument/2006/relationships/hyperlink" Target="https://twitter.com/#!/dragondeepwater/status/1078311594373902338" TargetMode="External" /><Relationship Id="rId393" Type="http://schemas.openxmlformats.org/officeDocument/2006/relationships/hyperlink" Target="https://twitter.com/#!/dragondeepwater/status/1078391937881657344" TargetMode="External" /><Relationship Id="rId394" Type="http://schemas.openxmlformats.org/officeDocument/2006/relationships/hyperlink" Target="https://twitter.com/#!/arogis60/status/1078729090834841600" TargetMode="External" /><Relationship Id="rId395" Type="http://schemas.openxmlformats.org/officeDocument/2006/relationships/hyperlink" Target="https://twitter.com/#!/arogis60/status/1078729177841451012" TargetMode="External" /><Relationship Id="rId396" Type="http://schemas.openxmlformats.org/officeDocument/2006/relationships/hyperlink" Target="https://twitter.com/#!/fromthebowseat/status/1078734910700036096" TargetMode="External" /><Relationship Id="rId397" Type="http://schemas.openxmlformats.org/officeDocument/2006/relationships/hyperlink" Target="https://twitter.com/#!/kevindk82/status/1078754590017929217" TargetMode="External" /><Relationship Id="rId398" Type="http://schemas.openxmlformats.org/officeDocument/2006/relationships/hyperlink" Target="https://twitter.com/#!/kevindk82/status/1078755093489561600" TargetMode="External" /><Relationship Id="rId399" Type="http://schemas.openxmlformats.org/officeDocument/2006/relationships/hyperlink" Target="https://twitter.com/#!/aloginlo/status/1078797860844507142" TargetMode="External" /><Relationship Id="rId400" Type="http://schemas.openxmlformats.org/officeDocument/2006/relationships/hyperlink" Target="https://twitter.com/#!/bigjmcc/status/1072450069188829184" TargetMode="External" /><Relationship Id="rId401" Type="http://schemas.openxmlformats.org/officeDocument/2006/relationships/hyperlink" Target="https://twitter.com/#!/bigjmcc/status/1074512967750828033" TargetMode="External" /><Relationship Id="rId402" Type="http://schemas.openxmlformats.org/officeDocument/2006/relationships/hyperlink" Target="https://twitter.com/#!/bigjmcc/status/1074276371143237634" TargetMode="External" /><Relationship Id="rId403" Type="http://schemas.openxmlformats.org/officeDocument/2006/relationships/hyperlink" Target="https://twitter.com/#!/bigjmcc/status/1074640116013039617" TargetMode="External" /><Relationship Id="rId404" Type="http://schemas.openxmlformats.org/officeDocument/2006/relationships/hyperlink" Target="https://twitter.com/#!/bigjmcc/status/1075040439806369792" TargetMode="External" /><Relationship Id="rId405" Type="http://schemas.openxmlformats.org/officeDocument/2006/relationships/hyperlink" Target="https://twitter.com/#!/bigjmcc/status/1075759000661213187" TargetMode="External" /><Relationship Id="rId406" Type="http://schemas.openxmlformats.org/officeDocument/2006/relationships/hyperlink" Target="https://twitter.com/#!/bigjmcc/status/1079026880798486528" TargetMode="External" /><Relationship Id="rId407" Type="http://schemas.openxmlformats.org/officeDocument/2006/relationships/hyperlink" Target="https://twitter.com/#!/lizolac/status/1079042698370265089" TargetMode="External" /><Relationship Id="rId408" Type="http://schemas.openxmlformats.org/officeDocument/2006/relationships/hyperlink" Target="https://twitter.com/#!/devetrobert/status/1079076737429000192" TargetMode="External" /><Relationship Id="rId409" Type="http://schemas.openxmlformats.org/officeDocument/2006/relationships/hyperlink" Target="https://twitter.com/#!/thegreenpagesbc/status/1079138536412958720" TargetMode="External" /><Relationship Id="rId410" Type="http://schemas.openxmlformats.org/officeDocument/2006/relationships/hyperlink" Target="https://twitter.com/#!/thegreenpagesbc/status/1079139180171554816" TargetMode="External" /><Relationship Id="rId411" Type="http://schemas.openxmlformats.org/officeDocument/2006/relationships/hyperlink" Target="https://twitter.com/#!/bigjmcc/status/1074647296443342848" TargetMode="External" /><Relationship Id="rId412" Type="http://schemas.openxmlformats.org/officeDocument/2006/relationships/hyperlink" Target="https://twitter.com/#!/bigjmcc/status/1074849865782493184" TargetMode="External" /><Relationship Id="rId413" Type="http://schemas.openxmlformats.org/officeDocument/2006/relationships/hyperlink" Target="https://twitter.com/#!/greenmission/status/1074661866796916736" TargetMode="External" /><Relationship Id="rId414" Type="http://schemas.openxmlformats.org/officeDocument/2006/relationships/hyperlink" Target="https://twitter.com/#!/greenmission/status/1079228001865383942" TargetMode="External" /><Relationship Id="rId415" Type="http://schemas.openxmlformats.org/officeDocument/2006/relationships/hyperlink" Target="https://twitter.com/#!/canadavolunteer/status/1079282877542682624" TargetMode="External" /><Relationship Id="rId416" Type="http://schemas.openxmlformats.org/officeDocument/2006/relationships/hyperlink" Target="https://twitter.com/#!/thepurplepatri1/status/1079433182636699648" TargetMode="External" /><Relationship Id="rId417" Type="http://schemas.openxmlformats.org/officeDocument/2006/relationships/hyperlink" Target="https://api.twitter.com/1.1/geo/id/5d058f2e9fe1516c.json" TargetMode="External" /><Relationship Id="rId418" Type="http://schemas.openxmlformats.org/officeDocument/2006/relationships/hyperlink" Target="https://api.twitter.com/1.1/geo/id/5d058f2e9fe1516c.json" TargetMode="External" /><Relationship Id="rId419" Type="http://schemas.openxmlformats.org/officeDocument/2006/relationships/comments" Target="../comments12.xml" /><Relationship Id="rId420" Type="http://schemas.openxmlformats.org/officeDocument/2006/relationships/vmlDrawing" Target="../drawings/vmlDrawing6.vml" /><Relationship Id="rId421" Type="http://schemas.openxmlformats.org/officeDocument/2006/relationships/table" Target="../tables/table22.xml" /><Relationship Id="rId42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NyIL7Q1mK" TargetMode="External" /><Relationship Id="rId2" Type="http://schemas.openxmlformats.org/officeDocument/2006/relationships/hyperlink" Target="http://about.me/bigjmccracken" TargetMode="External" /><Relationship Id="rId3" Type="http://schemas.openxmlformats.org/officeDocument/2006/relationships/hyperlink" Target="http://www.bernadettejordan.ca/" TargetMode="External" /><Relationship Id="rId4" Type="http://schemas.openxmlformats.org/officeDocument/2006/relationships/hyperlink" Target="http://t.co/Y3fOdEldJM" TargetMode="External" /><Relationship Id="rId5" Type="http://schemas.openxmlformats.org/officeDocument/2006/relationships/hyperlink" Target="http://bitly.com/l1aVwg" TargetMode="External" /><Relationship Id="rId6" Type="http://schemas.openxmlformats.org/officeDocument/2006/relationships/hyperlink" Target="https://t.co/jGXrRrJAzx" TargetMode="External" /><Relationship Id="rId7" Type="http://schemas.openxmlformats.org/officeDocument/2006/relationships/hyperlink" Target="https://t.co/k4uMv1KVol" TargetMode="External" /><Relationship Id="rId8" Type="http://schemas.openxmlformats.org/officeDocument/2006/relationships/hyperlink" Target="http://about.me/mkatti" TargetMode="External" /><Relationship Id="rId9" Type="http://schemas.openxmlformats.org/officeDocument/2006/relationships/hyperlink" Target="https://t.co/McR3cVoQWA" TargetMode="External" /><Relationship Id="rId10" Type="http://schemas.openxmlformats.org/officeDocument/2006/relationships/hyperlink" Target="http://counterpunch.org/" TargetMode="External" /><Relationship Id="rId11" Type="http://schemas.openxmlformats.org/officeDocument/2006/relationships/hyperlink" Target="https://t.co/uxAe09D6aK" TargetMode="External" /><Relationship Id="rId12" Type="http://schemas.openxmlformats.org/officeDocument/2006/relationships/hyperlink" Target="http://t.co/uWMsmBLEDK" TargetMode="External" /><Relationship Id="rId13" Type="http://schemas.openxmlformats.org/officeDocument/2006/relationships/hyperlink" Target="https://t.co/gWMFDglGRu" TargetMode="External" /><Relationship Id="rId14" Type="http://schemas.openxmlformats.org/officeDocument/2006/relationships/hyperlink" Target="https://www.linkedin.com/in/sara-yaseen-09ab9a71/" TargetMode="External" /><Relationship Id="rId15" Type="http://schemas.openxmlformats.org/officeDocument/2006/relationships/hyperlink" Target="https://t.co/U9RgC0Wv9f" TargetMode="External" /><Relationship Id="rId16" Type="http://schemas.openxmlformats.org/officeDocument/2006/relationships/hyperlink" Target="http://t.co/qUx5Stq9by" TargetMode="External" /><Relationship Id="rId17" Type="http://schemas.openxmlformats.org/officeDocument/2006/relationships/hyperlink" Target="http://www.environmental-action.org/" TargetMode="External" /><Relationship Id="rId18" Type="http://schemas.openxmlformats.org/officeDocument/2006/relationships/hyperlink" Target="https://t.co/xsUbgQu3i7" TargetMode="External" /><Relationship Id="rId19" Type="http://schemas.openxmlformats.org/officeDocument/2006/relationships/hyperlink" Target="http://t.co/dJqLxxOkn0" TargetMode="External" /><Relationship Id="rId20" Type="http://schemas.openxmlformats.org/officeDocument/2006/relationships/hyperlink" Target="https://t.co/DkvmnvvARO" TargetMode="External" /><Relationship Id="rId21" Type="http://schemas.openxmlformats.org/officeDocument/2006/relationships/hyperlink" Target="http://facebook.com/willay" TargetMode="External" /><Relationship Id="rId22" Type="http://schemas.openxmlformats.org/officeDocument/2006/relationships/hyperlink" Target="http://www.germxit.com/" TargetMode="External" /><Relationship Id="rId23" Type="http://schemas.openxmlformats.org/officeDocument/2006/relationships/hyperlink" Target="http://t.co/V80AfkWitp" TargetMode="External" /><Relationship Id="rId24" Type="http://schemas.openxmlformats.org/officeDocument/2006/relationships/hyperlink" Target="https://t.co/XTRUbQbFfK" TargetMode="External" /><Relationship Id="rId25" Type="http://schemas.openxmlformats.org/officeDocument/2006/relationships/hyperlink" Target="http://www.ipcc.ch/" TargetMode="External" /><Relationship Id="rId26" Type="http://schemas.openxmlformats.org/officeDocument/2006/relationships/hyperlink" Target="https://t.co/YerUMVTkzS" TargetMode="External" /><Relationship Id="rId27" Type="http://schemas.openxmlformats.org/officeDocument/2006/relationships/hyperlink" Target="http://www.armadillomerino.com/" TargetMode="External" /><Relationship Id="rId28" Type="http://schemas.openxmlformats.org/officeDocument/2006/relationships/hyperlink" Target="https://t.co/1wrcMc2BUV" TargetMode="External" /><Relationship Id="rId29" Type="http://schemas.openxmlformats.org/officeDocument/2006/relationships/hyperlink" Target="http://delmarvanow.com/" TargetMode="External" /><Relationship Id="rId30" Type="http://schemas.openxmlformats.org/officeDocument/2006/relationships/hyperlink" Target="http://www.marylandattorneygeneral.gov/" TargetMode="External" /><Relationship Id="rId31" Type="http://schemas.openxmlformats.org/officeDocument/2006/relationships/hyperlink" Target="https://t.co/TtokIBNTZa" TargetMode="External" /><Relationship Id="rId32" Type="http://schemas.openxmlformats.org/officeDocument/2006/relationships/hyperlink" Target="http://t.co/1bIymf3mQc" TargetMode="External" /><Relationship Id="rId33" Type="http://schemas.openxmlformats.org/officeDocument/2006/relationships/hyperlink" Target="https://t.co/tI63LusqPy" TargetMode="External" /><Relationship Id="rId34" Type="http://schemas.openxmlformats.org/officeDocument/2006/relationships/hyperlink" Target="http://t.co/8fBmyQfBAk" TargetMode="External" /><Relationship Id="rId35" Type="http://schemas.openxmlformats.org/officeDocument/2006/relationships/hyperlink" Target="http://t.co/9AVOkRvB4a" TargetMode="External" /><Relationship Id="rId36" Type="http://schemas.openxmlformats.org/officeDocument/2006/relationships/hyperlink" Target="https://t.co/oJvgOtEpcX" TargetMode="External" /><Relationship Id="rId37" Type="http://schemas.openxmlformats.org/officeDocument/2006/relationships/hyperlink" Target="https://t.co/1wrcMc2BUV" TargetMode="External" /><Relationship Id="rId38" Type="http://schemas.openxmlformats.org/officeDocument/2006/relationships/hyperlink" Target="https://t.co/M0kuDpzYDD" TargetMode="External" /><Relationship Id="rId39" Type="http://schemas.openxmlformats.org/officeDocument/2006/relationships/hyperlink" Target="https://t.co/j2aQ1IxvBS" TargetMode="External" /><Relationship Id="rId40" Type="http://schemas.openxmlformats.org/officeDocument/2006/relationships/hyperlink" Target="http://www.cvsc.org/" TargetMode="External" /><Relationship Id="rId41" Type="http://schemas.openxmlformats.org/officeDocument/2006/relationships/hyperlink" Target="https://t.co/rvexPheNMu" TargetMode="External" /><Relationship Id="rId42" Type="http://schemas.openxmlformats.org/officeDocument/2006/relationships/hyperlink" Target="https://t.co/X4vZofiX3T" TargetMode="External" /><Relationship Id="rId43" Type="http://schemas.openxmlformats.org/officeDocument/2006/relationships/hyperlink" Target="http://nimh.nih.gov/" TargetMode="External" /><Relationship Id="rId44" Type="http://schemas.openxmlformats.org/officeDocument/2006/relationships/hyperlink" Target="http://stopdroptooling.com/" TargetMode="External" /><Relationship Id="rId45" Type="http://schemas.openxmlformats.org/officeDocument/2006/relationships/hyperlink" Target="https://t.co/GFqNSZ8jzJ" TargetMode="External" /><Relationship Id="rId46" Type="http://schemas.openxmlformats.org/officeDocument/2006/relationships/hyperlink" Target="https://t.co/ZHseecmBrl" TargetMode="External" /><Relationship Id="rId47" Type="http://schemas.openxmlformats.org/officeDocument/2006/relationships/hyperlink" Target="http://www.instagram.com/realDonaldTrump" TargetMode="External" /><Relationship Id="rId48" Type="http://schemas.openxmlformats.org/officeDocument/2006/relationships/hyperlink" Target="http://wendyrwyatt.blogspot.com/" TargetMode="External" /><Relationship Id="rId49" Type="http://schemas.openxmlformats.org/officeDocument/2006/relationships/hyperlink" Target="https://t.co/Qfjb43zo3k" TargetMode="External" /><Relationship Id="rId50" Type="http://schemas.openxmlformats.org/officeDocument/2006/relationships/hyperlink" Target="https://t.co/qRLqO7X4wL" TargetMode="External" /><Relationship Id="rId51" Type="http://schemas.openxmlformats.org/officeDocument/2006/relationships/hyperlink" Target="https://www.linkedin.com/in/kakajan-haytlyyev-b2b051131" TargetMode="External" /><Relationship Id="rId52" Type="http://schemas.openxmlformats.org/officeDocument/2006/relationships/hyperlink" Target="https://t.co/DdBe1tErMd" TargetMode="External" /><Relationship Id="rId53" Type="http://schemas.openxmlformats.org/officeDocument/2006/relationships/hyperlink" Target="https://gishgallop.com/" TargetMode="External" /><Relationship Id="rId54" Type="http://schemas.openxmlformats.org/officeDocument/2006/relationships/hyperlink" Target="http://www.coveblueforjiyu.com/" TargetMode="External" /><Relationship Id="rId55" Type="http://schemas.openxmlformats.org/officeDocument/2006/relationships/hyperlink" Target="https://t.co/jdIAo4OfDI" TargetMode="External" /><Relationship Id="rId56" Type="http://schemas.openxmlformats.org/officeDocument/2006/relationships/hyperlink" Target="http://jennysmexico.blogspot.mx/" TargetMode="External" /><Relationship Id="rId57" Type="http://schemas.openxmlformats.org/officeDocument/2006/relationships/hyperlink" Target="http://barnettandassoc.com/" TargetMode="External" /><Relationship Id="rId58" Type="http://schemas.openxmlformats.org/officeDocument/2006/relationships/hyperlink" Target="http://www.drudgereport.com/" TargetMode="External" /><Relationship Id="rId59" Type="http://schemas.openxmlformats.org/officeDocument/2006/relationships/hyperlink" Target="https://t.co/1PxI1hPRg3" TargetMode="External" /><Relationship Id="rId60" Type="http://schemas.openxmlformats.org/officeDocument/2006/relationships/hyperlink" Target="https://t.co/Ynnnddxk81" TargetMode="External" /><Relationship Id="rId61" Type="http://schemas.openxmlformats.org/officeDocument/2006/relationships/hyperlink" Target="https://www.arogis-group.de/" TargetMode="External" /><Relationship Id="rId62" Type="http://schemas.openxmlformats.org/officeDocument/2006/relationships/hyperlink" Target="http://bowseat.org/" TargetMode="External" /><Relationship Id="rId63" Type="http://schemas.openxmlformats.org/officeDocument/2006/relationships/hyperlink" Target="http://t.co/twMEOuNmfN" TargetMode="External" /><Relationship Id="rId64" Type="http://schemas.openxmlformats.org/officeDocument/2006/relationships/hyperlink" Target="https://t.co/Gy45bvciL8" TargetMode="External" /><Relationship Id="rId65" Type="http://schemas.openxmlformats.org/officeDocument/2006/relationships/hyperlink" Target="https://t.co/nlJO1Rf35Z" TargetMode="External" /><Relationship Id="rId66" Type="http://schemas.openxmlformats.org/officeDocument/2006/relationships/hyperlink" Target="https://t.co/ekToeTFP9u" TargetMode="External" /><Relationship Id="rId67" Type="http://schemas.openxmlformats.org/officeDocument/2006/relationships/hyperlink" Target="https://www.murphy4nj.com/" TargetMode="External" /><Relationship Id="rId68" Type="http://schemas.openxmlformats.org/officeDocument/2006/relationships/hyperlink" Target="https://t.co/ZIFtPj92sE" TargetMode="External" /><Relationship Id="rId69" Type="http://schemas.openxmlformats.org/officeDocument/2006/relationships/hyperlink" Target="http://t.co/NiCwC71QjC" TargetMode="External" /><Relationship Id="rId70" Type="http://schemas.openxmlformats.org/officeDocument/2006/relationships/hyperlink" Target="https://t.co/OlJ26LlHdY" TargetMode="External" /><Relationship Id="rId71" Type="http://schemas.openxmlformats.org/officeDocument/2006/relationships/hyperlink" Target="https://t.co/s3gDt3PbmK" TargetMode="External" /><Relationship Id="rId72" Type="http://schemas.openxmlformats.org/officeDocument/2006/relationships/hyperlink" Target="http://www.facebook.com/speakercraigcoughlin" TargetMode="External" /><Relationship Id="rId73" Type="http://schemas.openxmlformats.org/officeDocument/2006/relationships/hyperlink" Target="http://t.co/UYhfApmnKV" TargetMode="External" /><Relationship Id="rId74" Type="http://schemas.openxmlformats.org/officeDocument/2006/relationships/hyperlink" Target="http://facebook.com/McKenna.Ottawa/" TargetMode="External" /><Relationship Id="rId75" Type="http://schemas.openxmlformats.org/officeDocument/2006/relationships/hyperlink" Target="https://t.co/V1fdeksCQN" TargetMode="External" /><Relationship Id="rId76" Type="http://schemas.openxmlformats.org/officeDocument/2006/relationships/hyperlink" Target="http://talkingradical.ca/" TargetMode="External" /><Relationship Id="rId77" Type="http://schemas.openxmlformats.org/officeDocument/2006/relationships/hyperlink" Target="http://scottneigh.blogspot.com/" TargetMode="External" /><Relationship Id="rId78" Type="http://schemas.openxmlformats.org/officeDocument/2006/relationships/hyperlink" Target="https://t.co/9yCJ8g59qz" TargetMode="External" /><Relationship Id="rId79" Type="http://schemas.openxmlformats.org/officeDocument/2006/relationships/hyperlink" Target="https://t.co/gTviRI2Bgy" TargetMode="External" /><Relationship Id="rId80" Type="http://schemas.openxmlformats.org/officeDocument/2006/relationships/hyperlink" Target="http://www.jr-art.net/" TargetMode="External" /><Relationship Id="rId81" Type="http://schemas.openxmlformats.org/officeDocument/2006/relationships/hyperlink" Target="https://t.co/yzQTc6htk6" TargetMode="External" /><Relationship Id="rId82" Type="http://schemas.openxmlformats.org/officeDocument/2006/relationships/hyperlink" Target="http://thegreenpages.ca/category/provinces-and-territories/british-columbia/" TargetMode="External" /><Relationship Id="rId83" Type="http://schemas.openxmlformats.org/officeDocument/2006/relationships/hyperlink" Target="http://www.canadian-universities.net/Volunteer/" TargetMode="External" /><Relationship Id="rId84" Type="http://schemas.openxmlformats.org/officeDocument/2006/relationships/hyperlink" Target="https://t.co/7WHyjVU8m7" TargetMode="External" /><Relationship Id="rId85" Type="http://schemas.openxmlformats.org/officeDocument/2006/relationships/hyperlink" Target="http://t.co/e5irc5amfZ" TargetMode="External" /><Relationship Id="rId86" Type="http://schemas.openxmlformats.org/officeDocument/2006/relationships/hyperlink" Target="https://t.co/fIfx3ujOBT" TargetMode="External" /><Relationship Id="rId87" Type="http://schemas.openxmlformats.org/officeDocument/2006/relationships/hyperlink" Target="https://t.co/MutmsR4VL6" TargetMode="External" /><Relationship Id="rId88" Type="http://schemas.openxmlformats.org/officeDocument/2006/relationships/hyperlink" Target="https://pbs.twimg.com/profile_banners/228540094/1543269744" TargetMode="External" /><Relationship Id="rId89" Type="http://schemas.openxmlformats.org/officeDocument/2006/relationships/hyperlink" Target="https://pbs.twimg.com/profile_banners/144876537/1541248018" TargetMode="External" /><Relationship Id="rId90" Type="http://schemas.openxmlformats.org/officeDocument/2006/relationships/hyperlink" Target="https://pbs.twimg.com/profile_banners/2729561810/1468612740" TargetMode="External" /><Relationship Id="rId91" Type="http://schemas.openxmlformats.org/officeDocument/2006/relationships/hyperlink" Target="https://pbs.twimg.com/profile_banners/541934733/1418735570" TargetMode="External" /><Relationship Id="rId92" Type="http://schemas.openxmlformats.org/officeDocument/2006/relationships/hyperlink" Target="https://pbs.twimg.com/profile_banners/1155097699/1476403457" TargetMode="External" /><Relationship Id="rId93" Type="http://schemas.openxmlformats.org/officeDocument/2006/relationships/hyperlink" Target="https://pbs.twimg.com/profile_banners/160010755/1535177237" TargetMode="External" /><Relationship Id="rId94" Type="http://schemas.openxmlformats.org/officeDocument/2006/relationships/hyperlink" Target="https://pbs.twimg.com/profile_banners/318042444/1531465409" TargetMode="External" /><Relationship Id="rId95" Type="http://schemas.openxmlformats.org/officeDocument/2006/relationships/hyperlink" Target="https://pbs.twimg.com/profile_banners/40093078/1461789980" TargetMode="External" /><Relationship Id="rId96" Type="http://schemas.openxmlformats.org/officeDocument/2006/relationships/hyperlink" Target="https://pbs.twimg.com/profile_banners/22032260/1461789316" TargetMode="External" /><Relationship Id="rId97" Type="http://schemas.openxmlformats.org/officeDocument/2006/relationships/hyperlink" Target="https://pbs.twimg.com/profile_banners/1633828237/1468325463" TargetMode="External" /><Relationship Id="rId98" Type="http://schemas.openxmlformats.org/officeDocument/2006/relationships/hyperlink" Target="https://pbs.twimg.com/profile_banners/2846145195/1447039375" TargetMode="External" /><Relationship Id="rId99" Type="http://schemas.openxmlformats.org/officeDocument/2006/relationships/hyperlink" Target="https://pbs.twimg.com/profile_banners/85673098/1533366182" TargetMode="External" /><Relationship Id="rId100" Type="http://schemas.openxmlformats.org/officeDocument/2006/relationships/hyperlink" Target="https://pbs.twimg.com/profile_banners/237404587/1493218907" TargetMode="External" /><Relationship Id="rId101" Type="http://schemas.openxmlformats.org/officeDocument/2006/relationships/hyperlink" Target="https://pbs.twimg.com/profile_banners/426690566/1470164471" TargetMode="External" /><Relationship Id="rId102" Type="http://schemas.openxmlformats.org/officeDocument/2006/relationships/hyperlink" Target="https://pbs.twimg.com/profile_banners/14145626/1537372441" TargetMode="External" /><Relationship Id="rId103" Type="http://schemas.openxmlformats.org/officeDocument/2006/relationships/hyperlink" Target="https://pbs.twimg.com/profile_banners/951892305098788864/1517254397" TargetMode="External" /><Relationship Id="rId104" Type="http://schemas.openxmlformats.org/officeDocument/2006/relationships/hyperlink" Target="https://pbs.twimg.com/profile_banners/876479489500487681/1498336674" TargetMode="External" /><Relationship Id="rId105" Type="http://schemas.openxmlformats.org/officeDocument/2006/relationships/hyperlink" Target="https://pbs.twimg.com/profile_banners/853982779071225858/1516699119" TargetMode="External" /><Relationship Id="rId106" Type="http://schemas.openxmlformats.org/officeDocument/2006/relationships/hyperlink" Target="https://pbs.twimg.com/profile_banners/15258561/1522196393" TargetMode="External" /><Relationship Id="rId107" Type="http://schemas.openxmlformats.org/officeDocument/2006/relationships/hyperlink" Target="https://pbs.twimg.com/profile_banners/297688038/1454712719" TargetMode="External" /><Relationship Id="rId108" Type="http://schemas.openxmlformats.org/officeDocument/2006/relationships/hyperlink" Target="https://pbs.twimg.com/profile_banners/281784899/1545887076" TargetMode="External" /><Relationship Id="rId109" Type="http://schemas.openxmlformats.org/officeDocument/2006/relationships/hyperlink" Target="https://pbs.twimg.com/profile_banners/417553124/1357869098" TargetMode="External" /><Relationship Id="rId110" Type="http://schemas.openxmlformats.org/officeDocument/2006/relationships/hyperlink" Target="https://pbs.twimg.com/profile_banners/118619214/1508290889" TargetMode="External" /><Relationship Id="rId111" Type="http://schemas.openxmlformats.org/officeDocument/2006/relationships/hyperlink" Target="https://pbs.twimg.com/profile_banners/2694527190/1545560576" TargetMode="External" /><Relationship Id="rId112" Type="http://schemas.openxmlformats.org/officeDocument/2006/relationships/hyperlink" Target="https://pbs.twimg.com/profile_banners/154676382/1541699749" TargetMode="External" /><Relationship Id="rId113" Type="http://schemas.openxmlformats.org/officeDocument/2006/relationships/hyperlink" Target="https://pbs.twimg.com/profile_banners/944148163488878592/1546016473" TargetMode="External" /><Relationship Id="rId114" Type="http://schemas.openxmlformats.org/officeDocument/2006/relationships/hyperlink" Target="https://pbs.twimg.com/profile_banners/426726628/1533310755" TargetMode="External" /><Relationship Id="rId115" Type="http://schemas.openxmlformats.org/officeDocument/2006/relationships/hyperlink" Target="https://pbs.twimg.com/profile_banners/161791703/1504616852" TargetMode="External" /><Relationship Id="rId116" Type="http://schemas.openxmlformats.org/officeDocument/2006/relationships/hyperlink" Target="https://pbs.twimg.com/profile_banners/2844544905/1504673034" TargetMode="External" /><Relationship Id="rId117" Type="http://schemas.openxmlformats.org/officeDocument/2006/relationships/hyperlink" Target="https://pbs.twimg.com/profile_banners/2839415492/1501515946" TargetMode="External" /><Relationship Id="rId118" Type="http://schemas.openxmlformats.org/officeDocument/2006/relationships/hyperlink" Target="https://pbs.twimg.com/profile_banners/1015979219124441089/1531063822" TargetMode="External" /><Relationship Id="rId119" Type="http://schemas.openxmlformats.org/officeDocument/2006/relationships/hyperlink" Target="https://pbs.twimg.com/profile_banners/1242683035/1469454029" TargetMode="External" /><Relationship Id="rId120" Type="http://schemas.openxmlformats.org/officeDocument/2006/relationships/hyperlink" Target="https://pbs.twimg.com/profile_banners/2198212657/1500389011" TargetMode="External" /><Relationship Id="rId121" Type="http://schemas.openxmlformats.org/officeDocument/2006/relationships/hyperlink" Target="https://pbs.twimg.com/profile_banners/16304004/1533579397" TargetMode="External" /><Relationship Id="rId122" Type="http://schemas.openxmlformats.org/officeDocument/2006/relationships/hyperlink" Target="https://pbs.twimg.com/profile_banners/56495963/1478818775" TargetMode="External" /><Relationship Id="rId123" Type="http://schemas.openxmlformats.org/officeDocument/2006/relationships/hyperlink" Target="https://pbs.twimg.com/profile_banners/51111741/1401427558" TargetMode="External" /><Relationship Id="rId124" Type="http://schemas.openxmlformats.org/officeDocument/2006/relationships/hyperlink" Target="https://pbs.twimg.com/profile_banners/558049301/1495478214" TargetMode="External" /><Relationship Id="rId125" Type="http://schemas.openxmlformats.org/officeDocument/2006/relationships/hyperlink" Target="https://pbs.twimg.com/profile_banners/300500878/1388362062" TargetMode="External" /><Relationship Id="rId126" Type="http://schemas.openxmlformats.org/officeDocument/2006/relationships/hyperlink" Target="https://pbs.twimg.com/profile_banners/73994778/1400016663" TargetMode="External" /><Relationship Id="rId127" Type="http://schemas.openxmlformats.org/officeDocument/2006/relationships/hyperlink" Target="https://pbs.twimg.com/profile_banners/790601614402785280/1488233997" TargetMode="External" /><Relationship Id="rId128" Type="http://schemas.openxmlformats.org/officeDocument/2006/relationships/hyperlink" Target="https://pbs.twimg.com/profile_banners/906270019717185537/1504909367" TargetMode="External" /><Relationship Id="rId129" Type="http://schemas.openxmlformats.org/officeDocument/2006/relationships/hyperlink" Target="https://pbs.twimg.com/profile_banners/79122406/1533731997" TargetMode="External" /><Relationship Id="rId130" Type="http://schemas.openxmlformats.org/officeDocument/2006/relationships/hyperlink" Target="https://pbs.twimg.com/profile_banners/1075245313051348992/1545202038" TargetMode="External" /><Relationship Id="rId131" Type="http://schemas.openxmlformats.org/officeDocument/2006/relationships/hyperlink" Target="https://pbs.twimg.com/profile_banners/49660950/1398772533" TargetMode="External" /><Relationship Id="rId132" Type="http://schemas.openxmlformats.org/officeDocument/2006/relationships/hyperlink" Target="https://pbs.twimg.com/profile_banners/210833106/1480350083" TargetMode="External" /><Relationship Id="rId133" Type="http://schemas.openxmlformats.org/officeDocument/2006/relationships/hyperlink" Target="https://pbs.twimg.com/profile_banners/875627441686888448/1497601336" TargetMode="External" /><Relationship Id="rId134" Type="http://schemas.openxmlformats.org/officeDocument/2006/relationships/hyperlink" Target="https://pbs.twimg.com/profile_banners/177362867/1543924216" TargetMode="External" /><Relationship Id="rId135" Type="http://schemas.openxmlformats.org/officeDocument/2006/relationships/hyperlink" Target="https://pbs.twimg.com/profile_banners/745233410998804480/1466513594" TargetMode="External" /><Relationship Id="rId136" Type="http://schemas.openxmlformats.org/officeDocument/2006/relationships/hyperlink" Target="https://pbs.twimg.com/profile_banners/701863610134491136/1518897540" TargetMode="External" /><Relationship Id="rId137" Type="http://schemas.openxmlformats.org/officeDocument/2006/relationships/hyperlink" Target="https://pbs.twimg.com/profile_banners/26758226/1481581911" TargetMode="External" /><Relationship Id="rId138" Type="http://schemas.openxmlformats.org/officeDocument/2006/relationships/hyperlink" Target="https://pbs.twimg.com/profile_banners/1202142132/1491268656" TargetMode="External" /><Relationship Id="rId139" Type="http://schemas.openxmlformats.org/officeDocument/2006/relationships/hyperlink" Target="https://pbs.twimg.com/profile_banners/251526049/1532021077" TargetMode="External" /><Relationship Id="rId140" Type="http://schemas.openxmlformats.org/officeDocument/2006/relationships/hyperlink" Target="https://pbs.twimg.com/profile_banners/464399975/1385618957" TargetMode="External" /><Relationship Id="rId141" Type="http://schemas.openxmlformats.org/officeDocument/2006/relationships/hyperlink" Target="https://pbs.twimg.com/profile_banners/709862005/1445353072" TargetMode="External" /><Relationship Id="rId142" Type="http://schemas.openxmlformats.org/officeDocument/2006/relationships/hyperlink" Target="https://pbs.twimg.com/profile_banners/743292565/1406841907" TargetMode="External" /><Relationship Id="rId143" Type="http://schemas.openxmlformats.org/officeDocument/2006/relationships/hyperlink" Target="https://pbs.twimg.com/profile_banners/796255676829929472/1486853813" TargetMode="External" /><Relationship Id="rId144" Type="http://schemas.openxmlformats.org/officeDocument/2006/relationships/hyperlink" Target="https://pbs.twimg.com/profile_banners/22498306/1536095945" TargetMode="External" /><Relationship Id="rId145" Type="http://schemas.openxmlformats.org/officeDocument/2006/relationships/hyperlink" Target="https://pbs.twimg.com/profile_banners/592499892/1530339511" TargetMode="External" /><Relationship Id="rId146" Type="http://schemas.openxmlformats.org/officeDocument/2006/relationships/hyperlink" Target="https://pbs.twimg.com/profile_banners/30234137/1522159249" TargetMode="External" /><Relationship Id="rId147" Type="http://schemas.openxmlformats.org/officeDocument/2006/relationships/hyperlink" Target="https://pbs.twimg.com/profile_banners/785620057824956416/1543615491" TargetMode="External" /><Relationship Id="rId148" Type="http://schemas.openxmlformats.org/officeDocument/2006/relationships/hyperlink" Target="https://pbs.twimg.com/profile_banners/27067522/1515905056" TargetMode="External" /><Relationship Id="rId149" Type="http://schemas.openxmlformats.org/officeDocument/2006/relationships/hyperlink" Target="https://pbs.twimg.com/profile_banners/978310373739827200/1522248877" TargetMode="External" /><Relationship Id="rId150" Type="http://schemas.openxmlformats.org/officeDocument/2006/relationships/hyperlink" Target="https://pbs.twimg.com/profile_banners/2980625739/1478966455" TargetMode="External" /><Relationship Id="rId151" Type="http://schemas.openxmlformats.org/officeDocument/2006/relationships/hyperlink" Target="https://pbs.twimg.com/profile_banners/555387698/1530718276" TargetMode="External" /><Relationship Id="rId152" Type="http://schemas.openxmlformats.org/officeDocument/2006/relationships/hyperlink" Target="https://pbs.twimg.com/profile_banners/161022432/1418137507" TargetMode="External" /><Relationship Id="rId153" Type="http://schemas.openxmlformats.org/officeDocument/2006/relationships/hyperlink" Target="https://pbs.twimg.com/profile_banners/48104626/1519506762" TargetMode="External" /><Relationship Id="rId154" Type="http://schemas.openxmlformats.org/officeDocument/2006/relationships/hyperlink" Target="https://pbs.twimg.com/profile_banners/3248891052/1528232993" TargetMode="External" /><Relationship Id="rId155" Type="http://schemas.openxmlformats.org/officeDocument/2006/relationships/hyperlink" Target="https://pbs.twimg.com/profile_banners/828281481730613249/1486326972" TargetMode="External" /><Relationship Id="rId156" Type="http://schemas.openxmlformats.org/officeDocument/2006/relationships/hyperlink" Target="https://pbs.twimg.com/profile_banners/913394690652884993/1540321088" TargetMode="External" /><Relationship Id="rId157" Type="http://schemas.openxmlformats.org/officeDocument/2006/relationships/hyperlink" Target="https://pbs.twimg.com/profile_banners/770671228059283456/1525275597" TargetMode="External" /><Relationship Id="rId158" Type="http://schemas.openxmlformats.org/officeDocument/2006/relationships/hyperlink" Target="https://pbs.twimg.com/profile_banners/494136118/1446252561" TargetMode="External" /><Relationship Id="rId159" Type="http://schemas.openxmlformats.org/officeDocument/2006/relationships/hyperlink" Target="https://pbs.twimg.com/profile_banners/823522731333484544/1485179185" TargetMode="External" /><Relationship Id="rId160" Type="http://schemas.openxmlformats.org/officeDocument/2006/relationships/hyperlink" Target="https://pbs.twimg.com/profile_banners/17929907/1521499364" TargetMode="External" /><Relationship Id="rId161" Type="http://schemas.openxmlformats.org/officeDocument/2006/relationships/hyperlink" Target="https://pbs.twimg.com/profile_banners/327972578/1455549464" TargetMode="External" /><Relationship Id="rId162" Type="http://schemas.openxmlformats.org/officeDocument/2006/relationships/hyperlink" Target="https://pbs.twimg.com/profile_banners/3338246572/1499785735" TargetMode="External" /><Relationship Id="rId163" Type="http://schemas.openxmlformats.org/officeDocument/2006/relationships/hyperlink" Target="https://pbs.twimg.com/profile_banners/400161030/1398467965" TargetMode="External" /><Relationship Id="rId164" Type="http://schemas.openxmlformats.org/officeDocument/2006/relationships/hyperlink" Target="https://pbs.twimg.com/profile_banners/140348699/1421077243" TargetMode="External" /><Relationship Id="rId165" Type="http://schemas.openxmlformats.org/officeDocument/2006/relationships/hyperlink" Target="https://pbs.twimg.com/profile_banners/3346590929/1535478650" TargetMode="External" /><Relationship Id="rId166" Type="http://schemas.openxmlformats.org/officeDocument/2006/relationships/hyperlink" Target="https://pbs.twimg.com/profile_banners/1702015598/1470751105" TargetMode="External" /><Relationship Id="rId167" Type="http://schemas.openxmlformats.org/officeDocument/2006/relationships/hyperlink" Target="https://pbs.twimg.com/profile_banners/16335288/1537134137" TargetMode="External" /><Relationship Id="rId168" Type="http://schemas.openxmlformats.org/officeDocument/2006/relationships/hyperlink" Target="https://pbs.twimg.com/profile_banners/47787957/1467484513" TargetMode="External" /><Relationship Id="rId169" Type="http://schemas.openxmlformats.org/officeDocument/2006/relationships/hyperlink" Target="https://pbs.twimg.com/profile_banners/54743209/1488165155" TargetMode="External" /><Relationship Id="rId170" Type="http://schemas.openxmlformats.org/officeDocument/2006/relationships/hyperlink" Target="https://pbs.twimg.com/profile_banners/817555051497607168/1499018764" TargetMode="External" /><Relationship Id="rId171" Type="http://schemas.openxmlformats.org/officeDocument/2006/relationships/hyperlink" Target="https://pbs.twimg.com/profile_banners/2755631844/1543411346" TargetMode="External" /><Relationship Id="rId172" Type="http://schemas.openxmlformats.org/officeDocument/2006/relationships/hyperlink" Target="https://pbs.twimg.com/profile_banners/342617865/1516796425" TargetMode="External" /><Relationship Id="rId173" Type="http://schemas.openxmlformats.org/officeDocument/2006/relationships/hyperlink" Target="https://pbs.twimg.com/profile_banners/18713552/1502222318" TargetMode="External" /><Relationship Id="rId174" Type="http://schemas.openxmlformats.org/officeDocument/2006/relationships/hyperlink" Target="https://pbs.twimg.com/profile_banners/44202038/1414528638" TargetMode="External" /><Relationship Id="rId175" Type="http://schemas.openxmlformats.org/officeDocument/2006/relationships/hyperlink" Target="https://pbs.twimg.com/profile_banners/25073877/1543104015" TargetMode="External" /><Relationship Id="rId176" Type="http://schemas.openxmlformats.org/officeDocument/2006/relationships/hyperlink" Target="https://pbs.twimg.com/profile_banners/245660224/1468647997" TargetMode="External" /><Relationship Id="rId177" Type="http://schemas.openxmlformats.org/officeDocument/2006/relationships/hyperlink" Target="https://pbs.twimg.com/profile_banners/926620369/1541792299" TargetMode="External" /><Relationship Id="rId178" Type="http://schemas.openxmlformats.org/officeDocument/2006/relationships/hyperlink" Target="https://pbs.twimg.com/profile_banners/4822946457/1529256836" TargetMode="External" /><Relationship Id="rId179" Type="http://schemas.openxmlformats.org/officeDocument/2006/relationships/hyperlink" Target="https://pbs.twimg.com/profile_banners/1067968810274177030/1545691847" TargetMode="External" /><Relationship Id="rId180" Type="http://schemas.openxmlformats.org/officeDocument/2006/relationships/hyperlink" Target="https://pbs.twimg.com/profile_banners/1036248902222139392/1545426867" TargetMode="External" /><Relationship Id="rId181" Type="http://schemas.openxmlformats.org/officeDocument/2006/relationships/hyperlink" Target="https://pbs.twimg.com/profile_banners/761902690985127936/1544985877" TargetMode="External" /><Relationship Id="rId182" Type="http://schemas.openxmlformats.org/officeDocument/2006/relationships/hyperlink" Target="https://pbs.twimg.com/profile_banners/938094022135971841/1528689052" TargetMode="External" /><Relationship Id="rId183" Type="http://schemas.openxmlformats.org/officeDocument/2006/relationships/hyperlink" Target="https://pbs.twimg.com/profile_banners/246653891/1537400012" TargetMode="External" /><Relationship Id="rId184" Type="http://schemas.openxmlformats.org/officeDocument/2006/relationships/hyperlink" Target="https://pbs.twimg.com/profile_banners/824320363257413633/1521910290" TargetMode="External" /><Relationship Id="rId185" Type="http://schemas.openxmlformats.org/officeDocument/2006/relationships/hyperlink" Target="https://pbs.twimg.com/profile_banners/55639191/1407680125" TargetMode="External" /><Relationship Id="rId186" Type="http://schemas.openxmlformats.org/officeDocument/2006/relationships/hyperlink" Target="https://pbs.twimg.com/profile_banners/977381588957720576/1542862217" TargetMode="External" /><Relationship Id="rId187" Type="http://schemas.openxmlformats.org/officeDocument/2006/relationships/hyperlink" Target="https://pbs.twimg.com/profile_banners/17129251/1470744572" TargetMode="External" /><Relationship Id="rId188" Type="http://schemas.openxmlformats.org/officeDocument/2006/relationships/hyperlink" Target="https://pbs.twimg.com/profile_banners/4507521/1429406683" TargetMode="External" /><Relationship Id="rId189" Type="http://schemas.openxmlformats.org/officeDocument/2006/relationships/hyperlink" Target="https://pbs.twimg.com/profile_banners/826236100385468417/1485831887" TargetMode="External" /><Relationship Id="rId190" Type="http://schemas.openxmlformats.org/officeDocument/2006/relationships/hyperlink" Target="https://pbs.twimg.com/profile_banners/1106581368/1493171651" TargetMode="External" /><Relationship Id="rId191" Type="http://schemas.openxmlformats.org/officeDocument/2006/relationships/hyperlink" Target="https://pbs.twimg.com/profile_banners/835720680/1396605347" TargetMode="External" /><Relationship Id="rId192" Type="http://schemas.openxmlformats.org/officeDocument/2006/relationships/hyperlink" Target="https://pbs.twimg.com/profile_banners/158073483/1404801073" TargetMode="External" /><Relationship Id="rId193" Type="http://schemas.openxmlformats.org/officeDocument/2006/relationships/hyperlink" Target="https://pbs.twimg.com/profile_banners/1531922934/1458314696" TargetMode="External" /><Relationship Id="rId194" Type="http://schemas.openxmlformats.org/officeDocument/2006/relationships/hyperlink" Target="https://pbs.twimg.com/profile_banners/798286/1453962892" TargetMode="External" /><Relationship Id="rId195" Type="http://schemas.openxmlformats.org/officeDocument/2006/relationships/hyperlink" Target="https://pbs.twimg.com/profile_banners/827258161841135623/1516584822" TargetMode="External" /><Relationship Id="rId196" Type="http://schemas.openxmlformats.org/officeDocument/2006/relationships/hyperlink" Target="https://pbs.twimg.com/profile_banners/910700376038543360/1531107678" TargetMode="External" /><Relationship Id="rId197" Type="http://schemas.openxmlformats.org/officeDocument/2006/relationships/hyperlink" Target="https://pbs.twimg.com/profile_banners/1035839499555819520/1541725596" TargetMode="External" /><Relationship Id="rId198" Type="http://schemas.openxmlformats.org/officeDocument/2006/relationships/hyperlink" Target="https://pbs.twimg.com/profile_banners/362244500/1393037680" TargetMode="External" /><Relationship Id="rId199" Type="http://schemas.openxmlformats.org/officeDocument/2006/relationships/hyperlink" Target="https://pbs.twimg.com/profile_banners/839941836525420544/1489094633" TargetMode="External" /><Relationship Id="rId200" Type="http://schemas.openxmlformats.org/officeDocument/2006/relationships/hyperlink" Target="https://pbs.twimg.com/profile_banners/886141656139005952/1539890902" TargetMode="External" /><Relationship Id="rId201" Type="http://schemas.openxmlformats.org/officeDocument/2006/relationships/hyperlink" Target="https://pbs.twimg.com/profile_banners/246324699/1537458093" TargetMode="External" /><Relationship Id="rId202" Type="http://schemas.openxmlformats.org/officeDocument/2006/relationships/hyperlink" Target="https://pbs.twimg.com/profile_banners/1895534522/1480000929" TargetMode="External" /><Relationship Id="rId203" Type="http://schemas.openxmlformats.org/officeDocument/2006/relationships/hyperlink" Target="https://pbs.twimg.com/profile_banners/131546062/1436298588" TargetMode="External" /><Relationship Id="rId204" Type="http://schemas.openxmlformats.org/officeDocument/2006/relationships/hyperlink" Target="https://pbs.twimg.com/profile_banners/1712960918/1453231707" TargetMode="External" /><Relationship Id="rId205" Type="http://schemas.openxmlformats.org/officeDocument/2006/relationships/hyperlink" Target="https://pbs.twimg.com/profile_banners/237770636/1491514275" TargetMode="External" /><Relationship Id="rId206" Type="http://schemas.openxmlformats.org/officeDocument/2006/relationships/hyperlink" Target="https://pbs.twimg.com/profile_banners/331036671/1508505457" TargetMode="External" /><Relationship Id="rId207" Type="http://schemas.openxmlformats.org/officeDocument/2006/relationships/hyperlink" Target="https://pbs.twimg.com/profile_banners/3438358100/1499373231" TargetMode="External" /><Relationship Id="rId208" Type="http://schemas.openxmlformats.org/officeDocument/2006/relationships/hyperlink" Target="https://pbs.twimg.com/profile_banners/35344094/1537317635" TargetMode="External" /><Relationship Id="rId209" Type="http://schemas.openxmlformats.org/officeDocument/2006/relationships/hyperlink" Target="https://pbs.twimg.com/profile_banners/2900023413/1417444512" TargetMode="External" /><Relationship Id="rId210" Type="http://schemas.openxmlformats.org/officeDocument/2006/relationships/hyperlink" Target="https://pbs.twimg.com/profile_banners/282219422/1484417346" TargetMode="External" /><Relationship Id="rId211" Type="http://schemas.openxmlformats.org/officeDocument/2006/relationships/hyperlink" Target="https://pbs.twimg.com/profile_banners/37946269/1502422823" TargetMode="External" /><Relationship Id="rId212" Type="http://schemas.openxmlformats.org/officeDocument/2006/relationships/hyperlink" Target="https://pbs.twimg.com/profile_banners/259381454/1515609346" TargetMode="External" /><Relationship Id="rId213" Type="http://schemas.openxmlformats.org/officeDocument/2006/relationships/hyperlink" Target="https://pbs.twimg.com/profile_banners/948586073973837825/1515430518" TargetMode="External" /><Relationship Id="rId214" Type="http://schemas.openxmlformats.org/officeDocument/2006/relationships/hyperlink" Target="https://pbs.twimg.com/profile_banners/1498285502/1496198306" TargetMode="External" /><Relationship Id="rId215" Type="http://schemas.openxmlformats.org/officeDocument/2006/relationships/hyperlink" Target="https://pbs.twimg.com/profile_banners/140252240/1537911398" TargetMode="External" /><Relationship Id="rId216" Type="http://schemas.openxmlformats.org/officeDocument/2006/relationships/hyperlink" Target="https://pbs.twimg.com/profile_banners/212621119/1532744341" TargetMode="External" /><Relationship Id="rId217" Type="http://schemas.openxmlformats.org/officeDocument/2006/relationships/hyperlink" Target="https://pbs.twimg.com/profile_banners/42411129/1542730733" TargetMode="External" /><Relationship Id="rId218" Type="http://schemas.openxmlformats.org/officeDocument/2006/relationships/hyperlink" Target="https://pbs.twimg.com/profile_banners/221920474/1405102169" TargetMode="External" /><Relationship Id="rId219" Type="http://schemas.openxmlformats.org/officeDocument/2006/relationships/hyperlink" Target="https://pbs.twimg.com/profile_banners/852251362406653952/1499343437" TargetMode="External" /><Relationship Id="rId220" Type="http://schemas.openxmlformats.org/officeDocument/2006/relationships/hyperlink" Target="https://pbs.twimg.com/profile_banners/158458133/1477412996" TargetMode="External" /><Relationship Id="rId221" Type="http://schemas.openxmlformats.org/officeDocument/2006/relationships/hyperlink" Target="https://pbs.twimg.com/profile_banners/1077802084953542659/1545803441" TargetMode="External" /><Relationship Id="rId222" Type="http://schemas.openxmlformats.org/officeDocument/2006/relationships/hyperlink" Target="https://pbs.twimg.com/profile_banners/597726943/1457456268" TargetMode="External" /><Relationship Id="rId223" Type="http://schemas.openxmlformats.org/officeDocument/2006/relationships/hyperlink" Target="https://pbs.twimg.com/profile_banners/855421226/1444435252" TargetMode="External" /><Relationship Id="rId224" Type="http://schemas.openxmlformats.org/officeDocument/2006/relationships/hyperlink" Target="https://pbs.twimg.com/profile_banners/71704235/1356654603" TargetMode="External" /><Relationship Id="rId225" Type="http://schemas.openxmlformats.org/officeDocument/2006/relationships/hyperlink" Target="https://pbs.twimg.com/profile_banners/285718583/1516039134" TargetMode="External" /><Relationship Id="rId226" Type="http://schemas.openxmlformats.org/officeDocument/2006/relationships/hyperlink" Target="https://pbs.twimg.com/profile_banners/305730252/1515094927" TargetMode="External" /><Relationship Id="rId227" Type="http://schemas.openxmlformats.org/officeDocument/2006/relationships/hyperlink" Target="https://pbs.twimg.com/profile_banners/841829095017082880/1531195417"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8/bg.gif" TargetMode="External" /><Relationship Id="rId240" Type="http://schemas.openxmlformats.org/officeDocument/2006/relationships/hyperlink" Target="http://abs.twimg.com/images/themes/theme10/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9/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0/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5/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3/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9/bg.gif" TargetMode="External" /><Relationship Id="rId263" Type="http://schemas.openxmlformats.org/officeDocument/2006/relationships/hyperlink" Target="http://abs.twimg.com/images/themes/theme6/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1/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5/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0/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2/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3/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5/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4/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3/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9/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5/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6/bg.gif" TargetMode="External" /><Relationship Id="rId317" Type="http://schemas.openxmlformats.org/officeDocument/2006/relationships/hyperlink" Target="http://abs.twimg.com/images/themes/theme14/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4/bg.gif" TargetMode="External" /><Relationship Id="rId324" Type="http://schemas.openxmlformats.org/officeDocument/2006/relationships/hyperlink" Target="http://abs.twimg.com/images/themes/theme6/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0/bg.gif" TargetMode="External" /><Relationship Id="rId328" Type="http://schemas.openxmlformats.org/officeDocument/2006/relationships/hyperlink" Target="http://abs.twimg.com/images/themes/theme4/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5/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4/bg.gif" TargetMode="External" /><Relationship Id="rId344" Type="http://schemas.openxmlformats.org/officeDocument/2006/relationships/hyperlink" Target="http://abs.twimg.com/images/themes/theme15/bg.png" TargetMode="External" /><Relationship Id="rId345" Type="http://schemas.openxmlformats.org/officeDocument/2006/relationships/hyperlink" Target="http://pbs.twimg.com/profile_background_images/378800000176848172/9r4YKwnk.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pbs.twimg.com/profile_background_images/556159962942939137/-cQud1f-.jpe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3/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3/bg.gif" TargetMode="External" /><Relationship Id="rId367" Type="http://schemas.openxmlformats.org/officeDocument/2006/relationships/hyperlink" Target="http://abs.twimg.com/images/themes/theme18/bg.gif" TargetMode="External" /><Relationship Id="rId368" Type="http://schemas.openxmlformats.org/officeDocument/2006/relationships/hyperlink" Target="http://pbs.twimg.com/profile_background_images/463315966412075008/7dJvBWEU.jpeg" TargetMode="External" /><Relationship Id="rId369" Type="http://schemas.openxmlformats.org/officeDocument/2006/relationships/hyperlink" Target="http://pbs.twimg.com/profile_images/1067176768082141185/8Dt63wr6_normal.jp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pbs.twimg.com/profile_images/879338620183818245/ClvG1Gc6_normal.jpg" TargetMode="External" /><Relationship Id="rId372" Type="http://schemas.openxmlformats.org/officeDocument/2006/relationships/hyperlink" Target="http://pbs.twimg.com/profile_images/754042141857423360/dZULnQcg_normal.jpg" TargetMode="External" /><Relationship Id="rId373" Type="http://schemas.openxmlformats.org/officeDocument/2006/relationships/hyperlink" Target="http://pbs.twimg.com/profile_images/2403364395/ukhbcj4krw1dbciyjz0m_normal.pn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pbs.twimg.com/profile_images/794610479016673283/d_vP05Mt_normal.jpg" TargetMode="External" /><Relationship Id="rId376" Type="http://schemas.openxmlformats.org/officeDocument/2006/relationships/hyperlink" Target="http://pbs.twimg.com/profile_images/1033234333580980224/lIU3ByLc_normal.jpg" TargetMode="External" /><Relationship Id="rId377" Type="http://schemas.openxmlformats.org/officeDocument/2006/relationships/hyperlink" Target="http://pbs.twimg.com/profile_images/1017363220586086402/xtP62KCn_normal.jpg" TargetMode="External" /><Relationship Id="rId378" Type="http://schemas.openxmlformats.org/officeDocument/2006/relationships/hyperlink" Target="http://pbs.twimg.com/profile_images/950298060671811585/15MS3ukk_normal.jpg" TargetMode="External" /><Relationship Id="rId379" Type="http://schemas.openxmlformats.org/officeDocument/2006/relationships/hyperlink" Target="http://pbs.twimg.com/profile_images/948886222373519361/DY9IkZro_normal.jpg" TargetMode="External" /><Relationship Id="rId380" Type="http://schemas.openxmlformats.org/officeDocument/2006/relationships/hyperlink" Target="http://pbs.twimg.com/profile_images/724236072440360960/b4bU_BiG_normal.jpg" TargetMode="External" /><Relationship Id="rId381" Type="http://schemas.openxmlformats.org/officeDocument/2006/relationships/hyperlink" Target="http://pbs.twimg.com/profile_images/663557348879822848/YNOKvx1y_normal.jpg" TargetMode="External" /><Relationship Id="rId382" Type="http://schemas.openxmlformats.org/officeDocument/2006/relationships/hyperlink" Target="http://pbs.twimg.com/profile_images/1031261762539204608/xVdS0Ifh_normal.jpg" TargetMode="External" /><Relationship Id="rId383" Type="http://schemas.openxmlformats.org/officeDocument/2006/relationships/hyperlink" Target="http://pbs.twimg.com/profile_images/822203336094978049/lL3xQcGP_normal.jpg" TargetMode="External" /><Relationship Id="rId384" Type="http://schemas.openxmlformats.org/officeDocument/2006/relationships/hyperlink" Target="http://pbs.twimg.com/profile_images/891844006279249923/by0BuaTE_normal.jpg" TargetMode="External" /><Relationship Id="rId385" Type="http://schemas.openxmlformats.org/officeDocument/2006/relationships/hyperlink" Target="http://pbs.twimg.com/profile_images/638520114799734784/VdtqS2Ud_normal.jpg" TargetMode="External" /><Relationship Id="rId386" Type="http://schemas.openxmlformats.org/officeDocument/2006/relationships/hyperlink" Target="http://pbs.twimg.com/profile_images/1056366873418387458/oRQTgT2K_normal.jpg" TargetMode="External" /><Relationship Id="rId387" Type="http://schemas.openxmlformats.org/officeDocument/2006/relationships/hyperlink" Target="http://pbs.twimg.com/profile_images/565710210614824960/_tjijrkv_normal.jpeg" TargetMode="External" /><Relationship Id="rId388" Type="http://schemas.openxmlformats.org/officeDocument/2006/relationships/hyperlink" Target="http://pbs.twimg.com/profile_images/951893133914144768/0zYitisF_normal.jpg" TargetMode="External" /><Relationship Id="rId389" Type="http://schemas.openxmlformats.org/officeDocument/2006/relationships/hyperlink" Target="http://pbs.twimg.com/profile_images/878715391333236737/UAJUTwY8_normal.jpg" TargetMode="External" /><Relationship Id="rId390" Type="http://schemas.openxmlformats.org/officeDocument/2006/relationships/hyperlink" Target="http://pbs.twimg.com/profile_images/854035276687171584/_sSFeWOS_normal.jpg" TargetMode="External" /><Relationship Id="rId391" Type="http://schemas.openxmlformats.org/officeDocument/2006/relationships/hyperlink" Target="http://pbs.twimg.com/profile_images/978788148451860480/yd2bSUss_normal.jpg" TargetMode="External" /><Relationship Id="rId392" Type="http://schemas.openxmlformats.org/officeDocument/2006/relationships/hyperlink" Target="http://pbs.twimg.com/profile_images/747103658572058625/coqmtme__normal.jpg" TargetMode="External" /><Relationship Id="rId393" Type="http://schemas.openxmlformats.org/officeDocument/2006/relationships/hyperlink" Target="http://pbs.twimg.com/profile_images/1842542361/egg_shell_normal.png" TargetMode="External" /><Relationship Id="rId394" Type="http://schemas.openxmlformats.org/officeDocument/2006/relationships/hyperlink" Target="http://pbs.twimg.com/profile_images/1078154472566579200/8xwThvJH_normal.jpg" TargetMode="External" /><Relationship Id="rId395" Type="http://schemas.openxmlformats.org/officeDocument/2006/relationships/hyperlink" Target="http://pbs.twimg.com/profile_images/1014031154746281984/s-S7e5jg_normal.jpg" TargetMode="External" /><Relationship Id="rId396" Type="http://schemas.openxmlformats.org/officeDocument/2006/relationships/hyperlink" Target="http://pbs.twimg.com/profile_images/1072410795605196800/to03SQdL_normal.jpg" TargetMode="External" /><Relationship Id="rId397" Type="http://schemas.openxmlformats.org/officeDocument/2006/relationships/hyperlink" Target="http://pbs.twimg.com/profile_images/1073917025309741056/njxiE0q5_normal.jpg" TargetMode="External" /><Relationship Id="rId398" Type="http://schemas.openxmlformats.org/officeDocument/2006/relationships/hyperlink" Target="http://pbs.twimg.com/profile_images/971457493200125954/6IAGg-HB_normal.jpg" TargetMode="External" /><Relationship Id="rId399" Type="http://schemas.openxmlformats.org/officeDocument/2006/relationships/hyperlink" Target="http://pbs.twimg.com/profile_images/944813976881377281/BZFR2v3m_normal.jpg" TargetMode="External" /><Relationship Id="rId400" Type="http://schemas.openxmlformats.org/officeDocument/2006/relationships/hyperlink" Target="http://pbs.twimg.com/profile_images/1025405865665294336/51-unJpZ_normal.jpg" TargetMode="External" /><Relationship Id="rId401" Type="http://schemas.openxmlformats.org/officeDocument/2006/relationships/hyperlink" Target="http://pbs.twimg.com/profile_images/741365169926905856/NjQFTLYl_normal.jpg" TargetMode="External" /><Relationship Id="rId402" Type="http://schemas.openxmlformats.org/officeDocument/2006/relationships/hyperlink" Target="http://pbs.twimg.com/profile_images/894324889041203201/l1qc7UeY_normal.jpg" TargetMode="External" /><Relationship Id="rId403" Type="http://schemas.openxmlformats.org/officeDocument/2006/relationships/hyperlink" Target="http://pbs.twimg.com/profile_images/876547842092879872/v4UKUBpw_normal.jpg" TargetMode="External" /><Relationship Id="rId404" Type="http://schemas.openxmlformats.org/officeDocument/2006/relationships/hyperlink" Target="http://pbs.twimg.com/profile_images/890354480855699457/2UsqY7fj_normal.jpg" TargetMode="External" /><Relationship Id="rId405" Type="http://schemas.openxmlformats.org/officeDocument/2006/relationships/hyperlink" Target="http://abs.twimg.com/sticky/default_profile_images/default_profile_normal.png" TargetMode="External" /><Relationship Id="rId406" Type="http://schemas.openxmlformats.org/officeDocument/2006/relationships/hyperlink" Target="http://pbs.twimg.com/profile_images/1015986451866161153/mRzQqxv7_normal.jpg" TargetMode="External" /><Relationship Id="rId407" Type="http://schemas.openxmlformats.org/officeDocument/2006/relationships/hyperlink" Target="http://pbs.twimg.com/profile_images/1071424253487185922/FUeAeRC7_normal.jpg" TargetMode="External" /><Relationship Id="rId408" Type="http://schemas.openxmlformats.org/officeDocument/2006/relationships/hyperlink" Target="http://pbs.twimg.com/profile_images/776139303441174528/V9JcsLz7_normal.jpg" TargetMode="External" /><Relationship Id="rId409" Type="http://schemas.openxmlformats.org/officeDocument/2006/relationships/hyperlink" Target="http://pbs.twimg.com/profile_images/1842434016/ea_avatar_normal.pn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pbs.twimg.com/profile_images/885171092188532737/RN-Xynsf_normal.jpg" TargetMode="External" /><Relationship Id="rId412" Type="http://schemas.openxmlformats.org/officeDocument/2006/relationships/hyperlink" Target="http://pbs.twimg.com/profile_images/283919605/RTNA_rising_tide_north_america_logo_SMALL_normal.jpg" TargetMode="External" /><Relationship Id="rId413" Type="http://schemas.openxmlformats.org/officeDocument/2006/relationships/hyperlink" Target="http://pbs.twimg.com/profile_images/630099609914732545/Pa8mZHSW_normal.png" TargetMode="External" /><Relationship Id="rId414" Type="http://schemas.openxmlformats.org/officeDocument/2006/relationships/hyperlink" Target="http://pbs.twimg.com/profile_images/1049485585046536192/uFalZNJ9_normal.jpg" TargetMode="External" /><Relationship Id="rId415" Type="http://schemas.openxmlformats.org/officeDocument/2006/relationships/hyperlink" Target="http://pbs.twimg.com/profile_images/837415664835039233/qbxNjcAk_normal.jpg" TargetMode="External" /><Relationship Id="rId416" Type="http://schemas.openxmlformats.org/officeDocument/2006/relationships/hyperlink" Target="http://pbs.twimg.com/profile_images/762675488997408768/vT28rv3M_normal.jpg" TargetMode="External" /><Relationship Id="rId417" Type="http://schemas.openxmlformats.org/officeDocument/2006/relationships/hyperlink" Target="http://pbs.twimg.com/profile_images/911370221268566016/wEwusJn__normal.jpg" TargetMode="External" /><Relationship Id="rId418" Type="http://schemas.openxmlformats.org/officeDocument/2006/relationships/hyperlink" Target="http://pbs.twimg.com/profile_images/906278802325569536/L-7K8Q8a_normal.jpg" TargetMode="External" /><Relationship Id="rId419" Type="http://schemas.openxmlformats.org/officeDocument/2006/relationships/hyperlink" Target="http://pbs.twimg.com/profile_images/1074649198375723009/5LVI0Vmn_normal.jpg" TargetMode="External" /><Relationship Id="rId420" Type="http://schemas.openxmlformats.org/officeDocument/2006/relationships/hyperlink" Target="http://pbs.twimg.com/profile_images/1075251421589647360/hdJalURP_normal.jpg" TargetMode="External" /><Relationship Id="rId421" Type="http://schemas.openxmlformats.org/officeDocument/2006/relationships/hyperlink" Target="http://pbs.twimg.com/profile_images/378800000054716513/b78ce7e38fb10d41a67fce699b5cb753_normal.jpeg" TargetMode="External" /><Relationship Id="rId422" Type="http://schemas.openxmlformats.org/officeDocument/2006/relationships/hyperlink" Target="http://pbs.twimg.com/profile_images/1639211597/190752_170324223014760_170323529681496_331130_1686909_n_normal.jpg" TargetMode="External" /><Relationship Id="rId423" Type="http://schemas.openxmlformats.org/officeDocument/2006/relationships/hyperlink" Target="http://pbs.twimg.com/profile_images/875629406076653569/qVBiK0rE_normal.jpg" TargetMode="External" /><Relationship Id="rId424" Type="http://schemas.openxmlformats.org/officeDocument/2006/relationships/hyperlink" Target="http://pbs.twimg.com/profile_images/1069921054313697280/aRn5yMOs_normal.jpg" TargetMode="External" /><Relationship Id="rId425" Type="http://schemas.openxmlformats.org/officeDocument/2006/relationships/hyperlink" Target="http://pbs.twimg.com/profile_images/745925732212301824/Y3m7VTo2_normal.jpg" TargetMode="External" /><Relationship Id="rId426" Type="http://schemas.openxmlformats.org/officeDocument/2006/relationships/hyperlink" Target="http://pbs.twimg.com/profile_images/701872181391847427/R9KtN_RY_normal.jpg" TargetMode="External" /><Relationship Id="rId427" Type="http://schemas.openxmlformats.org/officeDocument/2006/relationships/hyperlink" Target="http://pbs.twimg.com/profile_images/979130136468574210/HMZk-1sZ_normal.jpg" TargetMode="External" /><Relationship Id="rId428" Type="http://schemas.openxmlformats.org/officeDocument/2006/relationships/hyperlink" Target="http://pbs.twimg.com/profile_images/1068660371672580096/v19f4Lb7_normal.jpg" TargetMode="External" /><Relationship Id="rId429" Type="http://schemas.openxmlformats.org/officeDocument/2006/relationships/hyperlink" Target="http://pbs.twimg.com/profile_images/784656651936817152/rBxN_kvC_normal.jpg" TargetMode="External" /><Relationship Id="rId430" Type="http://schemas.openxmlformats.org/officeDocument/2006/relationships/hyperlink" Target="http://pbs.twimg.com/profile_images/682014721214660608/PuZ-8aO3_normal.jpg" TargetMode="External" /><Relationship Id="rId431" Type="http://schemas.openxmlformats.org/officeDocument/2006/relationships/hyperlink" Target="http://pbs.twimg.com/profile_images/658705468978696192/JDba7pjE_normal.jpg" TargetMode="External" /><Relationship Id="rId432" Type="http://schemas.openxmlformats.org/officeDocument/2006/relationships/hyperlink" Target="http://pbs.twimg.com/profile_images/606911556811526144/zldLM40W_normal.jpg" TargetMode="External" /><Relationship Id="rId433" Type="http://schemas.openxmlformats.org/officeDocument/2006/relationships/hyperlink" Target="http://pbs.twimg.com/profile_images/519675481939931136/AMLOrPmK_normal.png" TargetMode="External" /><Relationship Id="rId434" Type="http://schemas.openxmlformats.org/officeDocument/2006/relationships/hyperlink" Target="http://pbs.twimg.com/profile_images/1060208493972672513/roq6Ufu__normal.jpg" TargetMode="External" /><Relationship Id="rId435" Type="http://schemas.openxmlformats.org/officeDocument/2006/relationships/hyperlink" Target="http://pbs.twimg.com/profile_images/912506717656748032/94kzvD4U_normal.jpg" TargetMode="External" /><Relationship Id="rId436" Type="http://schemas.openxmlformats.org/officeDocument/2006/relationships/hyperlink" Target="http://pbs.twimg.com/profile_images/700023916383887360/ZUUDlhBH_normal.jpg" TargetMode="External" /><Relationship Id="rId437" Type="http://schemas.openxmlformats.org/officeDocument/2006/relationships/hyperlink" Target="http://pbs.twimg.com/profile_images/978627270435733504/D_dZ7Xa2_normal.jpg" TargetMode="External" /><Relationship Id="rId438" Type="http://schemas.openxmlformats.org/officeDocument/2006/relationships/hyperlink" Target="http://pbs.twimg.com/profile_images/1066734490599518208/4gs6scAl_normal.jpg" TargetMode="External" /><Relationship Id="rId439" Type="http://schemas.openxmlformats.org/officeDocument/2006/relationships/hyperlink" Target="http://pbs.twimg.com/profile_images/278887748/l_9326d30e23f343738e305e507e4a6bcd_normal.jpg" TargetMode="External" /><Relationship Id="rId440" Type="http://schemas.openxmlformats.org/officeDocument/2006/relationships/hyperlink" Target="http://pbs.twimg.com/profile_images/978310746948931585/dXOeGqdk_normal.jpg" TargetMode="External" /><Relationship Id="rId441" Type="http://schemas.openxmlformats.org/officeDocument/2006/relationships/hyperlink" Target="http://pbs.twimg.com/profile_images/896178490340507648/ynyS7dpH_normal.jpg" TargetMode="External" /><Relationship Id="rId442" Type="http://schemas.openxmlformats.org/officeDocument/2006/relationships/hyperlink" Target="http://pbs.twimg.com/profile_images/1059535800197558272/P-8HfCf7_normal.jpg" TargetMode="External" /><Relationship Id="rId443" Type="http://schemas.openxmlformats.org/officeDocument/2006/relationships/hyperlink" Target="http://pbs.twimg.com/profile_images/639988053507899392/6k8oImUU_normal.jpg" TargetMode="External" /><Relationship Id="rId444" Type="http://schemas.openxmlformats.org/officeDocument/2006/relationships/hyperlink" Target="http://pbs.twimg.com/profile_images/1039875063644807168/XDvb1Ukt_normal.jpg" TargetMode="External" /><Relationship Id="rId445" Type="http://schemas.openxmlformats.org/officeDocument/2006/relationships/hyperlink" Target="http://pbs.twimg.com/profile_images/1159675136/chart_normal.jpg" TargetMode="External" /><Relationship Id="rId446" Type="http://schemas.openxmlformats.org/officeDocument/2006/relationships/hyperlink" Target="http://abs.twimg.com/sticky/default_profile_images/default_profile_normal.png" TargetMode="External" /><Relationship Id="rId447" Type="http://schemas.openxmlformats.org/officeDocument/2006/relationships/hyperlink" Target="http://pbs.twimg.com/profile_images/378800000645569920/4ae37524d50cfe32c0ae4ab5d07a8b68_normal.jpeg" TargetMode="External" /><Relationship Id="rId448" Type="http://schemas.openxmlformats.org/officeDocument/2006/relationships/hyperlink" Target="http://pbs.twimg.com/profile_images/2344006563/0tyravynrlrmz86xh3uy_normal.jpeg" TargetMode="External" /><Relationship Id="rId449" Type="http://schemas.openxmlformats.org/officeDocument/2006/relationships/hyperlink" Target="http://pbs.twimg.com/profile_images/967507605299060737/bu35ut7J_normal.jpg" TargetMode="External" /><Relationship Id="rId450" Type="http://schemas.openxmlformats.org/officeDocument/2006/relationships/hyperlink" Target="http://pbs.twimg.com/profile_images/1057270445773332480/Qaepfi_s_normal.jpg" TargetMode="External" /><Relationship Id="rId451" Type="http://schemas.openxmlformats.org/officeDocument/2006/relationships/hyperlink" Target="http://pbs.twimg.com/profile_images/1065386977749598215/DhymrxZr_normal.jpg" TargetMode="External" /><Relationship Id="rId452" Type="http://schemas.openxmlformats.org/officeDocument/2006/relationships/hyperlink" Target="http://pbs.twimg.com/profile_images/1054809095243321344/irS834_A_normal.jpg" TargetMode="External" /><Relationship Id="rId453" Type="http://schemas.openxmlformats.org/officeDocument/2006/relationships/hyperlink" Target="http://pbs.twimg.com/profile_images/997131054141108229/T-yw8Ur6_normal.jpg" TargetMode="External" /><Relationship Id="rId454" Type="http://schemas.openxmlformats.org/officeDocument/2006/relationships/hyperlink" Target="http://pbs.twimg.com/profile_images/660257377581719552/OB_HnHiP_normal.jpg" TargetMode="External" /><Relationship Id="rId455" Type="http://schemas.openxmlformats.org/officeDocument/2006/relationships/hyperlink" Target="http://pbs.twimg.com/profile_images/823527160141008896/KJk7z4GX_normal.jpg" TargetMode="External" /><Relationship Id="rId456" Type="http://schemas.openxmlformats.org/officeDocument/2006/relationships/hyperlink" Target="http://pbs.twimg.com/profile_images/1046575509063290881/w3s8EUp9_normal.jpg" TargetMode="External" /><Relationship Id="rId457" Type="http://schemas.openxmlformats.org/officeDocument/2006/relationships/hyperlink" Target="http://abs.twimg.com/sticky/default_profile_images/default_profile_normal.png" TargetMode="External" /><Relationship Id="rId458" Type="http://schemas.openxmlformats.org/officeDocument/2006/relationships/hyperlink" Target="http://pbs.twimg.com/profile_images/699254016019210240/0R8jx9cC_normal.jpg" TargetMode="External" /><Relationship Id="rId459" Type="http://schemas.openxmlformats.org/officeDocument/2006/relationships/hyperlink" Target="http://abs.twimg.com/sticky/default_profile_images/default_profile_normal.png" TargetMode="External" /><Relationship Id="rId460" Type="http://schemas.openxmlformats.org/officeDocument/2006/relationships/hyperlink" Target="http://pbs.twimg.com/profile_images/974987722812280832/pJ4NRnuS_normal.jpg" TargetMode="External" /><Relationship Id="rId461" Type="http://schemas.openxmlformats.org/officeDocument/2006/relationships/hyperlink" Target="http://pbs.twimg.com/profile_images/1640609196/healer_cu_normal.png" TargetMode="External" /><Relationship Id="rId462" Type="http://schemas.openxmlformats.org/officeDocument/2006/relationships/hyperlink" Target="http://pbs.twimg.com/profile_images/1023942923363262464/BQL72ehE_normal.jpg" TargetMode="External" /><Relationship Id="rId463" Type="http://schemas.openxmlformats.org/officeDocument/2006/relationships/hyperlink" Target="http://pbs.twimg.com/profile_images/1029495491833151488/TPtD14q3_normal.jpg" TargetMode="External" /><Relationship Id="rId464" Type="http://schemas.openxmlformats.org/officeDocument/2006/relationships/hyperlink" Target="http://pbs.twimg.com/profile_images/765251825465430016/TWFwdPlM_normal.jpg" TargetMode="External" /><Relationship Id="rId465" Type="http://schemas.openxmlformats.org/officeDocument/2006/relationships/hyperlink" Target="http://pbs.twimg.com/profile_images/824287887730634752/6CgncNxu_normal.jpg" TargetMode="External" /><Relationship Id="rId466" Type="http://schemas.openxmlformats.org/officeDocument/2006/relationships/hyperlink" Target="http://pbs.twimg.com/profile_images/749310470230773760/B0buVu5J_normal.jpg" TargetMode="External" /><Relationship Id="rId467" Type="http://schemas.openxmlformats.org/officeDocument/2006/relationships/hyperlink" Target="http://pbs.twimg.com/profile_images/1007518123480711168/cBYsmN0l_normal.jpg" TargetMode="External" /><Relationship Id="rId468" Type="http://schemas.openxmlformats.org/officeDocument/2006/relationships/hyperlink" Target="http://pbs.twimg.com/profile_images/829730620825796608/wo8Faqck_normal.jpg" TargetMode="External" /><Relationship Id="rId469" Type="http://schemas.openxmlformats.org/officeDocument/2006/relationships/hyperlink" Target="http://pbs.twimg.com/profile_images/1045854798166335488/GeZAisEr_normal.jpg" TargetMode="External" /><Relationship Id="rId470" Type="http://schemas.openxmlformats.org/officeDocument/2006/relationships/hyperlink" Target="http://pbs.twimg.com/profile_images/1462952855/500x500_normal.jpg" TargetMode="External" /><Relationship Id="rId471" Type="http://schemas.openxmlformats.org/officeDocument/2006/relationships/hyperlink" Target="http://pbs.twimg.com/profile_images/817502654725296129/gL3moZlE_normal.jpg" TargetMode="External" /><Relationship Id="rId472" Type="http://schemas.openxmlformats.org/officeDocument/2006/relationships/hyperlink" Target="http://pbs.twimg.com/profile_images/550156529601507328/vZw7GV6P_normal.jpeg" TargetMode="External" /><Relationship Id="rId473" Type="http://schemas.openxmlformats.org/officeDocument/2006/relationships/hyperlink" Target="http://pbs.twimg.com/profile_images/874276197357596672/kUuht00m_normal.jpg" TargetMode="External" /><Relationship Id="rId474" Type="http://schemas.openxmlformats.org/officeDocument/2006/relationships/hyperlink" Target="http://pbs.twimg.com/profile_images/867749276969041920/bYKdV5_t_normal.jpg" TargetMode="External" /><Relationship Id="rId475" Type="http://schemas.openxmlformats.org/officeDocument/2006/relationships/hyperlink" Target="http://pbs.twimg.com/profile_images/1052625584633700352/-Cz-lAnJ_normal.jpg" TargetMode="External" /><Relationship Id="rId476" Type="http://schemas.openxmlformats.org/officeDocument/2006/relationships/hyperlink" Target="http://pbs.twimg.com/profile_images/1011766709215252480/WfFnBvXI_normal.jpg" TargetMode="External" /><Relationship Id="rId477" Type="http://schemas.openxmlformats.org/officeDocument/2006/relationships/hyperlink" Target="http://pbs.twimg.com/profile_images/1077335802588422145/7HbI8XE__normal.jpg" TargetMode="External" /><Relationship Id="rId478" Type="http://schemas.openxmlformats.org/officeDocument/2006/relationships/hyperlink" Target="http://pbs.twimg.com/profile_images/1074880278294945792/qJV4-7ow_normal.jpg" TargetMode="External" /><Relationship Id="rId479" Type="http://schemas.openxmlformats.org/officeDocument/2006/relationships/hyperlink" Target="http://pbs.twimg.com/profile_images/1074812469237866497/Q_O3PbeE_normal.jpg" TargetMode="External" /><Relationship Id="rId480" Type="http://schemas.openxmlformats.org/officeDocument/2006/relationships/hyperlink" Target="http://pbs.twimg.com/profile_images/1020403755685048320/-noECn52_normal.jpg" TargetMode="External" /><Relationship Id="rId481" Type="http://schemas.openxmlformats.org/officeDocument/2006/relationships/hyperlink" Target="http://pbs.twimg.com/profile_images/760179574810345472/XTIfyN9D_normal.jpg" TargetMode="External" /><Relationship Id="rId482" Type="http://schemas.openxmlformats.org/officeDocument/2006/relationships/hyperlink" Target="http://pbs.twimg.com/profile_images/1060037680409456640/3X9CewKN_normal.jpg" TargetMode="External" /><Relationship Id="rId483" Type="http://schemas.openxmlformats.org/officeDocument/2006/relationships/hyperlink" Target="http://pbs.twimg.com/profile_images/562540822625669121/xyvo7Ef2_normal.jpeg" TargetMode="External" /><Relationship Id="rId484" Type="http://schemas.openxmlformats.org/officeDocument/2006/relationships/hyperlink" Target="http://pbs.twimg.com/profile_images/977382771696914432/sl5fIRu1_normal.jpg" TargetMode="External" /><Relationship Id="rId485" Type="http://schemas.openxmlformats.org/officeDocument/2006/relationships/hyperlink" Target="http://pbs.twimg.com/profile_images/1254784821/22_Martha_BrockSLCA__8_110710_0194_normal.jpg" TargetMode="External" /><Relationship Id="rId486" Type="http://schemas.openxmlformats.org/officeDocument/2006/relationships/hyperlink" Target="http://pbs.twimg.com/profile_images/1083924887/SwellReal_normal.jpg" TargetMode="External" /><Relationship Id="rId487" Type="http://schemas.openxmlformats.org/officeDocument/2006/relationships/hyperlink" Target="http://pbs.twimg.com/profile_images/826237585747963904/iFU7Zzaw_normal.jpg" TargetMode="External" /><Relationship Id="rId488" Type="http://schemas.openxmlformats.org/officeDocument/2006/relationships/hyperlink" Target="http://abs.twimg.com/sticky/default_profile_images/default_profile_normal.png" TargetMode="External" /><Relationship Id="rId489" Type="http://schemas.openxmlformats.org/officeDocument/2006/relationships/hyperlink" Target="http://pbs.twimg.com/profile_images/500043880285601793/cywDsU2O_normal.jpeg" TargetMode="External" /><Relationship Id="rId490" Type="http://schemas.openxmlformats.org/officeDocument/2006/relationships/hyperlink" Target="http://pbs.twimg.com/profile_images/441959546223730689/elKXRp_k_normal.jpeg" TargetMode="External" /><Relationship Id="rId491" Type="http://schemas.openxmlformats.org/officeDocument/2006/relationships/hyperlink" Target="http://pbs.twimg.com/profile_images/784804487001088000/YAq89e79_normal.jpg" TargetMode="External" /><Relationship Id="rId492" Type="http://schemas.openxmlformats.org/officeDocument/2006/relationships/hyperlink" Target="http://pbs.twimg.com/profile_images/681503975997181953/YAZ4fyu-_normal.jpg" TargetMode="External" /><Relationship Id="rId493" Type="http://schemas.openxmlformats.org/officeDocument/2006/relationships/hyperlink" Target="http://abs.twimg.com/sticky/default_profile_images/default_profile_normal.png" TargetMode="External" /><Relationship Id="rId494" Type="http://schemas.openxmlformats.org/officeDocument/2006/relationships/hyperlink" Target="http://pbs.twimg.com/profile_images/378800000048746068/76d334f94fdbe55a6ec89d6745c86763_normal.jpeg" TargetMode="External" /><Relationship Id="rId495" Type="http://schemas.openxmlformats.org/officeDocument/2006/relationships/hyperlink" Target="http://pbs.twimg.com/profile_images/720469926700584960/1FemAvz5_normal.jpg" TargetMode="External" /><Relationship Id="rId496" Type="http://schemas.openxmlformats.org/officeDocument/2006/relationships/hyperlink" Target="http://abs.twimg.com/sticky/default_profile_images/default_profile_normal.png" TargetMode="External" /><Relationship Id="rId497" Type="http://schemas.openxmlformats.org/officeDocument/2006/relationships/hyperlink" Target="http://pbs.twimg.com/profile_images/836992156036448262/BvnVMdyf_normal.jpg" TargetMode="External" /><Relationship Id="rId498" Type="http://schemas.openxmlformats.org/officeDocument/2006/relationships/hyperlink" Target="http://pbs.twimg.com/profile_images/990145961564532738/-pGXnjZk_normal.jpg" TargetMode="External" /><Relationship Id="rId499" Type="http://schemas.openxmlformats.org/officeDocument/2006/relationships/hyperlink" Target="http://pbs.twimg.com/profile_images/1043374537654628352/bIva5c8h_normal.jpg" TargetMode="External" /><Relationship Id="rId500" Type="http://schemas.openxmlformats.org/officeDocument/2006/relationships/hyperlink" Target="http://pbs.twimg.com/profile_images/1040066968257085440/3MBBgUVI_normal.jpg" TargetMode="External" /><Relationship Id="rId501" Type="http://schemas.openxmlformats.org/officeDocument/2006/relationships/hyperlink" Target="http://pbs.twimg.com/profile_images/2616597060/57xi10tkvhsasqex4uad_normal.jpeg" TargetMode="External" /><Relationship Id="rId502" Type="http://schemas.openxmlformats.org/officeDocument/2006/relationships/hyperlink" Target="http://pbs.twimg.com/profile_images/839949773654257664/M9TLJaVJ_normal.jpg" TargetMode="External" /><Relationship Id="rId503" Type="http://schemas.openxmlformats.org/officeDocument/2006/relationships/hyperlink" Target="http://pbs.twimg.com/profile_images/1053005063147401217/TLekSEVb_normal.jpg" TargetMode="External" /><Relationship Id="rId504" Type="http://schemas.openxmlformats.org/officeDocument/2006/relationships/hyperlink" Target="http://pbs.twimg.com/profile_images/910245798146961414/_waEsBdy_normal.jpg" TargetMode="External" /><Relationship Id="rId505" Type="http://schemas.openxmlformats.org/officeDocument/2006/relationships/hyperlink" Target="http://pbs.twimg.com/profile_images/822379248056795139/s1sqOXyr_normal.jpg" TargetMode="External" /><Relationship Id="rId506" Type="http://schemas.openxmlformats.org/officeDocument/2006/relationships/hyperlink" Target="http://pbs.twimg.com/profile_images/618507125397024768/jKIFx1Qs_normal.jpg" TargetMode="External" /><Relationship Id="rId507" Type="http://schemas.openxmlformats.org/officeDocument/2006/relationships/hyperlink" Target="http://pbs.twimg.com/profile_images/808711505638289408/8WI0T6LH_normal.jpg" TargetMode="External" /><Relationship Id="rId508" Type="http://schemas.openxmlformats.org/officeDocument/2006/relationships/hyperlink" Target="http://pbs.twimg.com/profile_images/818590633245876224/L0YigwdX_normal.jpg" TargetMode="External" /><Relationship Id="rId509" Type="http://schemas.openxmlformats.org/officeDocument/2006/relationships/hyperlink" Target="http://pbs.twimg.com/profile_images/920335716869136384/35ez2d2X_normal.jpg" TargetMode="External" /><Relationship Id="rId510" Type="http://schemas.openxmlformats.org/officeDocument/2006/relationships/hyperlink" Target="http://pbs.twimg.com/profile_images/868919238362267651/qAd6TO6D_normal.jpg" TargetMode="External" /><Relationship Id="rId511" Type="http://schemas.openxmlformats.org/officeDocument/2006/relationships/hyperlink" Target="http://pbs.twimg.com/profile_images/1042351593318965249/FjbPuq_K_normal.jpg" TargetMode="External" /><Relationship Id="rId512" Type="http://schemas.openxmlformats.org/officeDocument/2006/relationships/hyperlink" Target="http://pbs.twimg.com/profile_images/539423470400962560/_PRvi0k9_normal.jpeg" TargetMode="External" /><Relationship Id="rId513" Type="http://schemas.openxmlformats.org/officeDocument/2006/relationships/hyperlink" Target="http://pbs.twimg.com/profile_images/785916814484185088/Ro5hqHiZ_normal.jpg" TargetMode="External" /><Relationship Id="rId514" Type="http://schemas.openxmlformats.org/officeDocument/2006/relationships/hyperlink" Target="http://pbs.twimg.com/profile_images/550384687030747136/Ptw7w-It_normal.jpeg" TargetMode="External" /><Relationship Id="rId515" Type="http://schemas.openxmlformats.org/officeDocument/2006/relationships/hyperlink" Target="http://pbs.twimg.com/profile_images/1010315616958332928/1Mv2fcbI_normal.jpg" TargetMode="External" /><Relationship Id="rId516" Type="http://schemas.openxmlformats.org/officeDocument/2006/relationships/hyperlink" Target="http://pbs.twimg.com/profile_images/948591553798434818/L9A8m_jM_normal.jpg" TargetMode="External" /><Relationship Id="rId517" Type="http://schemas.openxmlformats.org/officeDocument/2006/relationships/hyperlink" Target="http://abs.twimg.com/sticky/default_profile_images/default_profile_normal.png" TargetMode="External" /><Relationship Id="rId518" Type="http://schemas.openxmlformats.org/officeDocument/2006/relationships/hyperlink" Target="http://pbs.twimg.com/profile_images/736012966542315520/Zxe2tCTj_normal.jpg" TargetMode="External" /><Relationship Id="rId519" Type="http://schemas.openxmlformats.org/officeDocument/2006/relationships/hyperlink" Target="http://abs.twimg.com/sticky/default_profile_images/default_profile_normal.png" TargetMode="External" /><Relationship Id="rId520" Type="http://schemas.openxmlformats.org/officeDocument/2006/relationships/hyperlink" Target="http://pbs.twimg.com/profile_images/1059936060510093312/PN3dWaaV_normal.jpg" TargetMode="External" /><Relationship Id="rId521" Type="http://schemas.openxmlformats.org/officeDocument/2006/relationships/hyperlink" Target="http://pbs.twimg.com/profile_images/1061939305839357953/y-BF48q9_normal.jpg" TargetMode="External" /><Relationship Id="rId522" Type="http://schemas.openxmlformats.org/officeDocument/2006/relationships/hyperlink" Target="http://pbs.twimg.com/profile_images/1064915840963764225/azMdSNEB_normal.jpg" TargetMode="External" /><Relationship Id="rId523" Type="http://schemas.openxmlformats.org/officeDocument/2006/relationships/hyperlink" Target="http://pbs.twimg.com/profile_images/2553091486/tr_image_normal.jpg" TargetMode="External" /><Relationship Id="rId524" Type="http://schemas.openxmlformats.org/officeDocument/2006/relationships/hyperlink" Target="http://pbs.twimg.com/profile_images/1180440462/lego_scott_normal.jpg" TargetMode="External" /><Relationship Id="rId525" Type="http://schemas.openxmlformats.org/officeDocument/2006/relationships/hyperlink" Target="http://pbs.twimg.com/profile_images/852253255375745024/i1zxwX71_normal.jpg" TargetMode="External" /><Relationship Id="rId526" Type="http://schemas.openxmlformats.org/officeDocument/2006/relationships/hyperlink" Target="http://pbs.twimg.com/profile_images/1044770503125135365/L9VnEEPh_normal.jpg" TargetMode="External" /><Relationship Id="rId527" Type="http://schemas.openxmlformats.org/officeDocument/2006/relationships/hyperlink" Target="http://pbs.twimg.com/profile_images/1077803876042985474/yuwgm1Mj_normal.jpg" TargetMode="External" /><Relationship Id="rId528" Type="http://schemas.openxmlformats.org/officeDocument/2006/relationships/hyperlink" Target="http://pbs.twimg.com/profile_images/707252618536591362/rEsEoT3a_normal.jpg" TargetMode="External" /><Relationship Id="rId529" Type="http://schemas.openxmlformats.org/officeDocument/2006/relationships/hyperlink" Target="http://pbs.twimg.com/profile_images/607943440547127297/AdYuGWFV_normal.jpg" TargetMode="External" /><Relationship Id="rId530" Type="http://schemas.openxmlformats.org/officeDocument/2006/relationships/hyperlink" Target="http://pbs.twimg.com/profile_images/2282723356/998kb8yt910lvpw7rsmm_normal.jpeg" TargetMode="External" /><Relationship Id="rId531" Type="http://schemas.openxmlformats.org/officeDocument/2006/relationships/hyperlink" Target="http://pbs.twimg.com/profile_images/992396702572310528/Yuxg5hh4_normal.jpg" TargetMode="External" /><Relationship Id="rId532" Type="http://schemas.openxmlformats.org/officeDocument/2006/relationships/hyperlink" Target="http://pbs.twimg.com/profile_images/3444040731/de7e8dada35e9cad224080feddd32f36_normal.jpeg" TargetMode="External" /><Relationship Id="rId533" Type="http://schemas.openxmlformats.org/officeDocument/2006/relationships/hyperlink" Target="http://pbs.twimg.com/profile_images/783350351588102144/yIlxCYGr_normal.jpg" TargetMode="External" /><Relationship Id="rId534" Type="http://schemas.openxmlformats.org/officeDocument/2006/relationships/hyperlink" Target="http://pbs.twimg.com/profile_images/378800000192380584/b33b51956c8481c3ed9d993b735fb7c2_normal.png" TargetMode="External" /><Relationship Id="rId535" Type="http://schemas.openxmlformats.org/officeDocument/2006/relationships/hyperlink" Target="http://pbs.twimg.com/profile_images/439396901129965568/_I7ijeI8_normal.jpeg" TargetMode="External" /><Relationship Id="rId536" Type="http://schemas.openxmlformats.org/officeDocument/2006/relationships/hyperlink" Target="http://pbs.twimg.com/profile_images/1016533650429497344/sQARhSU2_normal.jpg" TargetMode="External" /><Relationship Id="rId537" Type="http://schemas.openxmlformats.org/officeDocument/2006/relationships/hyperlink" Target="https://twitter.com/jakeclevine" TargetMode="External" /><Relationship Id="rId538" Type="http://schemas.openxmlformats.org/officeDocument/2006/relationships/hyperlink" Target="https://twitter.com/barssjohn" TargetMode="External" /><Relationship Id="rId539" Type="http://schemas.openxmlformats.org/officeDocument/2006/relationships/hyperlink" Target="https://twitter.com/bigjmcc" TargetMode="External" /><Relationship Id="rId540" Type="http://schemas.openxmlformats.org/officeDocument/2006/relationships/hyperlink" Target="https://twitter.com/bernjordanmp" TargetMode="External" /><Relationship Id="rId541" Type="http://schemas.openxmlformats.org/officeDocument/2006/relationships/hyperlink" Target="https://twitter.com/cnsopb" TargetMode="External" /><Relationship Id="rId542" Type="http://schemas.openxmlformats.org/officeDocument/2006/relationships/hyperlink" Target="https://twitter.com/marion12moore" TargetMode="External" /><Relationship Id="rId543" Type="http://schemas.openxmlformats.org/officeDocument/2006/relationships/hyperlink" Target="https://twitter.com/selfruling1" TargetMode="External" /><Relationship Id="rId544" Type="http://schemas.openxmlformats.org/officeDocument/2006/relationships/hyperlink" Target="https://twitter.com/johnwdean" TargetMode="External" /><Relationship Id="rId545" Type="http://schemas.openxmlformats.org/officeDocument/2006/relationships/hyperlink" Target="https://twitter.com/iechukwudi" TargetMode="External" /><Relationship Id="rId546" Type="http://schemas.openxmlformats.org/officeDocument/2006/relationships/hyperlink" Target="https://twitter.com/plattsgas" TargetMode="External" /><Relationship Id="rId547" Type="http://schemas.openxmlformats.org/officeDocument/2006/relationships/hyperlink" Target="https://twitter.com/plattsoil" TargetMode="External" /><Relationship Id="rId548" Type="http://schemas.openxmlformats.org/officeDocument/2006/relationships/hyperlink" Target="https://twitter.com/brianjscheid" TargetMode="External" /><Relationship Id="rId549" Type="http://schemas.openxmlformats.org/officeDocument/2006/relationships/hyperlink" Target="https://twitter.com/patchofdarkness" TargetMode="External" /><Relationship Id="rId550" Type="http://schemas.openxmlformats.org/officeDocument/2006/relationships/hyperlink" Target="https://twitter.com/danabrothers" TargetMode="External" /><Relationship Id="rId551" Type="http://schemas.openxmlformats.org/officeDocument/2006/relationships/hyperlink" Target="https://twitter.com/alialexali1234" TargetMode="External" /><Relationship Id="rId552" Type="http://schemas.openxmlformats.org/officeDocument/2006/relationships/hyperlink" Target="https://twitter.com/sarmientolavoz" TargetMode="External" /><Relationship Id="rId553" Type="http://schemas.openxmlformats.org/officeDocument/2006/relationships/hyperlink" Target="https://twitter.com/greymessenger" TargetMode="External" /><Relationship Id="rId554" Type="http://schemas.openxmlformats.org/officeDocument/2006/relationships/hyperlink" Target="https://twitter.com/leafwarbler" TargetMode="External" /><Relationship Id="rId555" Type="http://schemas.openxmlformats.org/officeDocument/2006/relationships/hyperlink" Target="https://twitter.com/danbacher" TargetMode="External" /><Relationship Id="rId556" Type="http://schemas.openxmlformats.org/officeDocument/2006/relationships/hyperlink" Target="https://twitter.com/sunns902" TargetMode="External" /><Relationship Id="rId557" Type="http://schemas.openxmlformats.org/officeDocument/2006/relationships/hyperlink" Target="https://twitter.com/nlsmith99" TargetMode="External" /><Relationship Id="rId558" Type="http://schemas.openxmlformats.org/officeDocument/2006/relationships/hyperlink" Target="https://twitter.com/breathingdelhi" TargetMode="External" /><Relationship Id="rId559" Type="http://schemas.openxmlformats.org/officeDocument/2006/relationships/hyperlink" Target="https://twitter.com/monstrum" TargetMode="External" /><Relationship Id="rId560" Type="http://schemas.openxmlformats.org/officeDocument/2006/relationships/hyperlink" Target="https://twitter.com/natcounterpunch" TargetMode="External" /><Relationship Id="rId561" Type="http://schemas.openxmlformats.org/officeDocument/2006/relationships/hyperlink" Target="https://twitter.com/kirkmurphy" TargetMode="External" /><Relationship Id="rId562" Type="http://schemas.openxmlformats.org/officeDocument/2006/relationships/hyperlink" Target="https://twitter.com/janetrweil" TargetMode="External" /><Relationship Id="rId563" Type="http://schemas.openxmlformats.org/officeDocument/2006/relationships/hyperlink" Target="https://twitter.com/occupytheport" TargetMode="External" /><Relationship Id="rId564" Type="http://schemas.openxmlformats.org/officeDocument/2006/relationships/hyperlink" Target="https://twitter.com/mastaofmp3s" TargetMode="External" /><Relationship Id="rId565" Type="http://schemas.openxmlformats.org/officeDocument/2006/relationships/hyperlink" Target="https://twitter.com/hioewilliam07" TargetMode="External" /><Relationship Id="rId566" Type="http://schemas.openxmlformats.org/officeDocument/2006/relationships/hyperlink" Target="https://twitter.com/rainbow_golden" TargetMode="External" /><Relationship Id="rId567" Type="http://schemas.openxmlformats.org/officeDocument/2006/relationships/hyperlink" Target="https://twitter.com/vestedenergy" TargetMode="External" /><Relationship Id="rId568" Type="http://schemas.openxmlformats.org/officeDocument/2006/relationships/hyperlink" Target="https://twitter.com/environmentva" TargetMode="External" /><Relationship Id="rId569" Type="http://schemas.openxmlformats.org/officeDocument/2006/relationships/hyperlink" Target="https://twitter.com/bobbyscott" TargetMode="External" /><Relationship Id="rId570" Type="http://schemas.openxmlformats.org/officeDocument/2006/relationships/hyperlink" Target="https://twitter.com/sara_arub" TargetMode="External" /><Relationship Id="rId571" Type="http://schemas.openxmlformats.org/officeDocument/2006/relationships/hyperlink" Target="https://twitter.com/wendytherealtor" TargetMode="External" /><Relationship Id="rId572" Type="http://schemas.openxmlformats.org/officeDocument/2006/relationships/hyperlink" Target="https://twitter.com/rtbayarea" TargetMode="External" /><Relationship Id="rId573" Type="http://schemas.openxmlformats.org/officeDocument/2006/relationships/hyperlink" Target="https://twitter.com/vicstewartadams" TargetMode="External" /><Relationship Id="rId574" Type="http://schemas.openxmlformats.org/officeDocument/2006/relationships/hyperlink" Target="https://twitter.com/lowsulfurbunker" TargetMode="External" /><Relationship Id="rId575" Type="http://schemas.openxmlformats.org/officeDocument/2006/relationships/hyperlink" Target="https://twitter.com/perfoblogger" TargetMode="External" /><Relationship Id="rId576" Type="http://schemas.openxmlformats.org/officeDocument/2006/relationships/hyperlink" Target="https://twitter.com/norargh1" TargetMode="External" /><Relationship Id="rId577" Type="http://schemas.openxmlformats.org/officeDocument/2006/relationships/hyperlink" Target="https://twitter.com/enviroaction" TargetMode="External" /><Relationship Id="rId578" Type="http://schemas.openxmlformats.org/officeDocument/2006/relationships/hyperlink" Target="https://twitter.com/ax7ztu0jjfy5qhh" TargetMode="External" /><Relationship Id="rId579" Type="http://schemas.openxmlformats.org/officeDocument/2006/relationships/hyperlink" Target="https://twitter.com/nrdc_af" TargetMode="External" /><Relationship Id="rId580" Type="http://schemas.openxmlformats.org/officeDocument/2006/relationships/hyperlink" Target="https://twitter.com/risingtidena" TargetMode="External" /><Relationship Id="rId581" Type="http://schemas.openxmlformats.org/officeDocument/2006/relationships/hyperlink" Target="https://twitter.com/forgerat" TargetMode="External" /><Relationship Id="rId582" Type="http://schemas.openxmlformats.org/officeDocument/2006/relationships/hyperlink" Target="https://twitter.com/chinchillame" TargetMode="External" /><Relationship Id="rId583" Type="http://schemas.openxmlformats.org/officeDocument/2006/relationships/hyperlink" Target="https://twitter.com/vlassover" TargetMode="External" /><Relationship Id="rId584" Type="http://schemas.openxmlformats.org/officeDocument/2006/relationships/hyperlink" Target="https://twitter.com/willmichaels" TargetMode="External" /><Relationship Id="rId585" Type="http://schemas.openxmlformats.org/officeDocument/2006/relationships/hyperlink" Target="https://twitter.com/jadegreen0987" TargetMode="External" /><Relationship Id="rId586" Type="http://schemas.openxmlformats.org/officeDocument/2006/relationships/hyperlink" Target="https://twitter.com/livablesolano" TargetMode="External" /><Relationship Id="rId587" Type="http://schemas.openxmlformats.org/officeDocument/2006/relationships/hyperlink" Target="https://twitter.com/irepbdg_" TargetMode="External" /><Relationship Id="rId588" Type="http://schemas.openxmlformats.org/officeDocument/2006/relationships/hyperlink" Target="https://twitter.com/germxit" TargetMode="External" /><Relationship Id="rId589" Type="http://schemas.openxmlformats.org/officeDocument/2006/relationships/hyperlink" Target="https://twitter.com/dartmouthcommon" TargetMode="External" /><Relationship Id="rId590" Type="http://schemas.openxmlformats.org/officeDocument/2006/relationships/hyperlink" Target="https://twitter.com/therickhoweshow" TargetMode="External" /><Relationship Id="rId591" Type="http://schemas.openxmlformats.org/officeDocument/2006/relationships/hyperlink" Target="https://twitter.com/dxcgeological" TargetMode="External" /><Relationship Id="rId592" Type="http://schemas.openxmlformats.org/officeDocument/2006/relationships/hyperlink" Target="https://twitter.com/mk_inwa" TargetMode="External" /><Relationship Id="rId593" Type="http://schemas.openxmlformats.org/officeDocument/2006/relationships/hyperlink" Target="https://twitter.com/davidcshinn" TargetMode="External" /><Relationship Id="rId594" Type="http://schemas.openxmlformats.org/officeDocument/2006/relationships/hyperlink" Target="https://twitter.com/lollipopguild10" TargetMode="External" /><Relationship Id="rId595" Type="http://schemas.openxmlformats.org/officeDocument/2006/relationships/hyperlink" Target="https://twitter.com/nr" TargetMode="External" /><Relationship Id="rId596" Type="http://schemas.openxmlformats.org/officeDocument/2006/relationships/hyperlink" Target="https://twitter.com/veracruisin" TargetMode="External" /><Relationship Id="rId597" Type="http://schemas.openxmlformats.org/officeDocument/2006/relationships/hyperlink" Target="https://twitter.com/armadillomerino" TargetMode="External" /><Relationship Id="rId598" Type="http://schemas.openxmlformats.org/officeDocument/2006/relationships/hyperlink" Target="https://twitter.com/djhayes01" TargetMode="External" /><Relationship Id="rId599" Type="http://schemas.openxmlformats.org/officeDocument/2006/relationships/hyperlink" Target="https://twitter.com/keithdemko" TargetMode="External" /><Relationship Id="rId600" Type="http://schemas.openxmlformats.org/officeDocument/2006/relationships/hyperlink" Target="https://twitter.com/brianfrosh" TargetMode="External" /><Relationship Id="rId601" Type="http://schemas.openxmlformats.org/officeDocument/2006/relationships/hyperlink" Target="https://twitter.com/strackekey" TargetMode="External" /><Relationship Id="rId602" Type="http://schemas.openxmlformats.org/officeDocument/2006/relationships/hyperlink" Target="https://twitter.com/joevettweets" TargetMode="External" /><Relationship Id="rId603" Type="http://schemas.openxmlformats.org/officeDocument/2006/relationships/hyperlink" Target="https://twitter.com/kdianehoskins" TargetMode="External" /><Relationship Id="rId604" Type="http://schemas.openxmlformats.org/officeDocument/2006/relationships/hyperlink" Target="https://twitter.com/richportcreatio" TargetMode="External" /><Relationship Id="rId605" Type="http://schemas.openxmlformats.org/officeDocument/2006/relationships/hyperlink" Target="https://twitter.com/dustincranor" TargetMode="External" /><Relationship Id="rId606" Type="http://schemas.openxmlformats.org/officeDocument/2006/relationships/hyperlink" Target="https://twitter.com/pd_prender" TargetMode="External" /><Relationship Id="rId607" Type="http://schemas.openxmlformats.org/officeDocument/2006/relationships/hyperlink" Target="https://twitter.com/cherylan101" TargetMode="External" /><Relationship Id="rId608" Type="http://schemas.openxmlformats.org/officeDocument/2006/relationships/hyperlink" Target="https://twitter.com/lorynbaughman" TargetMode="External" /><Relationship Id="rId609" Type="http://schemas.openxmlformats.org/officeDocument/2006/relationships/hyperlink" Target="https://twitter.com/kimsimo27675312" TargetMode="External" /><Relationship Id="rId610" Type="http://schemas.openxmlformats.org/officeDocument/2006/relationships/hyperlink" Target="https://twitter.com/trump_enemy" TargetMode="External" /><Relationship Id="rId611" Type="http://schemas.openxmlformats.org/officeDocument/2006/relationships/hyperlink" Target="https://twitter.com/patrickmustain" TargetMode="External" /><Relationship Id="rId612" Type="http://schemas.openxmlformats.org/officeDocument/2006/relationships/hyperlink" Target="https://twitter.com/atqueens" TargetMode="External" /><Relationship Id="rId613" Type="http://schemas.openxmlformats.org/officeDocument/2006/relationships/hyperlink" Target="https://twitter.com/leahanakin" TargetMode="External" /><Relationship Id="rId614" Type="http://schemas.openxmlformats.org/officeDocument/2006/relationships/hyperlink" Target="https://twitter.com/hmeer2011" TargetMode="External" /><Relationship Id="rId615" Type="http://schemas.openxmlformats.org/officeDocument/2006/relationships/hyperlink" Target="https://twitter.com/vanhornelaw" TargetMode="External" /><Relationship Id="rId616" Type="http://schemas.openxmlformats.org/officeDocument/2006/relationships/hyperlink" Target="https://twitter.com/dcollinswbal" TargetMode="External" /><Relationship Id="rId617" Type="http://schemas.openxmlformats.org/officeDocument/2006/relationships/hyperlink" Target="https://twitter.com/peteach65" TargetMode="External" /><Relationship Id="rId618" Type="http://schemas.openxmlformats.org/officeDocument/2006/relationships/hyperlink" Target="https://twitter.com/democraticags" TargetMode="External" /><Relationship Id="rId619" Type="http://schemas.openxmlformats.org/officeDocument/2006/relationships/hyperlink" Target="https://twitter.com/dirtyjersey701" TargetMode="External" /><Relationship Id="rId620" Type="http://schemas.openxmlformats.org/officeDocument/2006/relationships/hyperlink" Target="https://twitter.com/stateimpactcntr" TargetMode="External" /><Relationship Id="rId621" Type="http://schemas.openxmlformats.org/officeDocument/2006/relationships/hyperlink" Target="https://twitter.com/newjerseyoag" TargetMode="External" /><Relationship Id="rId622" Type="http://schemas.openxmlformats.org/officeDocument/2006/relationships/hyperlink" Target="https://twitter.com/carolstern1" TargetMode="External" /><Relationship Id="rId623" Type="http://schemas.openxmlformats.org/officeDocument/2006/relationships/hyperlink" Target="https://twitter.com/akllama22" TargetMode="External" /><Relationship Id="rId624" Type="http://schemas.openxmlformats.org/officeDocument/2006/relationships/hyperlink" Target="https://twitter.com/lizrosej" TargetMode="External" /><Relationship Id="rId625" Type="http://schemas.openxmlformats.org/officeDocument/2006/relationships/hyperlink" Target="https://twitter.com/cscholten1" TargetMode="External" /><Relationship Id="rId626" Type="http://schemas.openxmlformats.org/officeDocument/2006/relationships/hyperlink" Target="https://twitter.com/angiekozswims" TargetMode="External" /><Relationship Id="rId627" Type="http://schemas.openxmlformats.org/officeDocument/2006/relationships/hyperlink" Target="https://twitter.com/frandaniel2" TargetMode="External" /><Relationship Id="rId628" Type="http://schemas.openxmlformats.org/officeDocument/2006/relationships/hyperlink" Target="https://twitter.com/mrsimpsonnbct" TargetMode="External" /><Relationship Id="rId629" Type="http://schemas.openxmlformats.org/officeDocument/2006/relationships/hyperlink" Target="https://twitter.com/conspiracyfess" TargetMode="External" /><Relationship Id="rId630" Type="http://schemas.openxmlformats.org/officeDocument/2006/relationships/hyperlink" Target="https://twitter.com/wnctimes" TargetMode="External" /><Relationship Id="rId631" Type="http://schemas.openxmlformats.org/officeDocument/2006/relationships/hyperlink" Target="https://twitter.com/kelseylamp" TargetMode="External" /><Relationship Id="rId632" Type="http://schemas.openxmlformats.org/officeDocument/2006/relationships/hyperlink" Target="https://twitter.com/cvofsc" TargetMode="External" /><Relationship Id="rId633" Type="http://schemas.openxmlformats.org/officeDocument/2006/relationships/hyperlink" Target="https://twitter.com/henrymcmaster" TargetMode="External" /><Relationship Id="rId634" Type="http://schemas.openxmlformats.org/officeDocument/2006/relationships/hyperlink" Target="https://twitter.com/johntynanv" TargetMode="External" /><Relationship Id="rId635" Type="http://schemas.openxmlformats.org/officeDocument/2006/relationships/hyperlink" Target="https://twitter.com/bemuir_ronkon79" TargetMode="External" /><Relationship Id="rId636" Type="http://schemas.openxmlformats.org/officeDocument/2006/relationships/hyperlink" Target="https://twitter.com/indivisiblemd" TargetMode="External" /><Relationship Id="rId637" Type="http://schemas.openxmlformats.org/officeDocument/2006/relationships/hyperlink" Target="https://twitter.com/digitaldecoded1" TargetMode="External" /><Relationship Id="rId638" Type="http://schemas.openxmlformats.org/officeDocument/2006/relationships/hyperlink" Target="https://twitter.com/stopdroptooling" TargetMode="External" /><Relationship Id="rId639" Type="http://schemas.openxmlformats.org/officeDocument/2006/relationships/hyperlink" Target="https://twitter.com/nrdc" TargetMode="External" /><Relationship Id="rId640" Type="http://schemas.openxmlformats.org/officeDocument/2006/relationships/hyperlink" Target="https://twitter.com/ddonigernrdc" TargetMode="External" /><Relationship Id="rId641" Type="http://schemas.openxmlformats.org/officeDocument/2006/relationships/hyperlink" Target="https://twitter.com/realdonaldtrump" TargetMode="External" /><Relationship Id="rId642" Type="http://schemas.openxmlformats.org/officeDocument/2006/relationships/hyperlink" Target="https://twitter.com/turtlewoman777" TargetMode="External" /><Relationship Id="rId643" Type="http://schemas.openxmlformats.org/officeDocument/2006/relationships/hyperlink" Target="https://twitter.com/perlmutations" TargetMode="External" /><Relationship Id="rId644" Type="http://schemas.openxmlformats.org/officeDocument/2006/relationships/hyperlink" Target="https://twitter.com/outandabouter" TargetMode="External" /><Relationship Id="rId645" Type="http://schemas.openxmlformats.org/officeDocument/2006/relationships/hyperlink" Target="https://twitter.com/piecederesista2" TargetMode="External" /><Relationship Id="rId646" Type="http://schemas.openxmlformats.org/officeDocument/2006/relationships/hyperlink" Target="https://twitter.com/tada49482112" TargetMode="External" /><Relationship Id="rId647" Type="http://schemas.openxmlformats.org/officeDocument/2006/relationships/hyperlink" Target="https://twitter.com/kkjn1966" TargetMode="External" /><Relationship Id="rId648" Type="http://schemas.openxmlformats.org/officeDocument/2006/relationships/hyperlink" Target="https://twitter.com/trentmw5150" TargetMode="External" /><Relationship Id="rId649" Type="http://schemas.openxmlformats.org/officeDocument/2006/relationships/hyperlink" Target="https://twitter.com/matt_1060" TargetMode="External" /><Relationship Id="rId650" Type="http://schemas.openxmlformats.org/officeDocument/2006/relationships/hyperlink" Target="https://twitter.com/doggintrump" TargetMode="External" /><Relationship Id="rId651" Type="http://schemas.openxmlformats.org/officeDocument/2006/relationships/hyperlink" Target="https://twitter.com/suomigirl987" TargetMode="External" /><Relationship Id="rId652" Type="http://schemas.openxmlformats.org/officeDocument/2006/relationships/hyperlink" Target="https://twitter.com/dwaynegish" TargetMode="External" /><Relationship Id="rId653" Type="http://schemas.openxmlformats.org/officeDocument/2006/relationships/hyperlink" Target="https://twitter.com/mobrock" TargetMode="External" /><Relationship Id="rId654" Type="http://schemas.openxmlformats.org/officeDocument/2006/relationships/hyperlink" Target="https://twitter.com/swell" TargetMode="External" /><Relationship Id="rId655" Type="http://schemas.openxmlformats.org/officeDocument/2006/relationships/hyperlink" Target="https://twitter.com/gina5050" TargetMode="External" /><Relationship Id="rId656" Type="http://schemas.openxmlformats.org/officeDocument/2006/relationships/hyperlink" Target="https://twitter.com/gameing" TargetMode="External" /><Relationship Id="rId657" Type="http://schemas.openxmlformats.org/officeDocument/2006/relationships/hyperlink" Target="https://twitter.com/xsuzi00" TargetMode="External" /><Relationship Id="rId658" Type="http://schemas.openxmlformats.org/officeDocument/2006/relationships/hyperlink" Target="https://twitter.com/sud_basu" TargetMode="External" /><Relationship Id="rId659" Type="http://schemas.openxmlformats.org/officeDocument/2006/relationships/hyperlink" Target="https://twitter.com/mspasty" TargetMode="External" /><Relationship Id="rId660" Type="http://schemas.openxmlformats.org/officeDocument/2006/relationships/hyperlink" Target="https://twitter.com/janekbrundage" TargetMode="External" /><Relationship Id="rId661" Type="http://schemas.openxmlformats.org/officeDocument/2006/relationships/hyperlink" Target="https://twitter.com/schon_patricia" TargetMode="External" /><Relationship Id="rId662" Type="http://schemas.openxmlformats.org/officeDocument/2006/relationships/hyperlink" Target="https://twitter.com/barnettandassoc" TargetMode="External" /><Relationship Id="rId663" Type="http://schemas.openxmlformats.org/officeDocument/2006/relationships/hyperlink" Target="https://twitter.com/mr" TargetMode="External" /><Relationship Id="rId664" Type="http://schemas.openxmlformats.org/officeDocument/2006/relationships/hyperlink" Target="https://twitter.com/xtheflippers" TargetMode="External" /><Relationship Id="rId665" Type="http://schemas.openxmlformats.org/officeDocument/2006/relationships/hyperlink" Target="https://twitter.com/secretaryzinke" TargetMode="External" /><Relationship Id="rId666" Type="http://schemas.openxmlformats.org/officeDocument/2006/relationships/hyperlink" Target="https://twitter.com/nitram_4200" TargetMode="External" /><Relationship Id="rId667" Type="http://schemas.openxmlformats.org/officeDocument/2006/relationships/hyperlink" Target="https://twitter.com/paisley_owen" TargetMode="External" /><Relationship Id="rId668" Type="http://schemas.openxmlformats.org/officeDocument/2006/relationships/hyperlink" Target="https://twitter.com/climateleaf" TargetMode="External" /><Relationship Id="rId669" Type="http://schemas.openxmlformats.org/officeDocument/2006/relationships/hyperlink" Target="https://twitter.com/stonedwino" TargetMode="External" /><Relationship Id="rId670" Type="http://schemas.openxmlformats.org/officeDocument/2006/relationships/hyperlink" Target="https://twitter.com/dragondeepwater" TargetMode="External" /><Relationship Id="rId671" Type="http://schemas.openxmlformats.org/officeDocument/2006/relationships/hyperlink" Target="https://twitter.com/arogis60" TargetMode="External" /><Relationship Id="rId672" Type="http://schemas.openxmlformats.org/officeDocument/2006/relationships/hyperlink" Target="https://twitter.com/fromthebowseat" TargetMode="External" /><Relationship Id="rId673" Type="http://schemas.openxmlformats.org/officeDocument/2006/relationships/hyperlink" Target="https://twitter.com/kevindk82" TargetMode="External" /><Relationship Id="rId674" Type="http://schemas.openxmlformats.org/officeDocument/2006/relationships/hyperlink" Target="https://twitter.com/flgovscott" TargetMode="External" /><Relationship Id="rId675" Type="http://schemas.openxmlformats.org/officeDocument/2006/relationships/hyperlink" Target="https://twitter.com/roycoopernc" TargetMode="External" /><Relationship Id="rId676" Type="http://schemas.openxmlformats.org/officeDocument/2006/relationships/hyperlink" Target="https://twitter.com/johncarneyde" TargetMode="External" /><Relationship Id="rId677" Type="http://schemas.openxmlformats.org/officeDocument/2006/relationships/hyperlink" Target="https://twitter.com/ralphnortham" TargetMode="External" /><Relationship Id="rId678" Type="http://schemas.openxmlformats.org/officeDocument/2006/relationships/hyperlink" Target="https://twitter.com/philmurphynj" TargetMode="External" /><Relationship Id="rId679" Type="http://schemas.openxmlformats.org/officeDocument/2006/relationships/hyperlink" Target="https://twitter.com/annmcelhinney" TargetMode="External" /><Relationship Id="rId680" Type="http://schemas.openxmlformats.org/officeDocument/2006/relationships/hyperlink" Target="https://twitter.com/schousespeaker" TargetMode="External" /><Relationship Id="rId681" Type="http://schemas.openxmlformats.org/officeDocument/2006/relationships/hyperlink" Target="https://twitter.com/nchousespeaker" TargetMode="External" /><Relationship Id="rId682" Type="http://schemas.openxmlformats.org/officeDocument/2006/relationships/hyperlink" Target="https://twitter.com/repjoseoliva" TargetMode="External" /><Relationship Id="rId683" Type="http://schemas.openxmlformats.org/officeDocument/2006/relationships/hyperlink" Target="https://twitter.com/speakercox" TargetMode="External" /><Relationship Id="rId684" Type="http://schemas.openxmlformats.org/officeDocument/2006/relationships/hyperlink" Target="https://twitter.com/speakercoughlin" TargetMode="External" /><Relationship Id="rId685" Type="http://schemas.openxmlformats.org/officeDocument/2006/relationships/hyperlink" Target="https://twitter.com/aloginlo" TargetMode="External" /><Relationship Id="rId686" Type="http://schemas.openxmlformats.org/officeDocument/2006/relationships/hyperlink" Target="https://twitter.com/markbutlereac" TargetMode="External" /><Relationship Id="rId687" Type="http://schemas.openxmlformats.org/officeDocument/2006/relationships/hyperlink" Target="https://twitter.com/parksca" TargetMode="External" /><Relationship Id="rId688" Type="http://schemas.openxmlformats.org/officeDocument/2006/relationships/hyperlink" Target="https://twitter.com/cathmckenna" TargetMode="External" /><Relationship Id="rId689" Type="http://schemas.openxmlformats.org/officeDocument/2006/relationships/hyperlink" Target="https://twitter.com/gmbutts" TargetMode="External" /><Relationship Id="rId690" Type="http://schemas.openxmlformats.org/officeDocument/2006/relationships/hyperlink" Target="https://twitter.com/sierraclubcan" TargetMode="External" /><Relationship Id="rId691" Type="http://schemas.openxmlformats.org/officeDocument/2006/relationships/hyperlink" Target="https://twitter.com/talkingradical" TargetMode="External" /><Relationship Id="rId692" Type="http://schemas.openxmlformats.org/officeDocument/2006/relationships/hyperlink" Target="https://twitter.com/canadianlefty" TargetMode="External" /><Relationship Id="rId693" Type="http://schemas.openxmlformats.org/officeDocument/2006/relationships/hyperlink" Target="https://twitter.com/hughmackaycsm" TargetMode="External" /><Relationship Id="rId694" Type="http://schemas.openxmlformats.org/officeDocument/2006/relationships/hyperlink" Target="https://twitter.com/andyfillmorehfx" TargetMode="External" /><Relationship Id="rId695" Type="http://schemas.openxmlformats.org/officeDocument/2006/relationships/hyperlink" Target="https://twitter.com/lizolac" TargetMode="External" /><Relationship Id="rId696" Type="http://schemas.openxmlformats.org/officeDocument/2006/relationships/hyperlink" Target="https://twitter.com/jrart" TargetMode="External" /><Relationship Id="rId697" Type="http://schemas.openxmlformats.org/officeDocument/2006/relationships/hyperlink" Target="https://twitter.com/devetrobert" TargetMode="External" /><Relationship Id="rId698" Type="http://schemas.openxmlformats.org/officeDocument/2006/relationships/hyperlink" Target="https://twitter.com/thegreenpagesbc" TargetMode="External" /><Relationship Id="rId699" Type="http://schemas.openxmlformats.org/officeDocument/2006/relationships/hyperlink" Target="https://twitter.com/greenmission" TargetMode="External" /><Relationship Id="rId700" Type="http://schemas.openxmlformats.org/officeDocument/2006/relationships/hyperlink" Target="https://twitter.com/canadavolunteer" TargetMode="External" /><Relationship Id="rId701" Type="http://schemas.openxmlformats.org/officeDocument/2006/relationships/hyperlink" Target="https://twitter.com/foe_canada" TargetMode="External" /><Relationship Id="rId702" Type="http://schemas.openxmlformats.org/officeDocument/2006/relationships/hyperlink" Target="https://twitter.com/mvcauthority" TargetMode="External" /><Relationship Id="rId703" Type="http://schemas.openxmlformats.org/officeDocument/2006/relationships/hyperlink" Target="https://twitter.com/wyemarsh" TargetMode="External" /><Relationship Id="rId704" Type="http://schemas.openxmlformats.org/officeDocument/2006/relationships/hyperlink" Target="https://twitter.com/thepurplepatri1" TargetMode="External" /><Relationship Id="rId705" Type="http://schemas.openxmlformats.org/officeDocument/2006/relationships/comments" Target="../comments2.xml" /><Relationship Id="rId706" Type="http://schemas.openxmlformats.org/officeDocument/2006/relationships/vmlDrawing" Target="../drawings/vmlDrawing2.vml" /><Relationship Id="rId707" Type="http://schemas.openxmlformats.org/officeDocument/2006/relationships/table" Target="../tables/table2.xml" /><Relationship Id="rId70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washingtonpost.com/energy-environment/2018/12/20/nine-state-attorneys-join-lawsuit-opposing-airguns-search-oil-atlantic/?utm_term=.1cdc0b3caf36" TargetMode="External" /><Relationship Id="rId2" Type="http://schemas.openxmlformats.org/officeDocument/2006/relationships/hyperlink" Target="https://environmental-action.org/action/petition-stop-offshore-drilling/" TargetMode="External" /><Relationship Id="rId3" Type="http://schemas.openxmlformats.org/officeDocument/2006/relationships/hyperlink" Target="https://www.offshoreenergytoday.com/total-spins-drill-bit-at-brulpadda-re-entry-offshore-south-africa/#.XCTvhz7b0mU.twitter" TargetMode="External" /><Relationship Id="rId4" Type="http://schemas.openxmlformats.org/officeDocument/2006/relationships/hyperlink" Target="http://www.offshoreenergytoday.com/kishorn-to-prepare-worlds-largest-semi-submersible-rig-for-new-gig/" TargetMode="External" /><Relationship Id="rId5" Type="http://schemas.openxmlformats.org/officeDocument/2006/relationships/hyperlink" Target="https://youtu.be/-wI7OD9lC9M" TargetMode="External" /><Relationship Id="rId6" Type="http://schemas.openxmlformats.org/officeDocument/2006/relationships/hyperlink" Target="https://lnkd.in/eftHfus" TargetMode="External" /><Relationship Id="rId7" Type="http://schemas.openxmlformats.org/officeDocument/2006/relationships/hyperlink" Target="http://www.purplepatriot.com/" TargetMode="External" /><Relationship Id="rId8" Type="http://schemas.openxmlformats.org/officeDocument/2006/relationships/hyperlink" Target="https://twitter.com/i/web/status/1079433182636699648" TargetMode="External" /><Relationship Id="rId9" Type="http://schemas.openxmlformats.org/officeDocument/2006/relationships/hyperlink" Target="https://paper.li/CanadaVolunteer/environment?edition_id=2fdcba90-0c07-11e9-9722-0cc47a0d164b" TargetMode="External" /><Relationship Id="rId10" Type="http://schemas.openxmlformats.org/officeDocument/2006/relationships/hyperlink" Target="https://www.thechronicleherald.ca/news/canada/rough-waters-spill-raises-new-questions-about-fast-growing-nl-oil-industry-268818/" TargetMode="External" /><Relationship Id="rId11" Type="http://schemas.openxmlformats.org/officeDocument/2006/relationships/hyperlink" Target="https://twitter.com/i/web/status/1075810801297047552" TargetMode="External" /><Relationship Id="rId12" Type="http://schemas.openxmlformats.org/officeDocument/2006/relationships/hyperlink" Target="https://twitter.com/i/web/status/1075838422063960064" TargetMode="External" /><Relationship Id="rId13" Type="http://schemas.openxmlformats.org/officeDocument/2006/relationships/hyperlink" Target="https://www.facebook.com/MarylandAttorneyGeneral/" TargetMode="External" /><Relationship Id="rId14" Type="http://schemas.openxmlformats.org/officeDocument/2006/relationships/hyperlink" Target="https://twitter.com/i/web/status/1075779281375113217" TargetMode="External" /><Relationship Id="rId15" Type="http://schemas.openxmlformats.org/officeDocument/2006/relationships/hyperlink" Target="https://twitter.com/i/web/status/1075838420264587264" TargetMode="External" /><Relationship Id="rId16" Type="http://schemas.openxmlformats.org/officeDocument/2006/relationships/hyperlink" Target="https://youtu.be/-wI7OD9lC9M" TargetMode="External" /><Relationship Id="rId17" Type="http://schemas.openxmlformats.org/officeDocument/2006/relationships/hyperlink" Target="https://twitter.com/i/web/status/1074508668601753602" TargetMode="External" /><Relationship Id="rId18" Type="http://schemas.openxmlformats.org/officeDocument/2006/relationships/hyperlink" Target="https://www.instagram.com/p/BrjN0FHg2oypvrt5BkcD4w_VzDFiWHR9XxddAs0/?utm_source=ig_twitter_share&amp;igshid=zqm7p8a3i32b" TargetMode="External" /><Relationship Id="rId19" Type="http://schemas.openxmlformats.org/officeDocument/2006/relationships/hyperlink" Target="https://twitter.com/i/web/status/1075283728518176768" TargetMode="External" /><Relationship Id="rId20" Type="http://schemas.openxmlformats.org/officeDocument/2006/relationships/hyperlink" Target="https://twitter.com/i/web/status/1075370150902272001" TargetMode="External" /><Relationship Id="rId21" Type="http://schemas.openxmlformats.org/officeDocument/2006/relationships/hyperlink" Target="https://www.bassoe.no/a-good-year-turned-bad-offshore-rig-backlog-fell-in-2018/news/115/" TargetMode="External" /><Relationship Id="rId22" Type="http://schemas.openxmlformats.org/officeDocument/2006/relationships/hyperlink" Target="https://twitter.com/i/web/status/1075701520916758528" TargetMode="External" /><Relationship Id="rId23" Type="http://schemas.openxmlformats.org/officeDocument/2006/relationships/hyperlink" Target="https://twitter.com/i/web/status/1075781408197627910" TargetMode="External" /><Relationship Id="rId24" Type="http://schemas.openxmlformats.org/officeDocument/2006/relationships/hyperlink" Target="https://twitter.com/i/web/status/1075823379914153984" TargetMode="External" /><Relationship Id="rId25" Type="http://schemas.openxmlformats.org/officeDocument/2006/relationships/hyperlink" Target="https://wnctimes.com/news/911-nc-leads-bipartisan-effort-to-oppose-seismic-testing-and-offshore-drilling" TargetMode="External" /><Relationship Id="rId26" Type="http://schemas.openxmlformats.org/officeDocument/2006/relationships/hyperlink" Target="https://www.thechronicleherald.ca/news/canada/rough-waters-spill-raises-new-questions-about-fast-growing-nl-oil-industry-268818/" TargetMode="External" /><Relationship Id="rId27" Type="http://schemas.openxmlformats.org/officeDocument/2006/relationships/hyperlink" Target="https://twitter.com/i/web/status/1074647296443342848" TargetMode="External" /><Relationship Id="rId28" Type="http://schemas.openxmlformats.org/officeDocument/2006/relationships/hyperlink" Target="https://twitter.com/i/web/status/1075040439806369792" TargetMode="External" /><Relationship Id="rId29" Type="http://schemas.openxmlformats.org/officeDocument/2006/relationships/hyperlink" Target="https://twitter.com/i/web/status/1074276371143237634" TargetMode="External" /><Relationship Id="rId30" Type="http://schemas.openxmlformats.org/officeDocument/2006/relationships/hyperlink" Target="https://twitter.com/i/web/status/1075759000661213187" TargetMode="External" /><Relationship Id="rId31" Type="http://schemas.openxmlformats.org/officeDocument/2006/relationships/hyperlink" Target="https://www.thechronicleherald.ca/opinion/letter-to-the-editor/readers-corner-put-offshore-drilling-under-proper-microscope-271730/" TargetMode="External" /><Relationship Id="rId32" Type="http://schemas.openxmlformats.org/officeDocument/2006/relationships/hyperlink" Target="https://www.thechronicleherald.ca/news/local/offshore-petroleum-board-issues-call-for-bids-267118/" TargetMode="External" /><Relationship Id="rId33" Type="http://schemas.openxmlformats.org/officeDocument/2006/relationships/hyperlink" Target="https://www.counterpunch.org/2018/11/16/judge-orders-moratorium-on-offshore-fracking-in-federal-waters-off-california/" TargetMode="External" /><Relationship Id="rId34" Type="http://schemas.openxmlformats.org/officeDocument/2006/relationships/hyperlink" Target="https://public-accountability.org/report/the-california-oil-veto/?fbclid=IwAR1WbNm01NXzy3s-zfO4Uuo4donSO5UL-nnzTnZzIL6slTSOPVFoVw6yu2w" TargetMode="External" /><Relationship Id="rId35" Type="http://schemas.openxmlformats.org/officeDocument/2006/relationships/hyperlink" Target="https://twitter.com/i/web/status/1078755093489561600" TargetMode="External" /><Relationship Id="rId36" Type="http://schemas.openxmlformats.org/officeDocument/2006/relationships/hyperlink" Target="https://twitter.com/i/web/status/1078754590017929217" TargetMode="External" /><Relationship Id="rId37" Type="http://schemas.openxmlformats.org/officeDocument/2006/relationships/hyperlink" Target="https://twitter.com/i/web/status/1076145067172220928" TargetMode="External" /><Relationship Id="rId38" Type="http://schemas.openxmlformats.org/officeDocument/2006/relationships/hyperlink" Target="https://www.washingtonpost.com/energy-environment/2018/12/20/nine-state-attorneys-join-lawsuit-opposing-airguns-search-oil-atlantic/?utm_term=.1cdc0b3caf36" TargetMode="External" /><Relationship Id="rId39" Type="http://schemas.openxmlformats.org/officeDocument/2006/relationships/hyperlink" Target="https://environmental-action.org/action/petition-stop-offshore-drilling/" TargetMode="External" /><Relationship Id="rId40" Type="http://schemas.openxmlformats.org/officeDocument/2006/relationships/hyperlink" Target="https://twitter.com/i/web/status/1077340896041955328" TargetMode="External" /><Relationship Id="rId41" Type="http://schemas.openxmlformats.org/officeDocument/2006/relationships/hyperlink" Target="https://twitter.com/i/web/status/1075029919208562693" TargetMode="External" /><Relationship Id="rId42" Type="http://schemas.openxmlformats.org/officeDocument/2006/relationships/hyperlink" Target="https://twitter.com/i/web/status/1076150049837441024" TargetMode="External" /><Relationship Id="rId43" Type="http://schemas.openxmlformats.org/officeDocument/2006/relationships/hyperlink" Target="https://www.delmarvanow.com/story/opinion/editorials/2018/12/21/seismic-testing-offshore-drilling-no-thanks-maryland/2364546002/" TargetMode="External" /><Relationship Id="rId44" Type="http://schemas.openxmlformats.org/officeDocument/2006/relationships/hyperlink" Target="https://twitter.com/i/web/status/1074706182902816768" TargetMode="External" /><Relationship Id="rId45" Type="http://schemas.openxmlformats.org/officeDocument/2006/relationships/hyperlink" Target="https://twitter.com/i/web/status/1078452796574388226" TargetMode="External" /><Relationship Id="rId46" Type="http://schemas.openxmlformats.org/officeDocument/2006/relationships/hyperlink" Target="https://actionnetwork.org/petitions/dont-let-trump-drill-our-coast?source=twitter&amp;" TargetMode="External" /><Relationship Id="rId47" Type="http://schemas.openxmlformats.org/officeDocument/2006/relationships/hyperlink" Target="https://twitter.com/i/web/status/1076888172703944712" TargetMode="External" /><Relationship Id="rId48" Type="http://schemas.openxmlformats.org/officeDocument/2006/relationships/hyperlink" Target="https://twitter.com/i/web/status/1074724159157080065" TargetMode="External" /><Relationship Id="rId49" Type="http://schemas.openxmlformats.org/officeDocument/2006/relationships/hyperlink" Target="https://twitter.com/i/web/status/1075090066106650630" TargetMode="External" /><Relationship Id="rId50" Type="http://schemas.openxmlformats.org/officeDocument/2006/relationships/hyperlink" Target="https://twitter.com/i/web/status/1075420240962617350" TargetMode="External" /><Relationship Id="rId51" Type="http://schemas.openxmlformats.org/officeDocument/2006/relationships/hyperlink" Target="https://www.postandcourier.com/news/environmental-groups-will-join-sc-cities-to-sue-over-offshore/article_b25fdc70-fc9b-11e8-8fef-4fdde5bda055.html?utm_source=tw&amp;utm_medium=tweet&amp;utm_campaign=AFOCS" TargetMode="External" /><Relationship Id="rId52" Type="http://schemas.openxmlformats.org/officeDocument/2006/relationships/hyperlink" Target="https://twitter.com/i/web/status/1076953796046131200" TargetMode="External" /><Relationship Id="rId53" Type="http://schemas.openxmlformats.org/officeDocument/2006/relationships/hyperlink" Target="https://paper.li/CanadaVolunteer/environment?edition_id=2fdcba90-0c07-11e9-9722-0cc47a0d164b" TargetMode="External" /><Relationship Id="rId54" Type="http://schemas.openxmlformats.org/officeDocument/2006/relationships/table" Target="../tables/table12.xml" /><Relationship Id="rId55" Type="http://schemas.openxmlformats.org/officeDocument/2006/relationships/table" Target="../tables/table13.xml" /><Relationship Id="rId56" Type="http://schemas.openxmlformats.org/officeDocument/2006/relationships/table" Target="../tables/table14.xml" /><Relationship Id="rId57" Type="http://schemas.openxmlformats.org/officeDocument/2006/relationships/table" Target="../tables/table15.xml" /><Relationship Id="rId58" Type="http://schemas.openxmlformats.org/officeDocument/2006/relationships/table" Target="../tables/table16.xml" /><Relationship Id="rId59" Type="http://schemas.openxmlformats.org/officeDocument/2006/relationships/table" Target="../tables/table17.xml" /><Relationship Id="rId60" Type="http://schemas.openxmlformats.org/officeDocument/2006/relationships/table" Target="../tables/table18.xml" /><Relationship Id="rId6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2242</v>
      </c>
      <c r="BB2" s="13" t="s">
        <v>2272</v>
      </c>
      <c r="BC2" s="13" t="s">
        <v>2273</v>
      </c>
      <c r="BD2" s="117" t="s">
        <v>3018</v>
      </c>
      <c r="BE2" s="117" t="s">
        <v>3019</v>
      </c>
      <c r="BF2" s="117" t="s">
        <v>3020</v>
      </c>
      <c r="BG2" s="117" t="s">
        <v>3021</v>
      </c>
      <c r="BH2" s="117" t="s">
        <v>3022</v>
      </c>
      <c r="BI2" s="117" t="s">
        <v>3023</v>
      </c>
      <c r="BJ2" s="117" t="s">
        <v>3024</v>
      </c>
      <c r="BK2" s="117" t="s">
        <v>3025</v>
      </c>
      <c r="BL2" s="117" t="s">
        <v>3026</v>
      </c>
    </row>
    <row r="3" spans="1:64" ht="15" customHeight="1">
      <c r="A3" s="64" t="s">
        <v>212</v>
      </c>
      <c r="B3" s="64" t="s">
        <v>212</v>
      </c>
      <c r="C3" s="65" t="s">
        <v>3078</v>
      </c>
      <c r="D3" s="66">
        <v>3</v>
      </c>
      <c r="E3" s="67" t="s">
        <v>132</v>
      </c>
      <c r="F3" s="68">
        <v>35</v>
      </c>
      <c r="G3" s="65"/>
      <c r="H3" s="69"/>
      <c r="I3" s="70"/>
      <c r="J3" s="70"/>
      <c r="K3" s="34" t="s">
        <v>65</v>
      </c>
      <c r="L3" s="71">
        <v>3</v>
      </c>
      <c r="M3" s="71"/>
      <c r="N3" s="72"/>
      <c r="O3" s="78" t="s">
        <v>176</v>
      </c>
      <c r="P3" s="80">
        <v>43451.150509259256</v>
      </c>
      <c r="Q3" s="78" t="s">
        <v>382</v>
      </c>
      <c r="R3" s="82" t="s">
        <v>485</v>
      </c>
      <c r="S3" s="78" t="s">
        <v>562</v>
      </c>
      <c r="T3" s="78" t="s">
        <v>587</v>
      </c>
      <c r="U3" s="78"/>
      <c r="V3" s="82" t="s">
        <v>633</v>
      </c>
      <c r="W3" s="80">
        <v>43451.150509259256</v>
      </c>
      <c r="X3" s="82" t="s">
        <v>743</v>
      </c>
      <c r="Y3" s="78"/>
      <c r="Z3" s="78"/>
      <c r="AA3" s="84" t="s">
        <v>913</v>
      </c>
      <c r="AB3" s="84" t="s">
        <v>1083</v>
      </c>
      <c r="AC3" s="78" t="b">
        <v>0</v>
      </c>
      <c r="AD3" s="78">
        <v>0</v>
      </c>
      <c r="AE3" s="84" t="s">
        <v>1091</v>
      </c>
      <c r="AF3" s="78" t="b">
        <v>0</v>
      </c>
      <c r="AG3" s="78" t="s">
        <v>1100</v>
      </c>
      <c r="AH3" s="78"/>
      <c r="AI3" s="84" t="s">
        <v>1092</v>
      </c>
      <c r="AJ3" s="78" t="b">
        <v>0</v>
      </c>
      <c r="AK3" s="78">
        <v>0</v>
      </c>
      <c r="AL3" s="84" t="s">
        <v>1092</v>
      </c>
      <c r="AM3" s="78" t="s">
        <v>1113</v>
      </c>
      <c r="AN3" s="78" t="b">
        <v>1</v>
      </c>
      <c r="AO3" s="84" t="s">
        <v>1083</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15</v>
      </c>
      <c r="BK3" s="49">
        <v>100</v>
      </c>
      <c r="BL3" s="48">
        <v>15</v>
      </c>
    </row>
    <row r="4" spans="1:64" ht="15" customHeight="1">
      <c r="A4" s="64" t="s">
        <v>213</v>
      </c>
      <c r="B4" s="64" t="s">
        <v>327</v>
      </c>
      <c r="C4" s="65" t="s">
        <v>3079</v>
      </c>
      <c r="D4" s="66">
        <v>6.5</v>
      </c>
      <c r="E4" s="67" t="s">
        <v>136</v>
      </c>
      <c r="F4" s="68">
        <v>23.5</v>
      </c>
      <c r="G4" s="65"/>
      <c r="H4" s="69"/>
      <c r="I4" s="70"/>
      <c r="J4" s="70"/>
      <c r="K4" s="34" t="s">
        <v>65</v>
      </c>
      <c r="L4" s="77">
        <v>4</v>
      </c>
      <c r="M4" s="77"/>
      <c r="N4" s="72"/>
      <c r="O4" s="79" t="s">
        <v>380</v>
      </c>
      <c r="P4" s="81">
        <v>43451.53760416667</v>
      </c>
      <c r="Q4" s="79" t="s">
        <v>383</v>
      </c>
      <c r="R4" s="79"/>
      <c r="S4" s="79"/>
      <c r="T4" s="79"/>
      <c r="U4" s="79"/>
      <c r="V4" s="83" t="s">
        <v>634</v>
      </c>
      <c r="W4" s="81">
        <v>43451.53760416667</v>
      </c>
      <c r="X4" s="83" t="s">
        <v>744</v>
      </c>
      <c r="Y4" s="79"/>
      <c r="Z4" s="79"/>
      <c r="AA4" s="85" t="s">
        <v>914</v>
      </c>
      <c r="AB4" s="79"/>
      <c r="AC4" s="79" t="b">
        <v>0</v>
      </c>
      <c r="AD4" s="79">
        <v>0</v>
      </c>
      <c r="AE4" s="85" t="s">
        <v>1092</v>
      </c>
      <c r="AF4" s="79" t="b">
        <v>0</v>
      </c>
      <c r="AG4" s="79" t="s">
        <v>1100</v>
      </c>
      <c r="AH4" s="79"/>
      <c r="AI4" s="85" t="s">
        <v>1092</v>
      </c>
      <c r="AJ4" s="79" t="b">
        <v>0</v>
      </c>
      <c r="AK4" s="79">
        <v>3</v>
      </c>
      <c r="AL4" s="85" t="s">
        <v>1069</v>
      </c>
      <c r="AM4" s="79" t="s">
        <v>1113</v>
      </c>
      <c r="AN4" s="79" t="b">
        <v>0</v>
      </c>
      <c r="AO4" s="85" t="s">
        <v>1069</v>
      </c>
      <c r="AP4" s="79" t="s">
        <v>176</v>
      </c>
      <c r="AQ4" s="79">
        <v>0</v>
      </c>
      <c r="AR4" s="79">
        <v>0</v>
      </c>
      <c r="AS4" s="79"/>
      <c r="AT4" s="79"/>
      <c r="AU4" s="79"/>
      <c r="AV4" s="79"/>
      <c r="AW4" s="79"/>
      <c r="AX4" s="79"/>
      <c r="AY4" s="79"/>
      <c r="AZ4" s="79"/>
      <c r="BA4">
        <v>2</v>
      </c>
      <c r="BB4" s="78" t="str">
        <f>REPLACE(INDEX(GroupVertices[Group],MATCH(Edges[[#This Row],[Vertex 1]],GroupVertices[Vertex],0)),1,1,"")</f>
        <v>3</v>
      </c>
      <c r="BC4" s="78" t="str">
        <f>REPLACE(INDEX(GroupVertices[Group],MATCH(Edges[[#This Row],[Vertex 2]],GroupVertices[Vertex],0)),1,1,"")</f>
        <v>3</v>
      </c>
      <c r="BD4" s="48">
        <v>1</v>
      </c>
      <c r="BE4" s="49">
        <v>3.7037037037037037</v>
      </c>
      <c r="BF4" s="48">
        <v>0</v>
      </c>
      <c r="BG4" s="49">
        <v>0</v>
      </c>
      <c r="BH4" s="48">
        <v>0</v>
      </c>
      <c r="BI4" s="49">
        <v>0</v>
      </c>
      <c r="BJ4" s="48">
        <v>26</v>
      </c>
      <c r="BK4" s="49">
        <v>96.29629629629629</v>
      </c>
      <c r="BL4" s="48">
        <v>27</v>
      </c>
    </row>
    <row r="5" spans="1:64" ht="15">
      <c r="A5" s="64" t="s">
        <v>213</v>
      </c>
      <c r="B5" s="64" t="s">
        <v>334</v>
      </c>
      <c r="C5" s="65" t="s">
        <v>3078</v>
      </c>
      <c r="D5" s="66">
        <v>3</v>
      </c>
      <c r="E5" s="67" t="s">
        <v>132</v>
      </c>
      <c r="F5" s="68">
        <v>35</v>
      </c>
      <c r="G5" s="65"/>
      <c r="H5" s="69"/>
      <c r="I5" s="70"/>
      <c r="J5" s="70"/>
      <c r="K5" s="34" t="s">
        <v>65</v>
      </c>
      <c r="L5" s="77">
        <v>5</v>
      </c>
      <c r="M5" s="77"/>
      <c r="N5" s="72"/>
      <c r="O5" s="79" t="s">
        <v>380</v>
      </c>
      <c r="P5" s="81">
        <v>43451.55243055556</v>
      </c>
      <c r="Q5" s="79" t="s">
        <v>384</v>
      </c>
      <c r="R5" s="79"/>
      <c r="S5" s="79"/>
      <c r="T5" s="79" t="s">
        <v>588</v>
      </c>
      <c r="U5" s="79"/>
      <c r="V5" s="83" t="s">
        <v>634</v>
      </c>
      <c r="W5" s="81">
        <v>43451.55243055556</v>
      </c>
      <c r="X5" s="83" t="s">
        <v>745</v>
      </c>
      <c r="Y5" s="79"/>
      <c r="Z5" s="79"/>
      <c r="AA5" s="85" t="s">
        <v>915</v>
      </c>
      <c r="AB5" s="79"/>
      <c r="AC5" s="79" t="b">
        <v>0</v>
      </c>
      <c r="AD5" s="79">
        <v>0</v>
      </c>
      <c r="AE5" s="85" t="s">
        <v>1092</v>
      </c>
      <c r="AF5" s="79" t="b">
        <v>1</v>
      </c>
      <c r="AG5" s="79" t="s">
        <v>1101</v>
      </c>
      <c r="AH5" s="79"/>
      <c r="AI5" s="85" t="s">
        <v>1107</v>
      </c>
      <c r="AJ5" s="79" t="b">
        <v>0</v>
      </c>
      <c r="AK5" s="79">
        <v>4</v>
      </c>
      <c r="AL5" s="85" t="s">
        <v>1077</v>
      </c>
      <c r="AM5" s="79" t="s">
        <v>1113</v>
      </c>
      <c r="AN5" s="79" t="b">
        <v>0</v>
      </c>
      <c r="AO5" s="85" t="s">
        <v>1077</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213</v>
      </c>
      <c r="B6" s="64" t="s">
        <v>335</v>
      </c>
      <c r="C6" s="65" t="s">
        <v>3078</v>
      </c>
      <c r="D6" s="66">
        <v>3</v>
      </c>
      <c r="E6" s="67" t="s">
        <v>132</v>
      </c>
      <c r="F6" s="68">
        <v>35</v>
      </c>
      <c r="G6" s="65"/>
      <c r="H6" s="69"/>
      <c r="I6" s="70"/>
      <c r="J6" s="70"/>
      <c r="K6" s="34" t="s">
        <v>65</v>
      </c>
      <c r="L6" s="77">
        <v>6</v>
      </c>
      <c r="M6" s="77"/>
      <c r="N6" s="72"/>
      <c r="O6" s="79" t="s">
        <v>380</v>
      </c>
      <c r="P6" s="81">
        <v>43451.55243055556</v>
      </c>
      <c r="Q6" s="79" t="s">
        <v>384</v>
      </c>
      <c r="R6" s="79"/>
      <c r="S6" s="79"/>
      <c r="T6" s="79" t="s">
        <v>588</v>
      </c>
      <c r="U6" s="79"/>
      <c r="V6" s="83" t="s">
        <v>634</v>
      </c>
      <c r="W6" s="81">
        <v>43451.55243055556</v>
      </c>
      <c r="X6" s="83" t="s">
        <v>745</v>
      </c>
      <c r="Y6" s="79"/>
      <c r="Z6" s="79"/>
      <c r="AA6" s="85" t="s">
        <v>915</v>
      </c>
      <c r="AB6" s="79"/>
      <c r="AC6" s="79" t="b">
        <v>0</v>
      </c>
      <c r="AD6" s="79">
        <v>0</v>
      </c>
      <c r="AE6" s="85" t="s">
        <v>1092</v>
      </c>
      <c r="AF6" s="79" t="b">
        <v>1</v>
      </c>
      <c r="AG6" s="79" t="s">
        <v>1101</v>
      </c>
      <c r="AH6" s="79"/>
      <c r="AI6" s="85" t="s">
        <v>1107</v>
      </c>
      <c r="AJ6" s="79" t="b">
        <v>0</v>
      </c>
      <c r="AK6" s="79">
        <v>4</v>
      </c>
      <c r="AL6" s="85" t="s">
        <v>1077</v>
      </c>
      <c r="AM6" s="79" t="s">
        <v>1113</v>
      </c>
      <c r="AN6" s="79" t="b">
        <v>0</v>
      </c>
      <c r="AO6" s="85" t="s">
        <v>1077</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0</v>
      </c>
      <c r="BG6" s="49">
        <v>0</v>
      </c>
      <c r="BH6" s="48">
        <v>0</v>
      </c>
      <c r="BI6" s="49">
        <v>0</v>
      </c>
      <c r="BJ6" s="48">
        <v>14</v>
      </c>
      <c r="BK6" s="49">
        <v>100</v>
      </c>
      <c r="BL6" s="48">
        <v>14</v>
      </c>
    </row>
    <row r="7" spans="1:64" ht="15">
      <c r="A7" s="64" t="s">
        <v>213</v>
      </c>
      <c r="B7" s="64" t="s">
        <v>327</v>
      </c>
      <c r="C7" s="65" t="s">
        <v>3079</v>
      </c>
      <c r="D7" s="66">
        <v>6.5</v>
      </c>
      <c r="E7" s="67" t="s">
        <v>136</v>
      </c>
      <c r="F7" s="68">
        <v>23.5</v>
      </c>
      <c r="G7" s="65"/>
      <c r="H7" s="69"/>
      <c r="I7" s="70"/>
      <c r="J7" s="70"/>
      <c r="K7" s="34" t="s">
        <v>65</v>
      </c>
      <c r="L7" s="77">
        <v>7</v>
      </c>
      <c r="M7" s="77"/>
      <c r="N7" s="72"/>
      <c r="O7" s="79" t="s">
        <v>380</v>
      </c>
      <c r="P7" s="81">
        <v>43451.55243055556</v>
      </c>
      <c r="Q7" s="79" t="s">
        <v>384</v>
      </c>
      <c r="R7" s="79"/>
      <c r="S7" s="79"/>
      <c r="T7" s="79" t="s">
        <v>588</v>
      </c>
      <c r="U7" s="79"/>
      <c r="V7" s="83" t="s">
        <v>634</v>
      </c>
      <c r="W7" s="81">
        <v>43451.55243055556</v>
      </c>
      <c r="X7" s="83" t="s">
        <v>745</v>
      </c>
      <c r="Y7" s="79"/>
      <c r="Z7" s="79"/>
      <c r="AA7" s="85" t="s">
        <v>915</v>
      </c>
      <c r="AB7" s="79"/>
      <c r="AC7" s="79" t="b">
        <v>0</v>
      </c>
      <c r="AD7" s="79">
        <v>0</v>
      </c>
      <c r="AE7" s="85" t="s">
        <v>1092</v>
      </c>
      <c r="AF7" s="79" t="b">
        <v>1</v>
      </c>
      <c r="AG7" s="79" t="s">
        <v>1101</v>
      </c>
      <c r="AH7" s="79"/>
      <c r="AI7" s="85" t="s">
        <v>1107</v>
      </c>
      <c r="AJ7" s="79" t="b">
        <v>0</v>
      </c>
      <c r="AK7" s="79">
        <v>4</v>
      </c>
      <c r="AL7" s="85" t="s">
        <v>1077</v>
      </c>
      <c r="AM7" s="79" t="s">
        <v>1113</v>
      </c>
      <c r="AN7" s="79" t="b">
        <v>0</v>
      </c>
      <c r="AO7" s="85" t="s">
        <v>1077</v>
      </c>
      <c r="AP7" s="79" t="s">
        <v>176</v>
      </c>
      <c r="AQ7" s="79">
        <v>0</v>
      </c>
      <c r="AR7" s="79">
        <v>0</v>
      </c>
      <c r="AS7" s="79"/>
      <c r="AT7" s="79"/>
      <c r="AU7" s="79"/>
      <c r="AV7" s="79"/>
      <c r="AW7" s="79"/>
      <c r="AX7" s="79"/>
      <c r="AY7" s="79"/>
      <c r="AZ7" s="79"/>
      <c r="BA7">
        <v>2</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214</v>
      </c>
      <c r="B8" s="64" t="s">
        <v>327</v>
      </c>
      <c r="C8" s="65" t="s">
        <v>3078</v>
      </c>
      <c r="D8" s="66">
        <v>3</v>
      </c>
      <c r="E8" s="67" t="s">
        <v>132</v>
      </c>
      <c r="F8" s="68">
        <v>35</v>
      </c>
      <c r="G8" s="65"/>
      <c r="H8" s="69"/>
      <c r="I8" s="70"/>
      <c r="J8" s="70"/>
      <c r="K8" s="34" t="s">
        <v>65</v>
      </c>
      <c r="L8" s="77">
        <v>8</v>
      </c>
      <c r="M8" s="77"/>
      <c r="N8" s="72"/>
      <c r="O8" s="79" t="s">
        <v>380</v>
      </c>
      <c r="P8" s="81">
        <v>43451.558958333335</v>
      </c>
      <c r="Q8" s="79" t="s">
        <v>383</v>
      </c>
      <c r="R8" s="79"/>
      <c r="S8" s="79"/>
      <c r="T8" s="79"/>
      <c r="U8" s="79"/>
      <c r="V8" s="83" t="s">
        <v>634</v>
      </c>
      <c r="W8" s="81">
        <v>43451.558958333335</v>
      </c>
      <c r="X8" s="83" t="s">
        <v>746</v>
      </c>
      <c r="Y8" s="79"/>
      <c r="Z8" s="79"/>
      <c r="AA8" s="85" t="s">
        <v>916</v>
      </c>
      <c r="AB8" s="79"/>
      <c r="AC8" s="79" t="b">
        <v>0</v>
      </c>
      <c r="AD8" s="79">
        <v>0</v>
      </c>
      <c r="AE8" s="85" t="s">
        <v>1092</v>
      </c>
      <c r="AF8" s="79" t="b">
        <v>0</v>
      </c>
      <c r="AG8" s="79" t="s">
        <v>1100</v>
      </c>
      <c r="AH8" s="79"/>
      <c r="AI8" s="85" t="s">
        <v>1092</v>
      </c>
      <c r="AJ8" s="79" t="b">
        <v>0</v>
      </c>
      <c r="AK8" s="79">
        <v>3</v>
      </c>
      <c r="AL8" s="85" t="s">
        <v>1069</v>
      </c>
      <c r="AM8" s="79" t="s">
        <v>1114</v>
      </c>
      <c r="AN8" s="79" t="b">
        <v>0</v>
      </c>
      <c r="AO8" s="85" t="s">
        <v>1069</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1</v>
      </c>
      <c r="BE8" s="49">
        <v>3.7037037037037037</v>
      </c>
      <c r="BF8" s="48">
        <v>0</v>
      </c>
      <c r="BG8" s="49">
        <v>0</v>
      </c>
      <c r="BH8" s="48">
        <v>0</v>
      </c>
      <c r="BI8" s="49">
        <v>0</v>
      </c>
      <c r="BJ8" s="48">
        <v>26</v>
      </c>
      <c r="BK8" s="49">
        <v>96.29629629629629</v>
      </c>
      <c r="BL8" s="48">
        <v>27</v>
      </c>
    </row>
    <row r="9" spans="1:64" ht="15">
      <c r="A9" s="64" t="s">
        <v>215</v>
      </c>
      <c r="B9" s="64" t="s">
        <v>336</v>
      </c>
      <c r="C9" s="65" t="s">
        <v>3078</v>
      </c>
      <c r="D9" s="66">
        <v>3</v>
      </c>
      <c r="E9" s="67" t="s">
        <v>132</v>
      </c>
      <c r="F9" s="68">
        <v>35</v>
      </c>
      <c r="G9" s="65"/>
      <c r="H9" s="69"/>
      <c r="I9" s="70"/>
      <c r="J9" s="70"/>
      <c r="K9" s="34" t="s">
        <v>65</v>
      </c>
      <c r="L9" s="77">
        <v>9</v>
      </c>
      <c r="M9" s="77"/>
      <c r="N9" s="72"/>
      <c r="O9" s="79" t="s">
        <v>380</v>
      </c>
      <c r="P9" s="81">
        <v>43451.595972222225</v>
      </c>
      <c r="Q9" s="79" t="s">
        <v>385</v>
      </c>
      <c r="R9" s="83" t="s">
        <v>486</v>
      </c>
      <c r="S9" s="79" t="s">
        <v>562</v>
      </c>
      <c r="T9" s="79" t="s">
        <v>589</v>
      </c>
      <c r="U9" s="79"/>
      <c r="V9" s="83" t="s">
        <v>635</v>
      </c>
      <c r="W9" s="81">
        <v>43451.595972222225</v>
      </c>
      <c r="X9" s="83" t="s">
        <v>747</v>
      </c>
      <c r="Y9" s="79"/>
      <c r="Z9" s="79"/>
      <c r="AA9" s="85" t="s">
        <v>917</v>
      </c>
      <c r="AB9" s="85" t="s">
        <v>1084</v>
      </c>
      <c r="AC9" s="79" t="b">
        <v>0</v>
      </c>
      <c r="AD9" s="79">
        <v>0</v>
      </c>
      <c r="AE9" s="85" t="s">
        <v>1093</v>
      </c>
      <c r="AF9" s="79" t="b">
        <v>0</v>
      </c>
      <c r="AG9" s="79" t="s">
        <v>1100</v>
      </c>
      <c r="AH9" s="79"/>
      <c r="AI9" s="85" t="s">
        <v>1092</v>
      </c>
      <c r="AJ9" s="79" t="b">
        <v>0</v>
      </c>
      <c r="AK9" s="79">
        <v>0</v>
      </c>
      <c r="AL9" s="85" t="s">
        <v>1092</v>
      </c>
      <c r="AM9" s="79" t="s">
        <v>1115</v>
      </c>
      <c r="AN9" s="79" t="b">
        <v>1</v>
      </c>
      <c r="AO9" s="85" t="s">
        <v>1084</v>
      </c>
      <c r="AP9" s="79" t="s">
        <v>176</v>
      </c>
      <c r="AQ9" s="79">
        <v>0</v>
      </c>
      <c r="AR9" s="79">
        <v>0</v>
      </c>
      <c r="AS9" s="79"/>
      <c r="AT9" s="79"/>
      <c r="AU9" s="79"/>
      <c r="AV9" s="79"/>
      <c r="AW9" s="79"/>
      <c r="AX9" s="79"/>
      <c r="AY9" s="79"/>
      <c r="AZ9" s="79"/>
      <c r="BA9">
        <v>1</v>
      </c>
      <c r="BB9" s="78" t="str">
        <f>REPLACE(INDEX(GroupVertices[Group],MATCH(Edges[[#This Row],[Vertex 1]],GroupVertices[Vertex],0)),1,1,"")</f>
        <v>13</v>
      </c>
      <c r="BC9" s="78" t="str">
        <f>REPLACE(INDEX(GroupVertices[Group],MATCH(Edges[[#This Row],[Vertex 2]],GroupVertices[Vertex],0)),1,1,"")</f>
        <v>13</v>
      </c>
      <c r="BD9" s="48"/>
      <c r="BE9" s="49"/>
      <c r="BF9" s="48"/>
      <c r="BG9" s="49"/>
      <c r="BH9" s="48"/>
      <c r="BI9" s="49"/>
      <c r="BJ9" s="48"/>
      <c r="BK9" s="49"/>
      <c r="BL9" s="48"/>
    </row>
    <row r="10" spans="1:64" ht="15">
      <c r="A10" s="64" t="s">
        <v>215</v>
      </c>
      <c r="B10" s="64" t="s">
        <v>337</v>
      </c>
      <c r="C10" s="65" t="s">
        <v>3078</v>
      </c>
      <c r="D10" s="66">
        <v>3</v>
      </c>
      <c r="E10" s="67" t="s">
        <v>132</v>
      </c>
      <c r="F10" s="68">
        <v>35</v>
      </c>
      <c r="G10" s="65"/>
      <c r="H10" s="69"/>
      <c r="I10" s="70"/>
      <c r="J10" s="70"/>
      <c r="K10" s="34" t="s">
        <v>65</v>
      </c>
      <c r="L10" s="77">
        <v>10</v>
      </c>
      <c r="M10" s="77"/>
      <c r="N10" s="72"/>
      <c r="O10" s="79" t="s">
        <v>381</v>
      </c>
      <c r="P10" s="81">
        <v>43451.595972222225</v>
      </c>
      <c r="Q10" s="79" t="s">
        <v>385</v>
      </c>
      <c r="R10" s="83" t="s">
        <v>486</v>
      </c>
      <c r="S10" s="79" t="s">
        <v>562</v>
      </c>
      <c r="T10" s="79" t="s">
        <v>589</v>
      </c>
      <c r="U10" s="79"/>
      <c r="V10" s="83" t="s">
        <v>635</v>
      </c>
      <c r="W10" s="81">
        <v>43451.595972222225</v>
      </c>
      <c r="X10" s="83" t="s">
        <v>747</v>
      </c>
      <c r="Y10" s="79"/>
      <c r="Z10" s="79"/>
      <c r="AA10" s="85" t="s">
        <v>917</v>
      </c>
      <c r="AB10" s="85" t="s">
        <v>1084</v>
      </c>
      <c r="AC10" s="79" t="b">
        <v>0</v>
      </c>
      <c r="AD10" s="79">
        <v>0</v>
      </c>
      <c r="AE10" s="85" t="s">
        <v>1093</v>
      </c>
      <c r="AF10" s="79" t="b">
        <v>0</v>
      </c>
      <c r="AG10" s="79" t="s">
        <v>1100</v>
      </c>
      <c r="AH10" s="79"/>
      <c r="AI10" s="85" t="s">
        <v>1092</v>
      </c>
      <c r="AJ10" s="79" t="b">
        <v>0</v>
      </c>
      <c r="AK10" s="79">
        <v>0</v>
      </c>
      <c r="AL10" s="85" t="s">
        <v>1092</v>
      </c>
      <c r="AM10" s="79" t="s">
        <v>1115</v>
      </c>
      <c r="AN10" s="79" t="b">
        <v>1</v>
      </c>
      <c r="AO10" s="85" t="s">
        <v>1084</v>
      </c>
      <c r="AP10" s="79" t="s">
        <v>176</v>
      </c>
      <c r="AQ10" s="79">
        <v>0</v>
      </c>
      <c r="AR10" s="79">
        <v>0</v>
      </c>
      <c r="AS10" s="79"/>
      <c r="AT10" s="79"/>
      <c r="AU10" s="79"/>
      <c r="AV10" s="79"/>
      <c r="AW10" s="79"/>
      <c r="AX10" s="79"/>
      <c r="AY10" s="79"/>
      <c r="AZ10" s="79"/>
      <c r="BA10">
        <v>1</v>
      </c>
      <c r="BB10" s="78" t="str">
        <f>REPLACE(INDEX(GroupVertices[Group],MATCH(Edges[[#This Row],[Vertex 1]],GroupVertices[Vertex],0)),1,1,"")</f>
        <v>13</v>
      </c>
      <c r="BC10" s="78" t="str">
        <f>REPLACE(INDEX(GroupVertices[Group],MATCH(Edges[[#This Row],[Vertex 2]],GroupVertices[Vertex],0)),1,1,"")</f>
        <v>13</v>
      </c>
      <c r="BD10" s="48">
        <v>0</v>
      </c>
      <c r="BE10" s="49">
        <v>0</v>
      </c>
      <c r="BF10" s="48">
        <v>0</v>
      </c>
      <c r="BG10" s="49">
        <v>0</v>
      </c>
      <c r="BH10" s="48">
        <v>0</v>
      </c>
      <c r="BI10" s="49">
        <v>0</v>
      </c>
      <c r="BJ10" s="48">
        <v>15</v>
      </c>
      <c r="BK10" s="49">
        <v>100</v>
      </c>
      <c r="BL10" s="48">
        <v>15</v>
      </c>
    </row>
    <row r="11" spans="1:64" ht="15">
      <c r="A11" s="64" t="s">
        <v>216</v>
      </c>
      <c r="B11" s="64" t="s">
        <v>297</v>
      </c>
      <c r="C11" s="65" t="s">
        <v>3078</v>
      </c>
      <c r="D11" s="66">
        <v>3</v>
      </c>
      <c r="E11" s="67" t="s">
        <v>132</v>
      </c>
      <c r="F11" s="68">
        <v>35</v>
      </c>
      <c r="G11" s="65"/>
      <c r="H11" s="69"/>
      <c r="I11" s="70"/>
      <c r="J11" s="70"/>
      <c r="K11" s="34" t="s">
        <v>65</v>
      </c>
      <c r="L11" s="77">
        <v>11</v>
      </c>
      <c r="M11" s="77"/>
      <c r="N11" s="72"/>
      <c r="O11" s="79" t="s">
        <v>380</v>
      </c>
      <c r="P11" s="81">
        <v>43451.695752314816</v>
      </c>
      <c r="Q11" s="79" t="s">
        <v>386</v>
      </c>
      <c r="R11" s="79"/>
      <c r="S11" s="79"/>
      <c r="T11" s="79" t="s">
        <v>590</v>
      </c>
      <c r="U11" s="79"/>
      <c r="V11" s="83" t="s">
        <v>636</v>
      </c>
      <c r="W11" s="81">
        <v>43451.695752314816</v>
      </c>
      <c r="X11" s="83" t="s">
        <v>748</v>
      </c>
      <c r="Y11" s="79"/>
      <c r="Z11" s="79"/>
      <c r="AA11" s="85" t="s">
        <v>918</v>
      </c>
      <c r="AB11" s="79"/>
      <c r="AC11" s="79" t="b">
        <v>0</v>
      </c>
      <c r="AD11" s="79">
        <v>0</v>
      </c>
      <c r="AE11" s="85" t="s">
        <v>1092</v>
      </c>
      <c r="AF11" s="79" t="b">
        <v>0</v>
      </c>
      <c r="AG11" s="79" t="s">
        <v>1100</v>
      </c>
      <c r="AH11" s="79"/>
      <c r="AI11" s="85" t="s">
        <v>1092</v>
      </c>
      <c r="AJ11" s="79" t="b">
        <v>0</v>
      </c>
      <c r="AK11" s="79">
        <v>0</v>
      </c>
      <c r="AL11" s="85" t="s">
        <v>1004</v>
      </c>
      <c r="AM11" s="79" t="s">
        <v>1116</v>
      </c>
      <c r="AN11" s="79" t="b">
        <v>0</v>
      </c>
      <c r="AO11" s="85" t="s">
        <v>1004</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7</v>
      </c>
      <c r="BD11" s="48">
        <v>1</v>
      </c>
      <c r="BE11" s="49">
        <v>5.555555555555555</v>
      </c>
      <c r="BF11" s="48">
        <v>0</v>
      </c>
      <c r="BG11" s="49">
        <v>0</v>
      </c>
      <c r="BH11" s="48">
        <v>0</v>
      </c>
      <c r="BI11" s="49">
        <v>0</v>
      </c>
      <c r="BJ11" s="48">
        <v>17</v>
      </c>
      <c r="BK11" s="49">
        <v>94.44444444444444</v>
      </c>
      <c r="BL11" s="48">
        <v>18</v>
      </c>
    </row>
    <row r="12" spans="1:64" ht="15">
      <c r="A12" s="64" t="s">
        <v>217</v>
      </c>
      <c r="B12" s="64" t="s">
        <v>297</v>
      </c>
      <c r="C12" s="65" t="s">
        <v>3078</v>
      </c>
      <c r="D12" s="66">
        <v>3</v>
      </c>
      <c r="E12" s="67" t="s">
        <v>132</v>
      </c>
      <c r="F12" s="68">
        <v>35</v>
      </c>
      <c r="G12" s="65"/>
      <c r="H12" s="69"/>
      <c r="I12" s="70"/>
      <c r="J12" s="70"/>
      <c r="K12" s="34" t="s">
        <v>65</v>
      </c>
      <c r="L12" s="77">
        <v>12</v>
      </c>
      <c r="M12" s="77"/>
      <c r="N12" s="72"/>
      <c r="O12" s="79" t="s">
        <v>380</v>
      </c>
      <c r="P12" s="81">
        <v>43451.695925925924</v>
      </c>
      <c r="Q12" s="79" t="s">
        <v>386</v>
      </c>
      <c r="R12" s="79"/>
      <c r="S12" s="79"/>
      <c r="T12" s="79" t="s">
        <v>590</v>
      </c>
      <c r="U12" s="79"/>
      <c r="V12" s="83" t="s">
        <v>637</v>
      </c>
      <c r="W12" s="81">
        <v>43451.695925925924</v>
      </c>
      <c r="X12" s="83" t="s">
        <v>749</v>
      </c>
      <c r="Y12" s="79"/>
      <c r="Z12" s="79"/>
      <c r="AA12" s="85" t="s">
        <v>919</v>
      </c>
      <c r="AB12" s="79"/>
      <c r="AC12" s="79" t="b">
        <v>0</v>
      </c>
      <c r="AD12" s="79">
        <v>0</v>
      </c>
      <c r="AE12" s="85" t="s">
        <v>1092</v>
      </c>
      <c r="AF12" s="79" t="b">
        <v>0</v>
      </c>
      <c r="AG12" s="79" t="s">
        <v>1100</v>
      </c>
      <c r="AH12" s="79"/>
      <c r="AI12" s="85" t="s">
        <v>1092</v>
      </c>
      <c r="AJ12" s="79" t="b">
        <v>0</v>
      </c>
      <c r="AK12" s="79">
        <v>0</v>
      </c>
      <c r="AL12" s="85" t="s">
        <v>1004</v>
      </c>
      <c r="AM12" s="79" t="s">
        <v>1117</v>
      </c>
      <c r="AN12" s="79" t="b">
        <v>0</v>
      </c>
      <c r="AO12" s="85" t="s">
        <v>1004</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1</v>
      </c>
      <c r="BE12" s="49">
        <v>5.555555555555555</v>
      </c>
      <c r="BF12" s="48">
        <v>0</v>
      </c>
      <c r="BG12" s="49">
        <v>0</v>
      </c>
      <c r="BH12" s="48">
        <v>0</v>
      </c>
      <c r="BI12" s="49">
        <v>0</v>
      </c>
      <c r="BJ12" s="48">
        <v>17</v>
      </c>
      <c r="BK12" s="49">
        <v>94.44444444444444</v>
      </c>
      <c r="BL12" s="48">
        <v>18</v>
      </c>
    </row>
    <row r="13" spans="1:64" ht="15">
      <c r="A13" s="64" t="s">
        <v>218</v>
      </c>
      <c r="B13" s="64" t="s">
        <v>297</v>
      </c>
      <c r="C13" s="65" t="s">
        <v>3078</v>
      </c>
      <c r="D13" s="66">
        <v>3</v>
      </c>
      <c r="E13" s="67" t="s">
        <v>132</v>
      </c>
      <c r="F13" s="68">
        <v>35</v>
      </c>
      <c r="G13" s="65"/>
      <c r="H13" s="69"/>
      <c r="I13" s="70"/>
      <c r="J13" s="70"/>
      <c r="K13" s="34" t="s">
        <v>65</v>
      </c>
      <c r="L13" s="77">
        <v>13</v>
      </c>
      <c r="M13" s="77"/>
      <c r="N13" s="72"/>
      <c r="O13" s="79" t="s">
        <v>380</v>
      </c>
      <c r="P13" s="81">
        <v>43451.69599537037</v>
      </c>
      <c r="Q13" s="79" t="s">
        <v>386</v>
      </c>
      <c r="R13" s="79"/>
      <c r="S13" s="79"/>
      <c r="T13" s="79" t="s">
        <v>590</v>
      </c>
      <c r="U13" s="79"/>
      <c r="V13" s="83" t="s">
        <v>638</v>
      </c>
      <c r="W13" s="81">
        <v>43451.69599537037</v>
      </c>
      <c r="X13" s="83" t="s">
        <v>750</v>
      </c>
      <c r="Y13" s="79"/>
      <c r="Z13" s="79"/>
      <c r="AA13" s="85" t="s">
        <v>920</v>
      </c>
      <c r="AB13" s="79"/>
      <c r="AC13" s="79" t="b">
        <v>0</v>
      </c>
      <c r="AD13" s="79">
        <v>0</v>
      </c>
      <c r="AE13" s="85" t="s">
        <v>1092</v>
      </c>
      <c r="AF13" s="79" t="b">
        <v>0</v>
      </c>
      <c r="AG13" s="79" t="s">
        <v>1100</v>
      </c>
      <c r="AH13" s="79"/>
      <c r="AI13" s="85" t="s">
        <v>1092</v>
      </c>
      <c r="AJ13" s="79" t="b">
        <v>0</v>
      </c>
      <c r="AK13" s="79">
        <v>0</v>
      </c>
      <c r="AL13" s="85" t="s">
        <v>1004</v>
      </c>
      <c r="AM13" s="79" t="s">
        <v>1118</v>
      </c>
      <c r="AN13" s="79" t="b">
        <v>0</v>
      </c>
      <c r="AO13" s="85" t="s">
        <v>1004</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v>1</v>
      </c>
      <c r="BE13" s="49">
        <v>5.555555555555555</v>
      </c>
      <c r="BF13" s="48">
        <v>0</v>
      </c>
      <c r="BG13" s="49">
        <v>0</v>
      </c>
      <c r="BH13" s="48">
        <v>0</v>
      </c>
      <c r="BI13" s="49">
        <v>0</v>
      </c>
      <c r="BJ13" s="48">
        <v>17</v>
      </c>
      <c r="BK13" s="49">
        <v>94.44444444444444</v>
      </c>
      <c r="BL13" s="48">
        <v>18</v>
      </c>
    </row>
    <row r="14" spans="1:64" ht="15">
      <c r="A14" s="64" t="s">
        <v>219</v>
      </c>
      <c r="B14" s="64" t="s">
        <v>327</v>
      </c>
      <c r="C14" s="65" t="s">
        <v>3078</v>
      </c>
      <c r="D14" s="66">
        <v>3</v>
      </c>
      <c r="E14" s="67" t="s">
        <v>132</v>
      </c>
      <c r="F14" s="68">
        <v>35</v>
      </c>
      <c r="G14" s="65"/>
      <c r="H14" s="69"/>
      <c r="I14" s="70"/>
      <c r="J14" s="70"/>
      <c r="K14" s="34" t="s">
        <v>65</v>
      </c>
      <c r="L14" s="77">
        <v>14</v>
      </c>
      <c r="M14" s="77"/>
      <c r="N14" s="72"/>
      <c r="O14" s="79" t="s">
        <v>380</v>
      </c>
      <c r="P14" s="81">
        <v>43451.70092592593</v>
      </c>
      <c r="Q14" s="79" t="s">
        <v>383</v>
      </c>
      <c r="R14" s="79"/>
      <c r="S14" s="79"/>
      <c r="T14" s="79"/>
      <c r="U14" s="79"/>
      <c r="V14" s="83" t="s">
        <v>639</v>
      </c>
      <c r="W14" s="81">
        <v>43451.70092592593</v>
      </c>
      <c r="X14" s="83" t="s">
        <v>751</v>
      </c>
      <c r="Y14" s="79"/>
      <c r="Z14" s="79"/>
      <c r="AA14" s="85" t="s">
        <v>921</v>
      </c>
      <c r="AB14" s="79"/>
      <c r="AC14" s="79" t="b">
        <v>0</v>
      </c>
      <c r="AD14" s="79">
        <v>0</v>
      </c>
      <c r="AE14" s="85" t="s">
        <v>1092</v>
      </c>
      <c r="AF14" s="79" t="b">
        <v>0</v>
      </c>
      <c r="AG14" s="79" t="s">
        <v>1100</v>
      </c>
      <c r="AH14" s="79"/>
      <c r="AI14" s="85" t="s">
        <v>1092</v>
      </c>
      <c r="AJ14" s="79" t="b">
        <v>0</v>
      </c>
      <c r="AK14" s="79">
        <v>3</v>
      </c>
      <c r="AL14" s="85" t="s">
        <v>1069</v>
      </c>
      <c r="AM14" s="79" t="s">
        <v>1113</v>
      </c>
      <c r="AN14" s="79" t="b">
        <v>0</v>
      </c>
      <c r="AO14" s="85" t="s">
        <v>1069</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1</v>
      </c>
      <c r="BE14" s="49">
        <v>3.7037037037037037</v>
      </c>
      <c r="BF14" s="48">
        <v>0</v>
      </c>
      <c r="BG14" s="49">
        <v>0</v>
      </c>
      <c r="BH14" s="48">
        <v>0</v>
      </c>
      <c r="BI14" s="49">
        <v>0</v>
      </c>
      <c r="BJ14" s="48">
        <v>26</v>
      </c>
      <c r="BK14" s="49">
        <v>96.29629629629629</v>
      </c>
      <c r="BL14" s="48">
        <v>27</v>
      </c>
    </row>
    <row r="15" spans="1:64" ht="15">
      <c r="A15" s="64" t="s">
        <v>220</v>
      </c>
      <c r="B15" s="64" t="s">
        <v>220</v>
      </c>
      <c r="C15" s="65" t="s">
        <v>3078</v>
      </c>
      <c r="D15" s="66">
        <v>3</v>
      </c>
      <c r="E15" s="67" t="s">
        <v>132</v>
      </c>
      <c r="F15" s="68">
        <v>35</v>
      </c>
      <c r="G15" s="65"/>
      <c r="H15" s="69"/>
      <c r="I15" s="70"/>
      <c r="J15" s="70"/>
      <c r="K15" s="34" t="s">
        <v>65</v>
      </c>
      <c r="L15" s="77">
        <v>15</v>
      </c>
      <c r="M15" s="77"/>
      <c r="N15" s="72"/>
      <c r="O15" s="79" t="s">
        <v>176</v>
      </c>
      <c r="P15" s="81">
        <v>43450.59851851852</v>
      </c>
      <c r="Q15" s="79" t="s">
        <v>387</v>
      </c>
      <c r="R15" s="83" t="s">
        <v>487</v>
      </c>
      <c r="S15" s="79" t="s">
        <v>563</v>
      </c>
      <c r="T15" s="79" t="s">
        <v>591</v>
      </c>
      <c r="U15" s="79"/>
      <c r="V15" s="83" t="s">
        <v>640</v>
      </c>
      <c r="W15" s="81">
        <v>43450.59851851852</v>
      </c>
      <c r="X15" s="83" t="s">
        <v>752</v>
      </c>
      <c r="Y15" s="79"/>
      <c r="Z15" s="79"/>
      <c r="AA15" s="85" t="s">
        <v>922</v>
      </c>
      <c r="AB15" s="79"/>
      <c r="AC15" s="79" t="b">
        <v>0</v>
      </c>
      <c r="AD15" s="79">
        <v>0</v>
      </c>
      <c r="AE15" s="85" t="s">
        <v>1092</v>
      </c>
      <c r="AF15" s="79" t="b">
        <v>0</v>
      </c>
      <c r="AG15" s="79" t="s">
        <v>1102</v>
      </c>
      <c r="AH15" s="79"/>
      <c r="AI15" s="85" t="s">
        <v>1092</v>
      </c>
      <c r="AJ15" s="79" t="b">
        <v>0</v>
      </c>
      <c r="AK15" s="79">
        <v>1</v>
      </c>
      <c r="AL15" s="85" t="s">
        <v>1092</v>
      </c>
      <c r="AM15" s="79" t="s">
        <v>1119</v>
      </c>
      <c r="AN15" s="79" t="b">
        <v>0</v>
      </c>
      <c r="AO15" s="85" t="s">
        <v>922</v>
      </c>
      <c r="AP15" s="79" t="s">
        <v>1132</v>
      </c>
      <c r="AQ15" s="79">
        <v>0</v>
      </c>
      <c r="AR15" s="79">
        <v>0</v>
      </c>
      <c r="AS15" s="79"/>
      <c r="AT15" s="79"/>
      <c r="AU15" s="79"/>
      <c r="AV15" s="79"/>
      <c r="AW15" s="79"/>
      <c r="AX15" s="79"/>
      <c r="AY15" s="79"/>
      <c r="AZ15" s="79"/>
      <c r="BA15">
        <v>1</v>
      </c>
      <c r="BB15" s="78" t="str">
        <f>REPLACE(INDEX(GroupVertices[Group],MATCH(Edges[[#This Row],[Vertex 1]],GroupVertices[Vertex],0)),1,1,"")</f>
        <v>16</v>
      </c>
      <c r="BC15" s="78" t="str">
        <f>REPLACE(INDEX(GroupVertices[Group],MATCH(Edges[[#This Row],[Vertex 2]],GroupVertices[Vertex],0)),1,1,"")</f>
        <v>16</v>
      </c>
      <c r="BD15" s="48">
        <v>0</v>
      </c>
      <c r="BE15" s="49">
        <v>0</v>
      </c>
      <c r="BF15" s="48">
        <v>1</v>
      </c>
      <c r="BG15" s="49">
        <v>11.11111111111111</v>
      </c>
      <c r="BH15" s="48">
        <v>0</v>
      </c>
      <c r="BI15" s="49">
        <v>0</v>
      </c>
      <c r="BJ15" s="48">
        <v>8</v>
      </c>
      <c r="BK15" s="49">
        <v>88.88888888888889</v>
      </c>
      <c r="BL15" s="48">
        <v>9</v>
      </c>
    </row>
    <row r="16" spans="1:64" ht="15">
      <c r="A16" s="64" t="s">
        <v>221</v>
      </c>
      <c r="B16" s="64" t="s">
        <v>220</v>
      </c>
      <c r="C16" s="65" t="s">
        <v>3078</v>
      </c>
      <c r="D16" s="66">
        <v>3</v>
      </c>
      <c r="E16" s="67" t="s">
        <v>132</v>
      </c>
      <c r="F16" s="68">
        <v>35</v>
      </c>
      <c r="G16" s="65"/>
      <c r="H16" s="69"/>
      <c r="I16" s="70"/>
      <c r="J16" s="70"/>
      <c r="K16" s="34" t="s">
        <v>65</v>
      </c>
      <c r="L16" s="77">
        <v>16</v>
      </c>
      <c r="M16" s="77"/>
      <c r="N16" s="72"/>
      <c r="O16" s="79" t="s">
        <v>380</v>
      </c>
      <c r="P16" s="81">
        <v>43451.73197916667</v>
      </c>
      <c r="Q16" s="79" t="s">
        <v>388</v>
      </c>
      <c r="R16" s="83" t="s">
        <v>487</v>
      </c>
      <c r="S16" s="79" t="s">
        <v>563</v>
      </c>
      <c r="T16" s="79" t="s">
        <v>591</v>
      </c>
      <c r="U16" s="79"/>
      <c r="V16" s="83" t="s">
        <v>641</v>
      </c>
      <c r="W16" s="81">
        <v>43451.73197916667</v>
      </c>
      <c r="X16" s="83" t="s">
        <v>753</v>
      </c>
      <c r="Y16" s="79"/>
      <c r="Z16" s="79"/>
      <c r="AA16" s="85" t="s">
        <v>923</v>
      </c>
      <c r="AB16" s="79"/>
      <c r="AC16" s="79" t="b">
        <v>0</v>
      </c>
      <c r="AD16" s="79">
        <v>0</v>
      </c>
      <c r="AE16" s="85" t="s">
        <v>1092</v>
      </c>
      <c r="AF16" s="79" t="b">
        <v>0</v>
      </c>
      <c r="AG16" s="79" t="s">
        <v>1102</v>
      </c>
      <c r="AH16" s="79"/>
      <c r="AI16" s="85" t="s">
        <v>1092</v>
      </c>
      <c r="AJ16" s="79" t="b">
        <v>0</v>
      </c>
      <c r="AK16" s="79">
        <v>0</v>
      </c>
      <c r="AL16" s="85" t="s">
        <v>922</v>
      </c>
      <c r="AM16" s="79" t="s">
        <v>1114</v>
      </c>
      <c r="AN16" s="79" t="b">
        <v>0</v>
      </c>
      <c r="AO16" s="85" t="s">
        <v>922</v>
      </c>
      <c r="AP16" s="79" t="s">
        <v>176</v>
      </c>
      <c r="AQ16" s="79">
        <v>0</v>
      </c>
      <c r="AR16" s="79">
        <v>0</v>
      </c>
      <c r="AS16" s="79"/>
      <c r="AT16" s="79"/>
      <c r="AU16" s="79"/>
      <c r="AV16" s="79"/>
      <c r="AW16" s="79"/>
      <c r="AX16" s="79"/>
      <c r="AY16" s="79"/>
      <c r="AZ16" s="79"/>
      <c r="BA16">
        <v>1</v>
      </c>
      <c r="BB16" s="78" t="str">
        <f>REPLACE(INDEX(GroupVertices[Group],MATCH(Edges[[#This Row],[Vertex 1]],GroupVertices[Vertex],0)),1,1,"")</f>
        <v>16</v>
      </c>
      <c r="BC16" s="78" t="str">
        <f>REPLACE(INDEX(GroupVertices[Group],MATCH(Edges[[#This Row],[Vertex 2]],GroupVertices[Vertex],0)),1,1,"")</f>
        <v>16</v>
      </c>
      <c r="BD16" s="48">
        <v>0</v>
      </c>
      <c r="BE16" s="49">
        <v>0</v>
      </c>
      <c r="BF16" s="48">
        <v>1</v>
      </c>
      <c r="BG16" s="49">
        <v>9.090909090909092</v>
      </c>
      <c r="BH16" s="48">
        <v>0</v>
      </c>
      <c r="BI16" s="49">
        <v>0</v>
      </c>
      <c r="BJ16" s="48">
        <v>10</v>
      </c>
      <c r="BK16" s="49">
        <v>90.9090909090909</v>
      </c>
      <c r="BL16" s="48">
        <v>11</v>
      </c>
    </row>
    <row r="17" spans="1:64" ht="15">
      <c r="A17" s="64" t="s">
        <v>222</v>
      </c>
      <c r="B17" s="64" t="s">
        <v>297</v>
      </c>
      <c r="C17" s="65" t="s">
        <v>3078</v>
      </c>
      <c r="D17" s="66">
        <v>3</v>
      </c>
      <c r="E17" s="67" t="s">
        <v>132</v>
      </c>
      <c r="F17" s="68">
        <v>35</v>
      </c>
      <c r="G17" s="65"/>
      <c r="H17" s="69"/>
      <c r="I17" s="70"/>
      <c r="J17" s="70"/>
      <c r="K17" s="34" t="s">
        <v>65</v>
      </c>
      <c r="L17" s="77">
        <v>17</v>
      </c>
      <c r="M17" s="77"/>
      <c r="N17" s="72"/>
      <c r="O17" s="79" t="s">
        <v>380</v>
      </c>
      <c r="P17" s="81">
        <v>43451.78491898148</v>
      </c>
      <c r="Q17" s="79" t="s">
        <v>386</v>
      </c>
      <c r="R17" s="79"/>
      <c r="S17" s="79"/>
      <c r="T17" s="79" t="s">
        <v>590</v>
      </c>
      <c r="U17" s="79"/>
      <c r="V17" s="83" t="s">
        <v>642</v>
      </c>
      <c r="W17" s="81">
        <v>43451.78491898148</v>
      </c>
      <c r="X17" s="83" t="s">
        <v>754</v>
      </c>
      <c r="Y17" s="79"/>
      <c r="Z17" s="79"/>
      <c r="AA17" s="85" t="s">
        <v>924</v>
      </c>
      <c r="AB17" s="79"/>
      <c r="AC17" s="79" t="b">
        <v>0</v>
      </c>
      <c r="AD17" s="79">
        <v>0</v>
      </c>
      <c r="AE17" s="85" t="s">
        <v>1092</v>
      </c>
      <c r="AF17" s="79" t="b">
        <v>0</v>
      </c>
      <c r="AG17" s="79" t="s">
        <v>1100</v>
      </c>
      <c r="AH17" s="79"/>
      <c r="AI17" s="85" t="s">
        <v>1092</v>
      </c>
      <c r="AJ17" s="79" t="b">
        <v>0</v>
      </c>
      <c r="AK17" s="79">
        <v>0</v>
      </c>
      <c r="AL17" s="85" t="s">
        <v>1004</v>
      </c>
      <c r="AM17" s="79" t="s">
        <v>1115</v>
      </c>
      <c r="AN17" s="79" t="b">
        <v>0</v>
      </c>
      <c r="AO17" s="85" t="s">
        <v>1004</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v>1</v>
      </c>
      <c r="BE17" s="49">
        <v>5.555555555555555</v>
      </c>
      <c r="BF17" s="48">
        <v>0</v>
      </c>
      <c r="BG17" s="49">
        <v>0</v>
      </c>
      <c r="BH17" s="48">
        <v>0</v>
      </c>
      <c r="BI17" s="49">
        <v>0</v>
      </c>
      <c r="BJ17" s="48">
        <v>17</v>
      </c>
      <c r="BK17" s="49">
        <v>94.44444444444444</v>
      </c>
      <c r="BL17" s="48">
        <v>18</v>
      </c>
    </row>
    <row r="18" spans="1:64" ht="15">
      <c r="A18" s="64" t="s">
        <v>223</v>
      </c>
      <c r="B18" s="64" t="s">
        <v>228</v>
      </c>
      <c r="C18" s="65" t="s">
        <v>3078</v>
      </c>
      <c r="D18" s="66">
        <v>3</v>
      </c>
      <c r="E18" s="67" t="s">
        <v>132</v>
      </c>
      <c r="F18" s="68">
        <v>35</v>
      </c>
      <c r="G18" s="65"/>
      <c r="H18" s="69"/>
      <c r="I18" s="70"/>
      <c r="J18" s="70"/>
      <c r="K18" s="34" t="s">
        <v>65</v>
      </c>
      <c r="L18" s="77">
        <v>18</v>
      </c>
      <c r="M18" s="77"/>
      <c r="N18" s="72"/>
      <c r="O18" s="79" t="s">
        <v>380</v>
      </c>
      <c r="P18" s="81">
        <v>43451.865891203706</v>
      </c>
      <c r="Q18" s="79" t="s">
        <v>389</v>
      </c>
      <c r="R18" s="79"/>
      <c r="S18" s="79"/>
      <c r="T18" s="79" t="s">
        <v>592</v>
      </c>
      <c r="U18" s="79"/>
      <c r="V18" s="83" t="s">
        <v>643</v>
      </c>
      <c r="W18" s="81">
        <v>43451.865891203706</v>
      </c>
      <c r="X18" s="83" t="s">
        <v>755</v>
      </c>
      <c r="Y18" s="79"/>
      <c r="Z18" s="79"/>
      <c r="AA18" s="85" t="s">
        <v>925</v>
      </c>
      <c r="AB18" s="79"/>
      <c r="AC18" s="79" t="b">
        <v>0</v>
      </c>
      <c r="AD18" s="79">
        <v>0</v>
      </c>
      <c r="AE18" s="85" t="s">
        <v>1092</v>
      </c>
      <c r="AF18" s="79" t="b">
        <v>0</v>
      </c>
      <c r="AG18" s="79" t="s">
        <v>1100</v>
      </c>
      <c r="AH18" s="79"/>
      <c r="AI18" s="85" t="s">
        <v>1092</v>
      </c>
      <c r="AJ18" s="79" t="b">
        <v>0</v>
      </c>
      <c r="AK18" s="79">
        <v>4</v>
      </c>
      <c r="AL18" s="85" t="s">
        <v>1047</v>
      </c>
      <c r="AM18" s="79" t="s">
        <v>1117</v>
      </c>
      <c r="AN18" s="79" t="b">
        <v>0</v>
      </c>
      <c r="AO18" s="85" t="s">
        <v>1047</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2</v>
      </c>
      <c r="BE18" s="49">
        <v>8.695652173913043</v>
      </c>
      <c r="BF18" s="48">
        <v>0</v>
      </c>
      <c r="BG18" s="49">
        <v>0</v>
      </c>
      <c r="BH18" s="48">
        <v>0</v>
      </c>
      <c r="BI18" s="49">
        <v>0</v>
      </c>
      <c r="BJ18" s="48">
        <v>21</v>
      </c>
      <c r="BK18" s="49">
        <v>91.30434782608695</v>
      </c>
      <c r="BL18" s="48">
        <v>23</v>
      </c>
    </row>
    <row r="19" spans="1:64" ht="15">
      <c r="A19" s="64" t="s">
        <v>224</v>
      </c>
      <c r="B19" s="64" t="s">
        <v>334</v>
      </c>
      <c r="C19" s="65" t="s">
        <v>3078</v>
      </c>
      <c r="D19" s="66">
        <v>3</v>
      </c>
      <c r="E19" s="67" t="s">
        <v>132</v>
      </c>
      <c r="F19" s="68">
        <v>35</v>
      </c>
      <c r="G19" s="65"/>
      <c r="H19" s="69"/>
      <c r="I19" s="70"/>
      <c r="J19" s="70"/>
      <c r="K19" s="34" t="s">
        <v>65</v>
      </c>
      <c r="L19" s="77">
        <v>19</v>
      </c>
      <c r="M19" s="77"/>
      <c r="N19" s="72"/>
      <c r="O19" s="79" t="s">
        <v>380</v>
      </c>
      <c r="P19" s="81">
        <v>43451.87200231481</v>
      </c>
      <c r="Q19" s="79" t="s">
        <v>384</v>
      </c>
      <c r="R19" s="79"/>
      <c r="S19" s="79"/>
      <c r="T19" s="79" t="s">
        <v>588</v>
      </c>
      <c r="U19" s="79"/>
      <c r="V19" s="83" t="s">
        <v>644</v>
      </c>
      <c r="W19" s="81">
        <v>43451.87200231481</v>
      </c>
      <c r="X19" s="83" t="s">
        <v>756</v>
      </c>
      <c r="Y19" s="79"/>
      <c r="Z19" s="79"/>
      <c r="AA19" s="85" t="s">
        <v>926</v>
      </c>
      <c r="AB19" s="79"/>
      <c r="AC19" s="79" t="b">
        <v>0</v>
      </c>
      <c r="AD19" s="79">
        <v>0</v>
      </c>
      <c r="AE19" s="85" t="s">
        <v>1092</v>
      </c>
      <c r="AF19" s="79" t="b">
        <v>1</v>
      </c>
      <c r="AG19" s="79" t="s">
        <v>1101</v>
      </c>
      <c r="AH19" s="79"/>
      <c r="AI19" s="85" t="s">
        <v>1107</v>
      </c>
      <c r="AJ19" s="79" t="b">
        <v>0</v>
      </c>
      <c r="AK19" s="79">
        <v>0</v>
      </c>
      <c r="AL19" s="85" t="s">
        <v>1077</v>
      </c>
      <c r="AM19" s="79" t="s">
        <v>1115</v>
      </c>
      <c r="AN19" s="79" t="b">
        <v>0</v>
      </c>
      <c r="AO19" s="85" t="s">
        <v>1077</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224</v>
      </c>
      <c r="B20" s="64" t="s">
        <v>335</v>
      </c>
      <c r="C20" s="65" t="s">
        <v>3078</v>
      </c>
      <c r="D20" s="66">
        <v>3</v>
      </c>
      <c r="E20" s="67" t="s">
        <v>132</v>
      </c>
      <c r="F20" s="68">
        <v>35</v>
      </c>
      <c r="G20" s="65"/>
      <c r="H20" s="69"/>
      <c r="I20" s="70"/>
      <c r="J20" s="70"/>
      <c r="K20" s="34" t="s">
        <v>65</v>
      </c>
      <c r="L20" s="77">
        <v>20</v>
      </c>
      <c r="M20" s="77"/>
      <c r="N20" s="72"/>
      <c r="O20" s="79" t="s">
        <v>380</v>
      </c>
      <c r="P20" s="81">
        <v>43451.87200231481</v>
      </c>
      <c r="Q20" s="79" t="s">
        <v>384</v>
      </c>
      <c r="R20" s="79"/>
      <c r="S20" s="79"/>
      <c r="T20" s="79" t="s">
        <v>588</v>
      </c>
      <c r="U20" s="79"/>
      <c r="V20" s="83" t="s">
        <v>644</v>
      </c>
      <c r="W20" s="81">
        <v>43451.87200231481</v>
      </c>
      <c r="X20" s="83" t="s">
        <v>756</v>
      </c>
      <c r="Y20" s="79"/>
      <c r="Z20" s="79"/>
      <c r="AA20" s="85" t="s">
        <v>926</v>
      </c>
      <c r="AB20" s="79"/>
      <c r="AC20" s="79" t="b">
        <v>0</v>
      </c>
      <c r="AD20" s="79">
        <v>0</v>
      </c>
      <c r="AE20" s="85" t="s">
        <v>1092</v>
      </c>
      <c r="AF20" s="79" t="b">
        <v>1</v>
      </c>
      <c r="AG20" s="79" t="s">
        <v>1101</v>
      </c>
      <c r="AH20" s="79"/>
      <c r="AI20" s="85" t="s">
        <v>1107</v>
      </c>
      <c r="AJ20" s="79" t="b">
        <v>0</v>
      </c>
      <c r="AK20" s="79">
        <v>0</v>
      </c>
      <c r="AL20" s="85" t="s">
        <v>1077</v>
      </c>
      <c r="AM20" s="79" t="s">
        <v>1115</v>
      </c>
      <c r="AN20" s="79" t="b">
        <v>0</v>
      </c>
      <c r="AO20" s="85" t="s">
        <v>1077</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224</v>
      </c>
      <c r="B21" s="64" t="s">
        <v>327</v>
      </c>
      <c r="C21" s="65" t="s">
        <v>3078</v>
      </c>
      <c r="D21" s="66">
        <v>3</v>
      </c>
      <c r="E21" s="67" t="s">
        <v>132</v>
      </c>
      <c r="F21" s="68">
        <v>35</v>
      </c>
      <c r="G21" s="65"/>
      <c r="H21" s="69"/>
      <c r="I21" s="70"/>
      <c r="J21" s="70"/>
      <c r="K21" s="34" t="s">
        <v>65</v>
      </c>
      <c r="L21" s="77">
        <v>21</v>
      </c>
      <c r="M21" s="77"/>
      <c r="N21" s="72"/>
      <c r="O21" s="79" t="s">
        <v>380</v>
      </c>
      <c r="P21" s="81">
        <v>43451.87200231481</v>
      </c>
      <c r="Q21" s="79" t="s">
        <v>384</v>
      </c>
      <c r="R21" s="79"/>
      <c r="S21" s="79"/>
      <c r="T21" s="79" t="s">
        <v>588</v>
      </c>
      <c r="U21" s="79"/>
      <c r="V21" s="83" t="s">
        <v>644</v>
      </c>
      <c r="W21" s="81">
        <v>43451.87200231481</v>
      </c>
      <c r="X21" s="83" t="s">
        <v>756</v>
      </c>
      <c r="Y21" s="79"/>
      <c r="Z21" s="79"/>
      <c r="AA21" s="85" t="s">
        <v>926</v>
      </c>
      <c r="AB21" s="79"/>
      <c r="AC21" s="79" t="b">
        <v>0</v>
      </c>
      <c r="AD21" s="79">
        <v>0</v>
      </c>
      <c r="AE21" s="85" t="s">
        <v>1092</v>
      </c>
      <c r="AF21" s="79" t="b">
        <v>1</v>
      </c>
      <c r="AG21" s="79" t="s">
        <v>1101</v>
      </c>
      <c r="AH21" s="79"/>
      <c r="AI21" s="85" t="s">
        <v>1107</v>
      </c>
      <c r="AJ21" s="79" t="b">
        <v>0</v>
      </c>
      <c r="AK21" s="79">
        <v>0</v>
      </c>
      <c r="AL21" s="85" t="s">
        <v>1077</v>
      </c>
      <c r="AM21" s="79" t="s">
        <v>1115</v>
      </c>
      <c r="AN21" s="79" t="b">
        <v>0</v>
      </c>
      <c r="AO21" s="85" t="s">
        <v>1077</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0</v>
      </c>
      <c r="BE21" s="49">
        <v>0</v>
      </c>
      <c r="BF21" s="48">
        <v>0</v>
      </c>
      <c r="BG21" s="49">
        <v>0</v>
      </c>
      <c r="BH21" s="48">
        <v>0</v>
      </c>
      <c r="BI21" s="49">
        <v>0</v>
      </c>
      <c r="BJ21" s="48">
        <v>14</v>
      </c>
      <c r="BK21" s="49">
        <v>100</v>
      </c>
      <c r="BL21" s="48">
        <v>14</v>
      </c>
    </row>
    <row r="22" spans="1:64" ht="15">
      <c r="A22" s="64" t="s">
        <v>225</v>
      </c>
      <c r="B22" s="64" t="s">
        <v>334</v>
      </c>
      <c r="C22" s="65" t="s">
        <v>3078</v>
      </c>
      <c r="D22" s="66">
        <v>3</v>
      </c>
      <c r="E22" s="67" t="s">
        <v>132</v>
      </c>
      <c r="F22" s="68">
        <v>35</v>
      </c>
      <c r="G22" s="65"/>
      <c r="H22" s="69"/>
      <c r="I22" s="70"/>
      <c r="J22" s="70"/>
      <c r="K22" s="34" t="s">
        <v>65</v>
      </c>
      <c r="L22" s="77">
        <v>22</v>
      </c>
      <c r="M22" s="77"/>
      <c r="N22" s="72"/>
      <c r="O22" s="79" t="s">
        <v>380</v>
      </c>
      <c r="P22" s="81">
        <v>43451.87547453704</v>
      </c>
      <c r="Q22" s="79" t="s">
        <v>384</v>
      </c>
      <c r="R22" s="79"/>
      <c r="S22" s="79"/>
      <c r="T22" s="79" t="s">
        <v>588</v>
      </c>
      <c r="U22" s="79"/>
      <c r="V22" s="83" t="s">
        <v>645</v>
      </c>
      <c r="W22" s="81">
        <v>43451.87547453704</v>
      </c>
      <c r="X22" s="83" t="s">
        <v>757</v>
      </c>
      <c r="Y22" s="79"/>
      <c r="Z22" s="79"/>
      <c r="AA22" s="85" t="s">
        <v>927</v>
      </c>
      <c r="AB22" s="79"/>
      <c r="AC22" s="79" t="b">
        <v>0</v>
      </c>
      <c r="AD22" s="79">
        <v>0</v>
      </c>
      <c r="AE22" s="85" t="s">
        <v>1092</v>
      </c>
      <c r="AF22" s="79" t="b">
        <v>1</v>
      </c>
      <c r="AG22" s="79" t="s">
        <v>1101</v>
      </c>
      <c r="AH22" s="79"/>
      <c r="AI22" s="85" t="s">
        <v>1107</v>
      </c>
      <c r="AJ22" s="79" t="b">
        <v>0</v>
      </c>
      <c r="AK22" s="79">
        <v>0</v>
      </c>
      <c r="AL22" s="85" t="s">
        <v>1077</v>
      </c>
      <c r="AM22" s="79" t="s">
        <v>1115</v>
      </c>
      <c r="AN22" s="79" t="b">
        <v>0</v>
      </c>
      <c r="AO22" s="85" t="s">
        <v>1077</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225</v>
      </c>
      <c r="B23" s="64" t="s">
        <v>335</v>
      </c>
      <c r="C23" s="65" t="s">
        <v>3078</v>
      </c>
      <c r="D23" s="66">
        <v>3</v>
      </c>
      <c r="E23" s="67" t="s">
        <v>132</v>
      </c>
      <c r="F23" s="68">
        <v>35</v>
      </c>
      <c r="G23" s="65"/>
      <c r="H23" s="69"/>
      <c r="I23" s="70"/>
      <c r="J23" s="70"/>
      <c r="K23" s="34" t="s">
        <v>65</v>
      </c>
      <c r="L23" s="77">
        <v>23</v>
      </c>
      <c r="M23" s="77"/>
      <c r="N23" s="72"/>
      <c r="O23" s="79" t="s">
        <v>380</v>
      </c>
      <c r="P23" s="81">
        <v>43451.87547453704</v>
      </c>
      <c r="Q23" s="79" t="s">
        <v>384</v>
      </c>
      <c r="R23" s="79"/>
      <c r="S23" s="79"/>
      <c r="T23" s="79" t="s">
        <v>588</v>
      </c>
      <c r="U23" s="79"/>
      <c r="V23" s="83" t="s">
        <v>645</v>
      </c>
      <c r="W23" s="81">
        <v>43451.87547453704</v>
      </c>
      <c r="X23" s="83" t="s">
        <v>757</v>
      </c>
      <c r="Y23" s="79"/>
      <c r="Z23" s="79"/>
      <c r="AA23" s="85" t="s">
        <v>927</v>
      </c>
      <c r="AB23" s="79"/>
      <c r="AC23" s="79" t="b">
        <v>0</v>
      </c>
      <c r="AD23" s="79">
        <v>0</v>
      </c>
      <c r="AE23" s="85" t="s">
        <v>1092</v>
      </c>
      <c r="AF23" s="79" t="b">
        <v>1</v>
      </c>
      <c r="AG23" s="79" t="s">
        <v>1101</v>
      </c>
      <c r="AH23" s="79"/>
      <c r="AI23" s="85" t="s">
        <v>1107</v>
      </c>
      <c r="AJ23" s="79" t="b">
        <v>0</v>
      </c>
      <c r="AK23" s="79">
        <v>0</v>
      </c>
      <c r="AL23" s="85" t="s">
        <v>1077</v>
      </c>
      <c r="AM23" s="79" t="s">
        <v>1115</v>
      </c>
      <c r="AN23" s="79" t="b">
        <v>0</v>
      </c>
      <c r="AO23" s="85" t="s">
        <v>1077</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225</v>
      </c>
      <c r="B24" s="64" t="s">
        <v>327</v>
      </c>
      <c r="C24" s="65" t="s">
        <v>3078</v>
      </c>
      <c r="D24" s="66">
        <v>3</v>
      </c>
      <c r="E24" s="67" t="s">
        <v>132</v>
      </c>
      <c r="F24" s="68">
        <v>35</v>
      </c>
      <c r="G24" s="65"/>
      <c r="H24" s="69"/>
      <c r="I24" s="70"/>
      <c r="J24" s="70"/>
      <c r="K24" s="34" t="s">
        <v>65</v>
      </c>
      <c r="L24" s="77">
        <v>24</v>
      </c>
      <c r="M24" s="77"/>
      <c r="N24" s="72"/>
      <c r="O24" s="79" t="s">
        <v>380</v>
      </c>
      <c r="P24" s="81">
        <v>43451.87547453704</v>
      </c>
      <c r="Q24" s="79" t="s">
        <v>384</v>
      </c>
      <c r="R24" s="79"/>
      <c r="S24" s="79"/>
      <c r="T24" s="79" t="s">
        <v>588</v>
      </c>
      <c r="U24" s="79"/>
      <c r="V24" s="83" t="s">
        <v>645</v>
      </c>
      <c r="W24" s="81">
        <v>43451.87547453704</v>
      </c>
      <c r="X24" s="83" t="s">
        <v>757</v>
      </c>
      <c r="Y24" s="79"/>
      <c r="Z24" s="79"/>
      <c r="AA24" s="85" t="s">
        <v>927</v>
      </c>
      <c r="AB24" s="79"/>
      <c r="AC24" s="79" t="b">
        <v>0</v>
      </c>
      <c r="AD24" s="79">
        <v>0</v>
      </c>
      <c r="AE24" s="85" t="s">
        <v>1092</v>
      </c>
      <c r="AF24" s="79" t="b">
        <v>1</v>
      </c>
      <c r="AG24" s="79" t="s">
        <v>1101</v>
      </c>
      <c r="AH24" s="79"/>
      <c r="AI24" s="85" t="s">
        <v>1107</v>
      </c>
      <c r="AJ24" s="79" t="b">
        <v>0</v>
      </c>
      <c r="AK24" s="79">
        <v>0</v>
      </c>
      <c r="AL24" s="85" t="s">
        <v>1077</v>
      </c>
      <c r="AM24" s="79" t="s">
        <v>1115</v>
      </c>
      <c r="AN24" s="79" t="b">
        <v>0</v>
      </c>
      <c r="AO24" s="85" t="s">
        <v>1077</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0</v>
      </c>
      <c r="BE24" s="49">
        <v>0</v>
      </c>
      <c r="BF24" s="48">
        <v>0</v>
      </c>
      <c r="BG24" s="49">
        <v>0</v>
      </c>
      <c r="BH24" s="48">
        <v>0</v>
      </c>
      <c r="BI24" s="49">
        <v>0</v>
      </c>
      <c r="BJ24" s="48">
        <v>14</v>
      </c>
      <c r="BK24" s="49">
        <v>100</v>
      </c>
      <c r="BL24" s="48">
        <v>14</v>
      </c>
    </row>
    <row r="25" spans="1:64" ht="15">
      <c r="A25" s="64" t="s">
        <v>226</v>
      </c>
      <c r="B25" s="64" t="s">
        <v>334</v>
      </c>
      <c r="C25" s="65" t="s">
        <v>3078</v>
      </c>
      <c r="D25" s="66">
        <v>3</v>
      </c>
      <c r="E25" s="67" t="s">
        <v>132</v>
      </c>
      <c r="F25" s="68">
        <v>35</v>
      </c>
      <c r="G25" s="65"/>
      <c r="H25" s="69"/>
      <c r="I25" s="70"/>
      <c r="J25" s="70"/>
      <c r="K25" s="34" t="s">
        <v>65</v>
      </c>
      <c r="L25" s="77">
        <v>25</v>
      </c>
      <c r="M25" s="77"/>
      <c r="N25" s="72"/>
      <c r="O25" s="79" t="s">
        <v>380</v>
      </c>
      <c r="P25" s="81">
        <v>43451.87599537037</v>
      </c>
      <c r="Q25" s="79" t="s">
        <v>384</v>
      </c>
      <c r="R25" s="79"/>
      <c r="S25" s="79"/>
      <c r="T25" s="79" t="s">
        <v>588</v>
      </c>
      <c r="U25" s="79"/>
      <c r="V25" s="83" t="s">
        <v>646</v>
      </c>
      <c r="W25" s="81">
        <v>43451.87599537037</v>
      </c>
      <c r="X25" s="83" t="s">
        <v>758</v>
      </c>
      <c r="Y25" s="79"/>
      <c r="Z25" s="79"/>
      <c r="AA25" s="85" t="s">
        <v>928</v>
      </c>
      <c r="AB25" s="79"/>
      <c r="AC25" s="79" t="b">
        <v>0</v>
      </c>
      <c r="AD25" s="79">
        <v>0</v>
      </c>
      <c r="AE25" s="85" t="s">
        <v>1092</v>
      </c>
      <c r="AF25" s="79" t="b">
        <v>0</v>
      </c>
      <c r="AG25" s="79" t="s">
        <v>1101</v>
      </c>
      <c r="AH25" s="79"/>
      <c r="AI25" s="85" t="s">
        <v>1092</v>
      </c>
      <c r="AJ25" s="79" t="b">
        <v>0</v>
      </c>
      <c r="AK25" s="79">
        <v>0</v>
      </c>
      <c r="AL25" s="85" t="s">
        <v>1092</v>
      </c>
      <c r="AM25" s="79" t="s">
        <v>1120</v>
      </c>
      <c r="AN25" s="79" t="b">
        <v>0</v>
      </c>
      <c r="AO25" s="85" t="s">
        <v>928</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226</v>
      </c>
      <c r="B26" s="64" t="s">
        <v>335</v>
      </c>
      <c r="C26" s="65" t="s">
        <v>3078</v>
      </c>
      <c r="D26" s="66">
        <v>3</v>
      </c>
      <c r="E26" s="67" t="s">
        <v>132</v>
      </c>
      <c r="F26" s="68">
        <v>35</v>
      </c>
      <c r="G26" s="65"/>
      <c r="H26" s="69"/>
      <c r="I26" s="70"/>
      <c r="J26" s="70"/>
      <c r="K26" s="34" t="s">
        <v>65</v>
      </c>
      <c r="L26" s="77">
        <v>26</v>
      </c>
      <c r="M26" s="77"/>
      <c r="N26" s="72"/>
      <c r="O26" s="79" t="s">
        <v>380</v>
      </c>
      <c r="P26" s="81">
        <v>43451.87599537037</v>
      </c>
      <c r="Q26" s="79" t="s">
        <v>384</v>
      </c>
      <c r="R26" s="79"/>
      <c r="S26" s="79"/>
      <c r="T26" s="79" t="s">
        <v>588</v>
      </c>
      <c r="U26" s="79"/>
      <c r="V26" s="83" t="s">
        <v>646</v>
      </c>
      <c r="W26" s="81">
        <v>43451.87599537037</v>
      </c>
      <c r="X26" s="83" t="s">
        <v>758</v>
      </c>
      <c r="Y26" s="79"/>
      <c r="Z26" s="79"/>
      <c r="AA26" s="85" t="s">
        <v>928</v>
      </c>
      <c r="AB26" s="79"/>
      <c r="AC26" s="79" t="b">
        <v>0</v>
      </c>
      <c r="AD26" s="79">
        <v>0</v>
      </c>
      <c r="AE26" s="85" t="s">
        <v>1092</v>
      </c>
      <c r="AF26" s="79" t="b">
        <v>0</v>
      </c>
      <c r="AG26" s="79" t="s">
        <v>1101</v>
      </c>
      <c r="AH26" s="79"/>
      <c r="AI26" s="85" t="s">
        <v>1092</v>
      </c>
      <c r="AJ26" s="79" t="b">
        <v>0</v>
      </c>
      <c r="AK26" s="79">
        <v>0</v>
      </c>
      <c r="AL26" s="85" t="s">
        <v>1092</v>
      </c>
      <c r="AM26" s="79" t="s">
        <v>1120</v>
      </c>
      <c r="AN26" s="79" t="b">
        <v>0</v>
      </c>
      <c r="AO26" s="85" t="s">
        <v>928</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226</v>
      </c>
      <c r="B27" s="64" t="s">
        <v>327</v>
      </c>
      <c r="C27" s="65" t="s">
        <v>3078</v>
      </c>
      <c r="D27" s="66">
        <v>3</v>
      </c>
      <c r="E27" s="67" t="s">
        <v>132</v>
      </c>
      <c r="F27" s="68">
        <v>35</v>
      </c>
      <c r="G27" s="65"/>
      <c r="H27" s="69"/>
      <c r="I27" s="70"/>
      <c r="J27" s="70"/>
      <c r="K27" s="34" t="s">
        <v>65</v>
      </c>
      <c r="L27" s="77">
        <v>27</v>
      </c>
      <c r="M27" s="77"/>
      <c r="N27" s="72"/>
      <c r="O27" s="79" t="s">
        <v>380</v>
      </c>
      <c r="P27" s="81">
        <v>43451.87599537037</v>
      </c>
      <c r="Q27" s="79" t="s">
        <v>384</v>
      </c>
      <c r="R27" s="79"/>
      <c r="S27" s="79"/>
      <c r="T27" s="79" t="s">
        <v>588</v>
      </c>
      <c r="U27" s="79"/>
      <c r="V27" s="83" t="s">
        <v>646</v>
      </c>
      <c r="W27" s="81">
        <v>43451.87599537037</v>
      </c>
      <c r="X27" s="83" t="s">
        <v>758</v>
      </c>
      <c r="Y27" s="79"/>
      <c r="Z27" s="79"/>
      <c r="AA27" s="85" t="s">
        <v>928</v>
      </c>
      <c r="AB27" s="79"/>
      <c r="AC27" s="79" t="b">
        <v>0</v>
      </c>
      <c r="AD27" s="79">
        <v>0</v>
      </c>
      <c r="AE27" s="85" t="s">
        <v>1092</v>
      </c>
      <c r="AF27" s="79" t="b">
        <v>0</v>
      </c>
      <c r="AG27" s="79" t="s">
        <v>1101</v>
      </c>
      <c r="AH27" s="79"/>
      <c r="AI27" s="85" t="s">
        <v>1092</v>
      </c>
      <c r="AJ27" s="79" t="b">
        <v>0</v>
      </c>
      <c r="AK27" s="79">
        <v>0</v>
      </c>
      <c r="AL27" s="85" t="s">
        <v>1092</v>
      </c>
      <c r="AM27" s="79" t="s">
        <v>1120</v>
      </c>
      <c r="AN27" s="79" t="b">
        <v>0</v>
      </c>
      <c r="AO27" s="85" t="s">
        <v>928</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14</v>
      </c>
      <c r="BK27" s="49">
        <v>100</v>
      </c>
      <c r="BL27" s="48">
        <v>14</v>
      </c>
    </row>
    <row r="28" spans="1:64" ht="15">
      <c r="A28" s="64" t="s">
        <v>227</v>
      </c>
      <c r="B28" s="64" t="s">
        <v>228</v>
      </c>
      <c r="C28" s="65" t="s">
        <v>3078</v>
      </c>
      <c r="D28" s="66">
        <v>3</v>
      </c>
      <c r="E28" s="67" t="s">
        <v>132</v>
      </c>
      <c r="F28" s="68">
        <v>35</v>
      </c>
      <c r="G28" s="65"/>
      <c r="H28" s="69"/>
      <c r="I28" s="70"/>
      <c r="J28" s="70"/>
      <c r="K28" s="34" t="s">
        <v>65</v>
      </c>
      <c r="L28" s="77">
        <v>28</v>
      </c>
      <c r="M28" s="77"/>
      <c r="N28" s="72"/>
      <c r="O28" s="79" t="s">
        <v>380</v>
      </c>
      <c r="P28" s="81">
        <v>43451.890752314815</v>
      </c>
      <c r="Q28" s="79" t="s">
        <v>389</v>
      </c>
      <c r="R28" s="79"/>
      <c r="S28" s="79"/>
      <c r="T28" s="79" t="s">
        <v>592</v>
      </c>
      <c r="U28" s="79"/>
      <c r="V28" s="83" t="s">
        <v>647</v>
      </c>
      <c r="W28" s="81">
        <v>43451.890752314815</v>
      </c>
      <c r="X28" s="83" t="s">
        <v>759</v>
      </c>
      <c r="Y28" s="79"/>
      <c r="Z28" s="79"/>
      <c r="AA28" s="85" t="s">
        <v>929</v>
      </c>
      <c r="AB28" s="79"/>
      <c r="AC28" s="79" t="b">
        <v>0</v>
      </c>
      <c r="AD28" s="79">
        <v>0</v>
      </c>
      <c r="AE28" s="85" t="s">
        <v>1092</v>
      </c>
      <c r="AF28" s="79" t="b">
        <v>0</v>
      </c>
      <c r="AG28" s="79" t="s">
        <v>1100</v>
      </c>
      <c r="AH28" s="79"/>
      <c r="AI28" s="85" t="s">
        <v>1092</v>
      </c>
      <c r="AJ28" s="79" t="b">
        <v>0</v>
      </c>
      <c r="AK28" s="79">
        <v>4</v>
      </c>
      <c r="AL28" s="85" t="s">
        <v>1047</v>
      </c>
      <c r="AM28" s="79" t="s">
        <v>1115</v>
      </c>
      <c r="AN28" s="79" t="b">
        <v>0</v>
      </c>
      <c r="AO28" s="85" t="s">
        <v>1047</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2</v>
      </c>
      <c r="BE28" s="49">
        <v>8.695652173913043</v>
      </c>
      <c r="BF28" s="48">
        <v>0</v>
      </c>
      <c r="BG28" s="49">
        <v>0</v>
      </c>
      <c r="BH28" s="48">
        <v>0</v>
      </c>
      <c r="BI28" s="49">
        <v>0</v>
      </c>
      <c r="BJ28" s="48">
        <v>21</v>
      </c>
      <c r="BK28" s="49">
        <v>91.30434782608695</v>
      </c>
      <c r="BL28" s="48">
        <v>23</v>
      </c>
    </row>
    <row r="29" spans="1:64" ht="15">
      <c r="A29" s="64" t="s">
        <v>228</v>
      </c>
      <c r="B29" s="64" t="s">
        <v>338</v>
      </c>
      <c r="C29" s="65" t="s">
        <v>3078</v>
      </c>
      <c r="D29" s="66">
        <v>3</v>
      </c>
      <c r="E29" s="67" t="s">
        <v>132</v>
      </c>
      <c r="F29" s="68">
        <v>35</v>
      </c>
      <c r="G29" s="65"/>
      <c r="H29" s="69"/>
      <c r="I29" s="70"/>
      <c r="J29" s="70"/>
      <c r="K29" s="34" t="s">
        <v>65</v>
      </c>
      <c r="L29" s="77">
        <v>29</v>
      </c>
      <c r="M29" s="77"/>
      <c r="N29" s="72"/>
      <c r="O29" s="79" t="s">
        <v>380</v>
      </c>
      <c r="P29" s="81">
        <v>43424.28040509259</v>
      </c>
      <c r="Q29" s="79" t="s">
        <v>390</v>
      </c>
      <c r="R29" s="83" t="s">
        <v>488</v>
      </c>
      <c r="S29" s="79" t="s">
        <v>564</v>
      </c>
      <c r="T29" s="79" t="s">
        <v>593</v>
      </c>
      <c r="U29" s="79"/>
      <c r="V29" s="83" t="s">
        <v>648</v>
      </c>
      <c r="W29" s="81">
        <v>43424.28040509259</v>
      </c>
      <c r="X29" s="83" t="s">
        <v>760</v>
      </c>
      <c r="Y29" s="79"/>
      <c r="Z29" s="79"/>
      <c r="AA29" s="85" t="s">
        <v>930</v>
      </c>
      <c r="AB29" s="79"/>
      <c r="AC29" s="79" t="b">
        <v>0</v>
      </c>
      <c r="AD29" s="79">
        <v>3</v>
      </c>
      <c r="AE29" s="85" t="s">
        <v>1092</v>
      </c>
      <c r="AF29" s="79" t="b">
        <v>0</v>
      </c>
      <c r="AG29" s="79" t="s">
        <v>1100</v>
      </c>
      <c r="AH29" s="79"/>
      <c r="AI29" s="85" t="s">
        <v>1092</v>
      </c>
      <c r="AJ29" s="79" t="b">
        <v>0</v>
      </c>
      <c r="AK29" s="79">
        <v>3</v>
      </c>
      <c r="AL29" s="85" t="s">
        <v>1092</v>
      </c>
      <c r="AM29" s="79" t="s">
        <v>1115</v>
      </c>
      <c r="AN29" s="79" t="b">
        <v>0</v>
      </c>
      <c r="AO29" s="85" t="s">
        <v>930</v>
      </c>
      <c r="AP29" s="79" t="s">
        <v>1132</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1</v>
      </c>
      <c r="BE29" s="49">
        <v>3.0303030303030303</v>
      </c>
      <c r="BF29" s="48">
        <v>0</v>
      </c>
      <c r="BG29" s="49">
        <v>0</v>
      </c>
      <c r="BH29" s="48">
        <v>0</v>
      </c>
      <c r="BI29" s="49">
        <v>0</v>
      </c>
      <c r="BJ29" s="48">
        <v>32</v>
      </c>
      <c r="BK29" s="49">
        <v>96.96969696969697</v>
      </c>
      <c r="BL29" s="48">
        <v>33</v>
      </c>
    </row>
    <row r="30" spans="1:64" ht="15">
      <c r="A30" s="64" t="s">
        <v>229</v>
      </c>
      <c r="B30" s="64" t="s">
        <v>228</v>
      </c>
      <c r="C30" s="65" t="s">
        <v>3078</v>
      </c>
      <c r="D30" s="66">
        <v>3</v>
      </c>
      <c r="E30" s="67" t="s">
        <v>132</v>
      </c>
      <c r="F30" s="68">
        <v>35</v>
      </c>
      <c r="G30" s="65"/>
      <c r="H30" s="69"/>
      <c r="I30" s="70"/>
      <c r="J30" s="70"/>
      <c r="K30" s="34" t="s">
        <v>65</v>
      </c>
      <c r="L30" s="77">
        <v>30</v>
      </c>
      <c r="M30" s="77"/>
      <c r="N30" s="72"/>
      <c r="O30" s="79" t="s">
        <v>380</v>
      </c>
      <c r="P30" s="81">
        <v>43451.898194444446</v>
      </c>
      <c r="Q30" s="79" t="s">
        <v>389</v>
      </c>
      <c r="R30" s="79"/>
      <c r="S30" s="79"/>
      <c r="T30" s="79" t="s">
        <v>592</v>
      </c>
      <c r="U30" s="79"/>
      <c r="V30" s="83" t="s">
        <v>649</v>
      </c>
      <c r="W30" s="81">
        <v>43451.898194444446</v>
      </c>
      <c r="X30" s="83" t="s">
        <v>761</v>
      </c>
      <c r="Y30" s="79"/>
      <c r="Z30" s="79"/>
      <c r="AA30" s="85" t="s">
        <v>931</v>
      </c>
      <c r="AB30" s="79"/>
      <c r="AC30" s="79" t="b">
        <v>0</v>
      </c>
      <c r="AD30" s="79">
        <v>0</v>
      </c>
      <c r="AE30" s="85" t="s">
        <v>1092</v>
      </c>
      <c r="AF30" s="79" t="b">
        <v>0</v>
      </c>
      <c r="AG30" s="79" t="s">
        <v>1100</v>
      </c>
      <c r="AH30" s="79"/>
      <c r="AI30" s="85" t="s">
        <v>1092</v>
      </c>
      <c r="AJ30" s="79" t="b">
        <v>0</v>
      </c>
      <c r="AK30" s="79">
        <v>4</v>
      </c>
      <c r="AL30" s="85" t="s">
        <v>1047</v>
      </c>
      <c r="AM30" s="79" t="s">
        <v>1117</v>
      </c>
      <c r="AN30" s="79" t="b">
        <v>0</v>
      </c>
      <c r="AO30" s="85" t="s">
        <v>1047</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2</v>
      </c>
      <c r="BE30" s="49">
        <v>8.695652173913043</v>
      </c>
      <c r="BF30" s="48">
        <v>0</v>
      </c>
      <c r="BG30" s="49">
        <v>0</v>
      </c>
      <c r="BH30" s="48">
        <v>0</v>
      </c>
      <c r="BI30" s="49">
        <v>0</v>
      </c>
      <c r="BJ30" s="48">
        <v>21</v>
      </c>
      <c r="BK30" s="49">
        <v>91.30434782608695</v>
      </c>
      <c r="BL30" s="48">
        <v>23</v>
      </c>
    </row>
    <row r="31" spans="1:64" ht="15">
      <c r="A31" s="64" t="s">
        <v>230</v>
      </c>
      <c r="B31" s="64" t="s">
        <v>228</v>
      </c>
      <c r="C31" s="65" t="s">
        <v>3078</v>
      </c>
      <c r="D31" s="66">
        <v>3</v>
      </c>
      <c r="E31" s="67" t="s">
        <v>132</v>
      </c>
      <c r="F31" s="68">
        <v>35</v>
      </c>
      <c r="G31" s="65"/>
      <c r="H31" s="69"/>
      <c r="I31" s="70"/>
      <c r="J31" s="70"/>
      <c r="K31" s="34" t="s">
        <v>65</v>
      </c>
      <c r="L31" s="77">
        <v>31</v>
      </c>
      <c r="M31" s="77"/>
      <c r="N31" s="72"/>
      <c r="O31" s="79" t="s">
        <v>380</v>
      </c>
      <c r="P31" s="81">
        <v>43451.97577546296</v>
      </c>
      <c r="Q31" s="79" t="s">
        <v>389</v>
      </c>
      <c r="R31" s="79"/>
      <c r="S31" s="79"/>
      <c r="T31" s="79" t="s">
        <v>592</v>
      </c>
      <c r="U31" s="79"/>
      <c r="V31" s="83" t="s">
        <v>650</v>
      </c>
      <c r="W31" s="81">
        <v>43451.97577546296</v>
      </c>
      <c r="X31" s="83" t="s">
        <v>762</v>
      </c>
      <c r="Y31" s="79"/>
      <c r="Z31" s="79"/>
      <c r="AA31" s="85" t="s">
        <v>932</v>
      </c>
      <c r="AB31" s="79"/>
      <c r="AC31" s="79" t="b">
        <v>0</v>
      </c>
      <c r="AD31" s="79">
        <v>0</v>
      </c>
      <c r="AE31" s="85" t="s">
        <v>1092</v>
      </c>
      <c r="AF31" s="79" t="b">
        <v>0</v>
      </c>
      <c r="AG31" s="79" t="s">
        <v>1100</v>
      </c>
      <c r="AH31" s="79"/>
      <c r="AI31" s="85" t="s">
        <v>1092</v>
      </c>
      <c r="AJ31" s="79" t="b">
        <v>0</v>
      </c>
      <c r="AK31" s="79">
        <v>14</v>
      </c>
      <c r="AL31" s="85" t="s">
        <v>1047</v>
      </c>
      <c r="AM31" s="79" t="s">
        <v>1121</v>
      </c>
      <c r="AN31" s="79" t="b">
        <v>0</v>
      </c>
      <c r="AO31" s="85" t="s">
        <v>1047</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2</v>
      </c>
      <c r="BE31" s="49">
        <v>8.695652173913043</v>
      </c>
      <c r="BF31" s="48">
        <v>0</v>
      </c>
      <c r="BG31" s="49">
        <v>0</v>
      </c>
      <c r="BH31" s="48">
        <v>0</v>
      </c>
      <c r="BI31" s="49">
        <v>0</v>
      </c>
      <c r="BJ31" s="48">
        <v>21</v>
      </c>
      <c r="BK31" s="49">
        <v>91.30434782608695</v>
      </c>
      <c r="BL31" s="48">
        <v>23</v>
      </c>
    </row>
    <row r="32" spans="1:64" ht="15">
      <c r="A32" s="64" t="s">
        <v>231</v>
      </c>
      <c r="B32" s="64" t="s">
        <v>228</v>
      </c>
      <c r="C32" s="65" t="s">
        <v>3078</v>
      </c>
      <c r="D32" s="66">
        <v>3</v>
      </c>
      <c r="E32" s="67" t="s">
        <v>132</v>
      </c>
      <c r="F32" s="68">
        <v>35</v>
      </c>
      <c r="G32" s="65"/>
      <c r="H32" s="69"/>
      <c r="I32" s="70"/>
      <c r="J32" s="70"/>
      <c r="K32" s="34" t="s">
        <v>65</v>
      </c>
      <c r="L32" s="77">
        <v>32</v>
      </c>
      <c r="M32" s="77"/>
      <c r="N32" s="72"/>
      <c r="O32" s="79" t="s">
        <v>380</v>
      </c>
      <c r="P32" s="81">
        <v>43451.976585648146</v>
      </c>
      <c r="Q32" s="79" t="s">
        <v>389</v>
      </c>
      <c r="R32" s="79"/>
      <c r="S32" s="79"/>
      <c r="T32" s="79" t="s">
        <v>592</v>
      </c>
      <c r="U32" s="79"/>
      <c r="V32" s="83" t="s">
        <v>651</v>
      </c>
      <c r="W32" s="81">
        <v>43451.976585648146</v>
      </c>
      <c r="X32" s="83" t="s">
        <v>763</v>
      </c>
      <c r="Y32" s="79"/>
      <c r="Z32" s="79"/>
      <c r="AA32" s="85" t="s">
        <v>933</v>
      </c>
      <c r="AB32" s="79"/>
      <c r="AC32" s="79" t="b">
        <v>0</v>
      </c>
      <c r="AD32" s="79">
        <v>0</v>
      </c>
      <c r="AE32" s="85" t="s">
        <v>1092</v>
      </c>
      <c r="AF32" s="79" t="b">
        <v>0</v>
      </c>
      <c r="AG32" s="79" t="s">
        <v>1100</v>
      </c>
      <c r="AH32" s="79"/>
      <c r="AI32" s="85" t="s">
        <v>1092</v>
      </c>
      <c r="AJ32" s="79" t="b">
        <v>0</v>
      </c>
      <c r="AK32" s="79">
        <v>14</v>
      </c>
      <c r="AL32" s="85" t="s">
        <v>1047</v>
      </c>
      <c r="AM32" s="79" t="s">
        <v>1115</v>
      </c>
      <c r="AN32" s="79" t="b">
        <v>0</v>
      </c>
      <c r="AO32" s="85" t="s">
        <v>1047</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2</v>
      </c>
      <c r="BE32" s="49">
        <v>8.695652173913043</v>
      </c>
      <c r="BF32" s="48">
        <v>0</v>
      </c>
      <c r="BG32" s="49">
        <v>0</v>
      </c>
      <c r="BH32" s="48">
        <v>0</v>
      </c>
      <c r="BI32" s="49">
        <v>0</v>
      </c>
      <c r="BJ32" s="48">
        <v>21</v>
      </c>
      <c r="BK32" s="49">
        <v>91.30434782608695</v>
      </c>
      <c r="BL32" s="48">
        <v>23</v>
      </c>
    </row>
    <row r="33" spans="1:64" ht="15">
      <c r="A33" s="64" t="s">
        <v>232</v>
      </c>
      <c r="B33" s="64" t="s">
        <v>228</v>
      </c>
      <c r="C33" s="65" t="s">
        <v>3078</v>
      </c>
      <c r="D33" s="66">
        <v>3</v>
      </c>
      <c r="E33" s="67" t="s">
        <v>132</v>
      </c>
      <c r="F33" s="68">
        <v>35</v>
      </c>
      <c r="G33" s="65"/>
      <c r="H33" s="69"/>
      <c r="I33" s="70"/>
      <c r="J33" s="70"/>
      <c r="K33" s="34" t="s">
        <v>65</v>
      </c>
      <c r="L33" s="77">
        <v>33</v>
      </c>
      <c r="M33" s="77"/>
      <c r="N33" s="72"/>
      <c r="O33" s="79" t="s">
        <v>380</v>
      </c>
      <c r="P33" s="81">
        <v>43451.9874537037</v>
      </c>
      <c r="Q33" s="79" t="s">
        <v>389</v>
      </c>
      <c r="R33" s="79"/>
      <c r="S33" s="79"/>
      <c r="T33" s="79" t="s">
        <v>592</v>
      </c>
      <c r="U33" s="79"/>
      <c r="V33" s="83" t="s">
        <v>652</v>
      </c>
      <c r="W33" s="81">
        <v>43451.9874537037</v>
      </c>
      <c r="X33" s="83" t="s">
        <v>764</v>
      </c>
      <c r="Y33" s="79"/>
      <c r="Z33" s="79"/>
      <c r="AA33" s="85" t="s">
        <v>934</v>
      </c>
      <c r="AB33" s="79"/>
      <c r="AC33" s="79" t="b">
        <v>0</v>
      </c>
      <c r="AD33" s="79">
        <v>0</v>
      </c>
      <c r="AE33" s="85" t="s">
        <v>1092</v>
      </c>
      <c r="AF33" s="79" t="b">
        <v>0</v>
      </c>
      <c r="AG33" s="79" t="s">
        <v>1100</v>
      </c>
      <c r="AH33" s="79"/>
      <c r="AI33" s="85" t="s">
        <v>1092</v>
      </c>
      <c r="AJ33" s="79" t="b">
        <v>0</v>
      </c>
      <c r="AK33" s="79">
        <v>14</v>
      </c>
      <c r="AL33" s="85" t="s">
        <v>1047</v>
      </c>
      <c r="AM33" s="79" t="s">
        <v>1121</v>
      </c>
      <c r="AN33" s="79" t="b">
        <v>0</v>
      </c>
      <c r="AO33" s="85" t="s">
        <v>1047</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v>2</v>
      </c>
      <c r="BE33" s="49">
        <v>8.695652173913043</v>
      </c>
      <c r="BF33" s="48">
        <v>0</v>
      </c>
      <c r="BG33" s="49">
        <v>0</v>
      </c>
      <c r="BH33" s="48">
        <v>0</v>
      </c>
      <c r="BI33" s="49">
        <v>0</v>
      </c>
      <c r="BJ33" s="48">
        <v>21</v>
      </c>
      <c r="BK33" s="49">
        <v>91.30434782608695</v>
      </c>
      <c r="BL33" s="48">
        <v>23</v>
      </c>
    </row>
    <row r="34" spans="1:64" ht="15">
      <c r="A34" s="64" t="s">
        <v>233</v>
      </c>
      <c r="B34" s="64" t="s">
        <v>297</v>
      </c>
      <c r="C34" s="65" t="s">
        <v>3078</v>
      </c>
      <c r="D34" s="66">
        <v>3</v>
      </c>
      <c r="E34" s="67" t="s">
        <v>132</v>
      </c>
      <c r="F34" s="68">
        <v>35</v>
      </c>
      <c r="G34" s="65"/>
      <c r="H34" s="69"/>
      <c r="I34" s="70"/>
      <c r="J34" s="70"/>
      <c r="K34" s="34" t="s">
        <v>65</v>
      </c>
      <c r="L34" s="77">
        <v>34</v>
      </c>
      <c r="M34" s="77"/>
      <c r="N34" s="72"/>
      <c r="O34" s="79" t="s">
        <v>380</v>
      </c>
      <c r="P34" s="81">
        <v>43452.044641203705</v>
      </c>
      <c r="Q34" s="79" t="s">
        <v>386</v>
      </c>
      <c r="R34" s="79"/>
      <c r="S34" s="79"/>
      <c r="T34" s="79" t="s">
        <v>590</v>
      </c>
      <c r="U34" s="79"/>
      <c r="V34" s="83" t="s">
        <v>653</v>
      </c>
      <c r="W34" s="81">
        <v>43452.044641203705</v>
      </c>
      <c r="X34" s="83" t="s">
        <v>765</v>
      </c>
      <c r="Y34" s="79"/>
      <c r="Z34" s="79"/>
      <c r="AA34" s="85" t="s">
        <v>935</v>
      </c>
      <c r="AB34" s="79"/>
      <c r="AC34" s="79" t="b">
        <v>0</v>
      </c>
      <c r="AD34" s="79">
        <v>0</v>
      </c>
      <c r="AE34" s="85" t="s">
        <v>1092</v>
      </c>
      <c r="AF34" s="79" t="b">
        <v>0</v>
      </c>
      <c r="AG34" s="79" t="s">
        <v>1100</v>
      </c>
      <c r="AH34" s="79"/>
      <c r="AI34" s="85" t="s">
        <v>1092</v>
      </c>
      <c r="AJ34" s="79" t="b">
        <v>0</v>
      </c>
      <c r="AK34" s="79">
        <v>0</v>
      </c>
      <c r="AL34" s="85" t="s">
        <v>1004</v>
      </c>
      <c r="AM34" s="79" t="s">
        <v>1114</v>
      </c>
      <c r="AN34" s="79" t="b">
        <v>0</v>
      </c>
      <c r="AO34" s="85" t="s">
        <v>1004</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v>1</v>
      </c>
      <c r="BE34" s="49">
        <v>5.555555555555555</v>
      </c>
      <c r="BF34" s="48">
        <v>0</v>
      </c>
      <c r="BG34" s="49">
        <v>0</v>
      </c>
      <c r="BH34" s="48">
        <v>0</v>
      </c>
      <c r="BI34" s="49">
        <v>0</v>
      </c>
      <c r="BJ34" s="48">
        <v>17</v>
      </c>
      <c r="BK34" s="49">
        <v>94.44444444444444</v>
      </c>
      <c r="BL34" s="48">
        <v>18</v>
      </c>
    </row>
    <row r="35" spans="1:64" ht="15">
      <c r="A35" s="64" t="s">
        <v>234</v>
      </c>
      <c r="B35" s="64" t="s">
        <v>228</v>
      </c>
      <c r="C35" s="65" t="s">
        <v>3078</v>
      </c>
      <c r="D35" s="66">
        <v>3</v>
      </c>
      <c r="E35" s="67" t="s">
        <v>132</v>
      </c>
      <c r="F35" s="68">
        <v>35</v>
      </c>
      <c r="G35" s="65"/>
      <c r="H35" s="69"/>
      <c r="I35" s="70"/>
      <c r="J35" s="70"/>
      <c r="K35" s="34" t="s">
        <v>65</v>
      </c>
      <c r="L35" s="77">
        <v>35</v>
      </c>
      <c r="M35" s="77"/>
      <c r="N35" s="72"/>
      <c r="O35" s="79" t="s">
        <v>380</v>
      </c>
      <c r="P35" s="81">
        <v>43452.085752314815</v>
      </c>
      <c r="Q35" s="79" t="s">
        <v>389</v>
      </c>
      <c r="R35" s="79"/>
      <c r="S35" s="79"/>
      <c r="T35" s="79" t="s">
        <v>592</v>
      </c>
      <c r="U35" s="79"/>
      <c r="V35" s="83" t="s">
        <v>654</v>
      </c>
      <c r="W35" s="81">
        <v>43452.085752314815</v>
      </c>
      <c r="X35" s="83" t="s">
        <v>766</v>
      </c>
      <c r="Y35" s="79"/>
      <c r="Z35" s="79"/>
      <c r="AA35" s="85" t="s">
        <v>936</v>
      </c>
      <c r="AB35" s="79"/>
      <c r="AC35" s="79" t="b">
        <v>0</v>
      </c>
      <c r="AD35" s="79">
        <v>0</v>
      </c>
      <c r="AE35" s="85" t="s">
        <v>1092</v>
      </c>
      <c r="AF35" s="79" t="b">
        <v>0</v>
      </c>
      <c r="AG35" s="79" t="s">
        <v>1100</v>
      </c>
      <c r="AH35" s="79"/>
      <c r="AI35" s="85" t="s">
        <v>1092</v>
      </c>
      <c r="AJ35" s="79" t="b">
        <v>0</v>
      </c>
      <c r="AK35" s="79">
        <v>14</v>
      </c>
      <c r="AL35" s="85" t="s">
        <v>1047</v>
      </c>
      <c r="AM35" s="79" t="s">
        <v>1121</v>
      </c>
      <c r="AN35" s="79" t="b">
        <v>0</v>
      </c>
      <c r="AO35" s="85" t="s">
        <v>1047</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2</v>
      </c>
      <c r="BE35" s="49">
        <v>8.695652173913043</v>
      </c>
      <c r="BF35" s="48">
        <v>0</v>
      </c>
      <c r="BG35" s="49">
        <v>0</v>
      </c>
      <c r="BH35" s="48">
        <v>0</v>
      </c>
      <c r="BI35" s="49">
        <v>0</v>
      </c>
      <c r="BJ35" s="48">
        <v>21</v>
      </c>
      <c r="BK35" s="49">
        <v>91.30434782608695</v>
      </c>
      <c r="BL35" s="48">
        <v>23</v>
      </c>
    </row>
    <row r="36" spans="1:64" ht="15">
      <c r="A36" s="64" t="s">
        <v>235</v>
      </c>
      <c r="B36" s="64" t="s">
        <v>297</v>
      </c>
      <c r="C36" s="65" t="s">
        <v>3078</v>
      </c>
      <c r="D36" s="66">
        <v>3</v>
      </c>
      <c r="E36" s="67" t="s">
        <v>132</v>
      </c>
      <c r="F36" s="68">
        <v>35</v>
      </c>
      <c r="G36" s="65"/>
      <c r="H36" s="69"/>
      <c r="I36" s="70"/>
      <c r="J36" s="70"/>
      <c r="K36" s="34" t="s">
        <v>65</v>
      </c>
      <c r="L36" s="77">
        <v>36</v>
      </c>
      <c r="M36" s="77"/>
      <c r="N36" s="72"/>
      <c r="O36" s="79" t="s">
        <v>380</v>
      </c>
      <c r="P36" s="81">
        <v>43452.103993055556</v>
      </c>
      <c r="Q36" s="79" t="s">
        <v>386</v>
      </c>
      <c r="R36" s="79"/>
      <c r="S36" s="79"/>
      <c r="T36" s="79" t="s">
        <v>590</v>
      </c>
      <c r="U36" s="79"/>
      <c r="V36" s="83" t="s">
        <v>655</v>
      </c>
      <c r="W36" s="81">
        <v>43452.103993055556</v>
      </c>
      <c r="X36" s="83" t="s">
        <v>767</v>
      </c>
      <c r="Y36" s="79"/>
      <c r="Z36" s="79"/>
      <c r="AA36" s="85" t="s">
        <v>937</v>
      </c>
      <c r="AB36" s="79"/>
      <c r="AC36" s="79" t="b">
        <v>0</v>
      </c>
      <c r="AD36" s="79">
        <v>0</v>
      </c>
      <c r="AE36" s="85" t="s">
        <v>1092</v>
      </c>
      <c r="AF36" s="79" t="b">
        <v>0</v>
      </c>
      <c r="AG36" s="79" t="s">
        <v>1100</v>
      </c>
      <c r="AH36" s="79"/>
      <c r="AI36" s="85" t="s">
        <v>1092</v>
      </c>
      <c r="AJ36" s="79" t="b">
        <v>0</v>
      </c>
      <c r="AK36" s="79">
        <v>0</v>
      </c>
      <c r="AL36" s="85" t="s">
        <v>1004</v>
      </c>
      <c r="AM36" s="79" t="s">
        <v>1114</v>
      </c>
      <c r="AN36" s="79" t="b">
        <v>0</v>
      </c>
      <c r="AO36" s="85" t="s">
        <v>1004</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v>1</v>
      </c>
      <c r="BE36" s="49">
        <v>5.555555555555555</v>
      </c>
      <c r="BF36" s="48">
        <v>0</v>
      </c>
      <c r="BG36" s="49">
        <v>0</v>
      </c>
      <c r="BH36" s="48">
        <v>0</v>
      </c>
      <c r="BI36" s="49">
        <v>0</v>
      </c>
      <c r="BJ36" s="48">
        <v>17</v>
      </c>
      <c r="BK36" s="49">
        <v>94.44444444444444</v>
      </c>
      <c r="BL36" s="48">
        <v>18</v>
      </c>
    </row>
    <row r="37" spans="1:64" ht="15">
      <c r="A37" s="64" t="s">
        <v>236</v>
      </c>
      <c r="B37" s="64" t="s">
        <v>339</v>
      </c>
      <c r="C37" s="65" t="s">
        <v>3078</v>
      </c>
      <c r="D37" s="66">
        <v>3</v>
      </c>
      <c r="E37" s="67" t="s">
        <v>132</v>
      </c>
      <c r="F37" s="68">
        <v>35</v>
      </c>
      <c r="G37" s="65"/>
      <c r="H37" s="69"/>
      <c r="I37" s="70"/>
      <c r="J37" s="70"/>
      <c r="K37" s="34" t="s">
        <v>65</v>
      </c>
      <c r="L37" s="77">
        <v>37</v>
      </c>
      <c r="M37" s="77"/>
      <c r="N37" s="72"/>
      <c r="O37" s="79" t="s">
        <v>380</v>
      </c>
      <c r="P37" s="81">
        <v>43334.81606481481</v>
      </c>
      <c r="Q37" s="79" t="s">
        <v>391</v>
      </c>
      <c r="R37" s="79"/>
      <c r="S37" s="79"/>
      <c r="T37" s="79" t="s">
        <v>594</v>
      </c>
      <c r="U37" s="83" t="s">
        <v>630</v>
      </c>
      <c r="V37" s="83" t="s">
        <v>630</v>
      </c>
      <c r="W37" s="81">
        <v>43334.81606481481</v>
      </c>
      <c r="X37" s="83" t="s">
        <v>768</v>
      </c>
      <c r="Y37" s="79"/>
      <c r="Z37" s="79"/>
      <c r="AA37" s="85" t="s">
        <v>938</v>
      </c>
      <c r="AB37" s="79"/>
      <c r="AC37" s="79" t="b">
        <v>0</v>
      </c>
      <c r="AD37" s="79">
        <v>43</v>
      </c>
      <c r="AE37" s="85" t="s">
        <v>1092</v>
      </c>
      <c r="AF37" s="79" t="b">
        <v>0</v>
      </c>
      <c r="AG37" s="79" t="s">
        <v>1100</v>
      </c>
      <c r="AH37" s="79"/>
      <c r="AI37" s="85" t="s">
        <v>1092</v>
      </c>
      <c r="AJ37" s="79" t="b">
        <v>0</v>
      </c>
      <c r="AK37" s="79">
        <v>16</v>
      </c>
      <c r="AL37" s="85" t="s">
        <v>1092</v>
      </c>
      <c r="AM37" s="79" t="s">
        <v>1122</v>
      </c>
      <c r="AN37" s="79" t="b">
        <v>0</v>
      </c>
      <c r="AO37" s="85" t="s">
        <v>938</v>
      </c>
      <c r="AP37" s="79" t="s">
        <v>1132</v>
      </c>
      <c r="AQ37" s="79">
        <v>0</v>
      </c>
      <c r="AR37" s="79">
        <v>0</v>
      </c>
      <c r="AS37" s="79"/>
      <c r="AT37" s="79"/>
      <c r="AU37" s="79"/>
      <c r="AV37" s="79"/>
      <c r="AW37" s="79"/>
      <c r="AX37" s="79"/>
      <c r="AY37" s="79"/>
      <c r="AZ37" s="79"/>
      <c r="BA37">
        <v>1</v>
      </c>
      <c r="BB37" s="78" t="str">
        <f>REPLACE(INDEX(GroupVertices[Group],MATCH(Edges[[#This Row],[Vertex 1]],GroupVertices[Vertex],0)),1,1,"")</f>
        <v>12</v>
      </c>
      <c r="BC37" s="78" t="str">
        <f>REPLACE(INDEX(GroupVertices[Group],MATCH(Edges[[#This Row],[Vertex 2]],GroupVertices[Vertex],0)),1,1,"")</f>
        <v>12</v>
      </c>
      <c r="BD37" s="48">
        <v>1</v>
      </c>
      <c r="BE37" s="49">
        <v>3.5714285714285716</v>
      </c>
      <c r="BF37" s="48">
        <v>0</v>
      </c>
      <c r="BG37" s="49">
        <v>0</v>
      </c>
      <c r="BH37" s="48">
        <v>0</v>
      </c>
      <c r="BI37" s="49">
        <v>0</v>
      </c>
      <c r="BJ37" s="48">
        <v>27</v>
      </c>
      <c r="BK37" s="49">
        <v>96.42857142857143</v>
      </c>
      <c r="BL37" s="48">
        <v>28</v>
      </c>
    </row>
    <row r="38" spans="1:64" ht="15">
      <c r="A38" s="64" t="s">
        <v>237</v>
      </c>
      <c r="B38" s="64" t="s">
        <v>339</v>
      </c>
      <c r="C38" s="65" t="s">
        <v>3078</v>
      </c>
      <c r="D38" s="66">
        <v>3</v>
      </c>
      <c r="E38" s="67" t="s">
        <v>132</v>
      </c>
      <c r="F38" s="68">
        <v>35</v>
      </c>
      <c r="G38" s="65"/>
      <c r="H38" s="69"/>
      <c r="I38" s="70"/>
      <c r="J38" s="70"/>
      <c r="K38" s="34" t="s">
        <v>65</v>
      </c>
      <c r="L38" s="77">
        <v>38</v>
      </c>
      <c r="M38" s="77"/>
      <c r="N38" s="72"/>
      <c r="O38" s="79" t="s">
        <v>380</v>
      </c>
      <c r="P38" s="81">
        <v>43452.211122685185</v>
      </c>
      <c r="Q38" s="79" t="s">
        <v>392</v>
      </c>
      <c r="R38" s="79"/>
      <c r="S38" s="79"/>
      <c r="T38" s="79"/>
      <c r="U38" s="79"/>
      <c r="V38" s="83" t="s">
        <v>656</v>
      </c>
      <c r="W38" s="81">
        <v>43452.211122685185</v>
      </c>
      <c r="X38" s="83" t="s">
        <v>769</v>
      </c>
      <c r="Y38" s="79"/>
      <c r="Z38" s="79"/>
      <c r="AA38" s="85" t="s">
        <v>939</v>
      </c>
      <c r="AB38" s="79"/>
      <c r="AC38" s="79" t="b">
        <v>0</v>
      </c>
      <c r="AD38" s="79">
        <v>0</v>
      </c>
      <c r="AE38" s="85" t="s">
        <v>1092</v>
      </c>
      <c r="AF38" s="79" t="b">
        <v>0</v>
      </c>
      <c r="AG38" s="79" t="s">
        <v>1100</v>
      </c>
      <c r="AH38" s="79"/>
      <c r="AI38" s="85" t="s">
        <v>1092</v>
      </c>
      <c r="AJ38" s="79" t="b">
        <v>0</v>
      </c>
      <c r="AK38" s="79">
        <v>16</v>
      </c>
      <c r="AL38" s="85" t="s">
        <v>938</v>
      </c>
      <c r="AM38" s="79" t="s">
        <v>1115</v>
      </c>
      <c r="AN38" s="79" t="b">
        <v>0</v>
      </c>
      <c r="AO38" s="85" t="s">
        <v>938</v>
      </c>
      <c r="AP38" s="79" t="s">
        <v>176</v>
      </c>
      <c r="AQ38" s="79">
        <v>0</v>
      </c>
      <c r="AR38" s="79">
        <v>0</v>
      </c>
      <c r="AS38" s="79"/>
      <c r="AT38" s="79"/>
      <c r="AU38" s="79"/>
      <c r="AV38" s="79"/>
      <c r="AW38" s="79"/>
      <c r="AX38" s="79"/>
      <c r="AY38" s="79"/>
      <c r="AZ38" s="79"/>
      <c r="BA38">
        <v>1</v>
      </c>
      <c r="BB38" s="78" t="str">
        <f>REPLACE(INDEX(GroupVertices[Group],MATCH(Edges[[#This Row],[Vertex 1]],GroupVertices[Vertex],0)),1,1,"")</f>
        <v>12</v>
      </c>
      <c r="BC38" s="78" t="str">
        <f>REPLACE(INDEX(GroupVertices[Group],MATCH(Edges[[#This Row],[Vertex 2]],GroupVertices[Vertex],0)),1,1,"")</f>
        <v>12</v>
      </c>
      <c r="BD38" s="48"/>
      <c r="BE38" s="49"/>
      <c r="BF38" s="48"/>
      <c r="BG38" s="49"/>
      <c r="BH38" s="48"/>
      <c r="BI38" s="49"/>
      <c r="BJ38" s="48"/>
      <c r="BK38" s="49"/>
      <c r="BL38" s="48"/>
    </row>
    <row r="39" spans="1:64" ht="15">
      <c r="A39" s="64" t="s">
        <v>237</v>
      </c>
      <c r="B39" s="64" t="s">
        <v>236</v>
      </c>
      <c r="C39" s="65" t="s">
        <v>3078</v>
      </c>
      <c r="D39" s="66">
        <v>3</v>
      </c>
      <c r="E39" s="67" t="s">
        <v>132</v>
      </c>
      <c r="F39" s="68">
        <v>35</v>
      </c>
      <c r="G39" s="65"/>
      <c r="H39" s="69"/>
      <c r="I39" s="70"/>
      <c r="J39" s="70"/>
      <c r="K39" s="34" t="s">
        <v>65</v>
      </c>
      <c r="L39" s="77">
        <v>39</v>
      </c>
      <c r="M39" s="77"/>
      <c r="N39" s="72"/>
      <c r="O39" s="79" t="s">
        <v>380</v>
      </c>
      <c r="P39" s="81">
        <v>43452.211122685185</v>
      </c>
      <c r="Q39" s="79" t="s">
        <v>392</v>
      </c>
      <c r="R39" s="79"/>
      <c r="S39" s="79"/>
      <c r="T39" s="79"/>
      <c r="U39" s="79"/>
      <c r="V39" s="83" t="s">
        <v>656</v>
      </c>
      <c r="W39" s="81">
        <v>43452.211122685185</v>
      </c>
      <c r="X39" s="83" t="s">
        <v>769</v>
      </c>
      <c r="Y39" s="79"/>
      <c r="Z39" s="79"/>
      <c r="AA39" s="85" t="s">
        <v>939</v>
      </c>
      <c r="AB39" s="79"/>
      <c r="AC39" s="79" t="b">
        <v>0</v>
      </c>
      <c r="AD39" s="79">
        <v>0</v>
      </c>
      <c r="AE39" s="85" t="s">
        <v>1092</v>
      </c>
      <c r="AF39" s="79" t="b">
        <v>0</v>
      </c>
      <c r="AG39" s="79" t="s">
        <v>1100</v>
      </c>
      <c r="AH39" s="79"/>
      <c r="AI39" s="85" t="s">
        <v>1092</v>
      </c>
      <c r="AJ39" s="79" t="b">
        <v>0</v>
      </c>
      <c r="AK39" s="79">
        <v>16</v>
      </c>
      <c r="AL39" s="85" t="s">
        <v>938</v>
      </c>
      <c r="AM39" s="79" t="s">
        <v>1115</v>
      </c>
      <c r="AN39" s="79" t="b">
        <v>0</v>
      </c>
      <c r="AO39" s="85" t="s">
        <v>938</v>
      </c>
      <c r="AP39" s="79" t="s">
        <v>176</v>
      </c>
      <c r="AQ39" s="79">
        <v>0</v>
      </c>
      <c r="AR39" s="79">
        <v>0</v>
      </c>
      <c r="AS39" s="79"/>
      <c r="AT39" s="79"/>
      <c r="AU39" s="79"/>
      <c r="AV39" s="79"/>
      <c r="AW39" s="79"/>
      <c r="AX39" s="79"/>
      <c r="AY39" s="79"/>
      <c r="AZ39" s="79"/>
      <c r="BA39">
        <v>1</v>
      </c>
      <c r="BB39" s="78" t="str">
        <f>REPLACE(INDEX(GroupVertices[Group],MATCH(Edges[[#This Row],[Vertex 1]],GroupVertices[Vertex],0)),1,1,"")</f>
        <v>12</v>
      </c>
      <c r="BC39" s="78" t="str">
        <f>REPLACE(INDEX(GroupVertices[Group],MATCH(Edges[[#This Row],[Vertex 2]],GroupVertices[Vertex],0)),1,1,"")</f>
        <v>12</v>
      </c>
      <c r="BD39" s="48">
        <v>0</v>
      </c>
      <c r="BE39" s="49">
        <v>0</v>
      </c>
      <c r="BF39" s="48">
        <v>0</v>
      </c>
      <c r="BG39" s="49">
        <v>0</v>
      </c>
      <c r="BH39" s="48">
        <v>0</v>
      </c>
      <c r="BI39" s="49">
        <v>0</v>
      </c>
      <c r="BJ39" s="48">
        <v>24</v>
      </c>
      <c r="BK39" s="49">
        <v>100</v>
      </c>
      <c r="BL39" s="48">
        <v>24</v>
      </c>
    </row>
    <row r="40" spans="1:64" ht="15">
      <c r="A40" s="64" t="s">
        <v>238</v>
      </c>
      <c r="B40" s="64" t="s">
        <v>228</v>
      </c>
      <c r="C40" s="65" t="s">
        <v>3078</v>
      </c>
      <c r="D40" s="66">
        <v>3</v>
      </c>
      <c r="E40" s="67" t="s">
        <v>132</v>
      </c>
      <c r="F40" s="68">
        <v>35</v>
      </c>
      <c r="G40" s="65"/>
      <c r="H40" s="69"/>
      <c r="I40" s="70"/>
      <c r="J40" s="70"/>
      <c r="K40" s="34" t="s">
        <v>65</v>
      </c>
      <c r="L40" s="77">
        <v>40</v>
      </c>
      <c r="M40" s="77"/>
      <c r="N40" s="72"/>
      <c r="O40" s="79" t="s">
        <v>380</v>
      </c>
      <c r="P40" s="81">
        <v>43452.227488425924</v>
      </c>
      <c r="Q40" s="79" t="s">
        <v>389</v>
      </c>
      <c r="R40" s="79"/>
      <c r="S40" s="79"/>
      <c r="T40" s="79" t="s">
        <v>592</v>
      </c>
      <c r="U40" s="79"/>
      <c r="V40" s="83" t="s">
        <v>657</v>
      </c>
      <c r="W40" s="81">
        <v>43452.227488425924</v>
      </c>
      <c r="X40" s="83" t="s">
        <v>770</v>
      </c>
      <c r="Y40" s="79"/>
      <c r="Z40" s="79"/>
      <c r="AA40" s="85" t="s">
        <v>940</v>
      </c>
      <c r="AB40" s="79"/>
      <c r="AC40" s="79" t="b">
        <v>0</v>
      </c>
      <c r="AD40" s="79">
        <v>0</v>
      </c>
      <c r="AE40" s="85" t="s">
        <v>1092</v>
      </c>
      <c r="AF40" s="79" t="b">
        <v>0</v>
      </c>
      <c r="AG40" s="79" t="s">
        <v>1100</v>
      </c>
      <c r="AH40" s="79"/>
      <c r="AI40" s="85" t="s">
        <v>1092</v>
      </c>
      <c r="AJ40" s="79" t="b">
        <v>0</v>
      </c>
      <c r="AK40" s="79">
        <v>14</v>
      </c>
      <c r="AL40" s="85" t="s">
        <v>1047</v>
      </c>
      <c r="AM40" s="79" t="s">
        <v>1113</v>
      </c>
      <c r="AN40" s="79" t="b">
        <v>0</v>
      </c>
      <c r="AO40" s="85" t="s">
        <v>1047</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v>2</v>
      </c>
      <c r="BE40" s="49">
        <v>8.695652173913043</v>
      </c>
      <c r="BF40" s="48">
        <v>0</v>
      </c>
      <c r="BG40" s="49">
        <v>0</v>
      </c>
      <c r="BH40" s="48">
        <v>0</v>
      </c>
      <c r="BI40" s="49">
        <v>0</v>
      </c>
      <c r="BJ40" s="48">
        <v>21</v>
      </c>
      <c r="BK40" s="49">
        <v>91.30434782608695</v>
      </c>
      <c r="BL40" s="48">
        <v>23</v>
      </c>
    </row>
    <row r="41" spans="1:64" ht="15">
      <c r="A41" s="64" t="s">
        <v>239</v>
      </c>
      <c r="B41" s="64" t="s">
        <v>228</v>
      </c>
      <c r="C41" s="65" t="s">
        <v>3078</v>
      </c>
      <c r="D41" s="66">
        <v>3</v>
      </c>
      <c r="E41" s="67" t="s">
        <v>132</v>
      </c>
      <c r="F41" s="68">
        <v>35</v>
      </c>
      <c r="G41" s="65"/>
      <c r="H41" s="69"/>
      <c r="I41" s="70"/>
      <c r="J41" s="70"/>
      <c r="K41" s="34" t="s">
        <v>65</v>
      </c>
      <c r="L41" s="77">
        <v>41</v>
      </c>
      <c r="M41" s="77"/>
      <c r="N41" s="72"/>
      <c r="O41" s="79" t="s">
        <v>380</v>
      </c>
      <c r="P41" s="81">
        <v>43452.22866898148</v>
      </c>
      <c r="Q41" s="79" t="s">
        <v>389</v>
      </c>
      <c r="R41" s="79"/>
      <c r="S41" s="79"/>
      <c r="T41" s="79" t="s">
        <v>592</v>
      </c>
      <c r="U41" s="79"/>
      <c r="V41" s="83" t="s">
        <v>658</v>
      </c>
      <c r="W41" s="81">
        <v>43452.22866898148</v>
      </c>
      <c r="X41" s="83" t="s">
        <v>771</v>
      </c>
      <c r="Y41" s="79"/>
      <c r="Z41" s="79"/>
      <c r="AA41" s="85" t="s">
        <v>941</v>
      </c>
      <c r="AB41" s="79"/>
      <c r="AC41" s="79" t="b">
        <v>0</v>
      </c>
      <c r="AD41" s="79">
        <v>0</v>
      </c>
      <c r="AE41" s="85" t="s">
        <v>1092</v>
      </c>
      <c r="AF41" s="79" t="b">
        <v>0</v>
      </c>
      <c r="AG41" s="79" t="s">
        <v>1100</v>
      </c>
      <c r="AH41" s="79"/>
      <c r="AI41" s="85" t="s">
        <v>1092</v>
      </c>
      <c r="AJ41" s="79" t="b">
        <v>0</v>
      </c>
      <c r="AK41" s="79">
        <v>14</v>
      </c>
      <c r="AL41" s="85" t="s">
        <v>1047</v>
      </c>
      <c r="AM41" s="79" t="s">
        <v>1117</v>
      </c>
      <c r="AN41" s="79" t="b">
        <v>0</v>
      </c>
      <c r="AO41" s="85" t="s">
        <v>1047</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2</v>
      </c>
      <c r="BE41" s="49">
        <v>8.695652173913043</v>
      </c>
      <c r="BF41" s="48">
        <v>0</v>
      </c>
      <c r="BG41" s="49">
        <v>0</v>
      </c>
      <c r="BH41" s="48">
        <v>0</v>
      </c>
      <c r="BI41" s="49">
        <v>0</v>
      </c>
      <c r="BJ41" s="48">
        <v>21</v>
      </c>
      <c r="BK41" s="49">
        <v>91.30434782608695</v>
      </c>
      <c r="BL41" s="48">
        <v>23</v>
      </c>
    </row>
    <row r="42" spans="1:64" ht="15">
      <c r="A42" s="64" t="s">
        <v>240</v>
      </c>
      <c r="B42" s="64" t="s">
        <v>228</v>
      </c>
      <c r="C42" s="65" t="s">
        <v>3078</v>
      </c>
      <c r="D42" s="66">
        <v>3</v>
      </c>
      <c r="E42" s="67" t="s">
        <v>132</v>
      </c>
      <c r="F42" s="68">
        <v>35</v>
      </c>
      <c r="G42" s="65"/>
      <c r="H42" s="69"/>
      <c r="I42" s="70"/>
      <c r="J42" s="70"/>
      <c r="K42" s="34" t="s">
        <v>65</v>
      </c>
      <c r="L42" s="77">
        <v>42</v>
      </c>
      <c r="M42" s="77"/>
      <c r="N42" s="72"/>
      <c r="O42" s="79" t="s">
        <v>380</v>
      </c>
      <c r="P42" s="81">
        <v>43452.22951388889</v>
      </c>
      <c r="Q42" s="79" t="s">
        <v>389</v>
      </c>
      <c r="R42" s="79"/>
      <c r="S42" s="79"/>
      <c r="T42" s="79" t="s">
        <v>592</v>
      </c>
      <c r="U42" s="79"/>
      <c r="V42" s="83" t="s">
        <v>634</v>
      </c>
      <c r="W42" s="81">
        <v>43452.22951388889</v>
      </c>
      <c r="X42" s="83" t="s">
        <v>772</v>
      </c>
      <c r="Y42" s="79"/>
      <c r="Z42" s="79"/>
      <c r="AA42" s="85" t="s">
        <v>942</v>
      </c>
      <c r="AB42" s="79"/>
      <c r="AC42" s="79" t="b">
        <v>0</v>
      </c>
      <c r="AD42" s="79">
        <v>0</v>
      </c>
      <c r="AE42" s="85" t="s">
        <v>1092</v>
      </c>
      <c r="AF42" s="79" t="b">
        <v>0</v>
      </c>
      <c r="AG42" s="79" t="s">
        <v>1100</v>
      </c>
      <c r="AH42" s="79"/>
      <c r="AI42" s="85" t="s">
        <v>1092</v>
      </c>
      <c r="AJ42" s="79" t="b">
        <v>0</v>
      </c>
      <c r="AK42" s="79">
        <v>14</v>
      </c>
      <c r="AL42" s="85" t="s">
        <v>1047</v>
      </c>
      <c r="AM42" s="79" t="s">
        <v>1117</v>
      </c>
      <c r="AN42" s="79" t="b">
        <v>0</v>
      </c>
      <c r="AO42" s="85" t="s">
        <v>1047</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2</v>
      </c>
      <c r="BE42" s="49">
        <v>8.695652173913043</v>
      </c>
      <c r="BF42" s="48">
        <v>0</v>
      </c>
      <c r="BG42" s="49">
        <v>0</v>
      </c>
      <c r="BH42" s="48">
        <v>0</v>
      </c>
      <c r="BI42" s="49">
        <v>0</v>
      </c>
      <c r="BJ42" s="48">
        <v>21</v>
      </c>
      <c r="BK42" s="49">
        <v>91.30434782608695</v>
      </c>
      <c r="BL42" s="48">
        <v>23</v>
      </c>
    </row>
    <row r="43" spans="1:64" ht="15">
      <c r="A43" s="64" t="s">
        <v>241</v>
      </c>
      <c r="B43" s="64" t="s">
        <v>316</v>
      </c>
      <c r="C43" s="65" t="s">
        <v>3078</v>
      </c>
      <c r="D43" s="66">
        <v>3</v>
      </c>
      <c r="E43" s="67" t="s">
        <v>132</v>
      </c>
      <c r="F43" s="68">
        <v>35</v>
      </c>
      <c r="G43" s="65"/>
      <c r="H43" s="69"/>
      <c r="I43" s="70"/>
      <c r="J43" s="70"/>
      <c r="K43" s="34" t="s">
        <v>65</v>
      </c>
      <c r="L43" s="77">
        <v>43</v>
      </c>
      <c r="M43" s="77"/>
      <c r="N43" s="72"/>
      <c r="O43" s="79" t="s">
        <v>380</v>
      </c>
      <c r="P43" s="81">
        <v>43452.4709375</v>
      </c>
      <c r="Q43" s="79" t="s">
        <v>393</v>
      </c>
      <c r="R43" s="79"/>
      <c r="S43" s="79"/>
      <c r="T43" s="79" t="s">
        <v>595</v>
      </c>
      <c r="U43" s="79"/>
      <c r="V43" s="83" t="s">
        <v>659</v>
      </c>
      <c r="W43" s="81">
        <v>43452.4709375</v>
      </c>
      <c r="X43" s="83" t="s">
        <v>773</v>
      </c>
      <c r="Y43" s="79"/>
      <c r="Z43" s="79"/>
      <c r="AA43" s="85" t="s">
        <v>943</v>
      </c>
      <c r="AB43" s="79"/>
      <c r="AC43" s="79" t="b">
        <v>0</v>
      </c>
      <c r="AD43" s="79">
        <v>0</v>
      </c>
      <c r="AE43" s="85" t="s">
        <v>1092</v>
      </c>
      <c r="AF43" s="79" t="b">
        <v>0</v>
      </c>
      <c r="AG43" s="79" t="s">
        <v>1100</v>
      </c>
      <c r="AH43" s="79"/>
      <c r="AI43" s="85" t="s">
        <v>1092</v>
      </c>
      <c r="AJ43" s="79" t="b">
        <v>0</v>
      </c>
      <c r="AK43" s="79">
        <v>1</v>
      </c>
      <c r="AL43" s="85" t="s">
        <v>1041</v>
      </c>
      <c r="AM43" s="79" t="s">
        <v>1123</v>
      </c>
      <c r="AN43" s="79" t="b">
        <v>0</v>
      </c>
      <c r="AO43" s="85" t="s">
        <v>1041</v>
      </c>
      <c r="AP43" s="79" t="s">
        <v>176</v>
      </c>
      <c r="AQ43" s="79">
        <v>0</v>
      </c>
      <c r="AR43" s="79">
        <v>0</v>
      </c>
      <c r="AS43" s="79"/>
      <c r="AT43" s="79"/>
      <c r="AU43" s="79"/>
      <c r="AV43" s="79"/>
      <c r="AW43" s="79"/>
      <c r="AX43" s="79"/>
      <c r="AY43" s="79"/>
      <c r="AZ43" s="79"/>
      <c r="BA43">
        <v>1</v>
      </c>
      <c r="BB43" s="78" t="str">
        <f>REPLACE(INDEX(GroupVertices[Group],MATCH(Edges[[#This Row],[Vertex 1]],GroupVertices[Vertex],0)),1,1,"")</f>
        <v>11</v>
      </c>
      <c r="BC43" s="78" t="str">
        <f>REPLACE(INDEX(GroupVertices[Group],MATCH(Edges[[#This Row],[Vertex 2]],GroupVertices[Vertex],0)),1,1,"")</f>
        <v>11</v>
      </c>
      <c r="BD43" s="48">
        <v>1</v>
      </c>
      <c r="BE43" s="49">
        <v>6.25</v>
      </c>
      <c r="BF43" s="48">
        <v>1</v>
      </c>
      <c r="BG43" s="49">
        <v>6.25</v>
      </c>
      <c r="BH43" s="48">
        <v>0</v>
      </c>
      <c r="BI43" s="49">
        <v>0</v>
      </c>
      <c r="BJ43" s="48">
        <v>14</v>
      </c>
      <c r="BK43" s="49">
        <v>87.5</v>
      </c>
      <c r="BL43" s="48">
        <v>16</v>
      </c>
    </row>
    <row r="44" spans="1:64" ht="15">
      <c r="A44" s="64" t="s">
        <v>242</v>
      </c>
      <c r="B44" s="64" t="s">
        <v>313</v>
      </c>
      <c r="C44" s="65" t="s">
        <v>3078</v>
      </c>
      <c r="D44" s="66">
        <v>3</v>
      </c>
      <c r="E44" s="67" t="s">
        <v>132</v>
      </c>
      <c r="F44" s="68">
        <v>35</v>
      </c>
      <c r="G44" s="65"/>
      <c r="H44" s="69"/>
      <c r="I44" s="70"/>
      <c r="J44" s="70"/>
      <c r="K44" s="34" t="s">
        <v>65</v>
      </c>
      <c r="L44" s="77">
        <v>44</v>
      </c>
      <c r="M44" s="77"/>
      <c r="N44" s="72"/>
      <c r="O44" s="79" t="s">
        <v>380</v>
      </c>
      <c r="P44" s="81">
        <v>43452.59127314815</v>
      </c>
      <c r="Q44" s="79" t="s">
        <v>394</v>
      </c>
      <c r="R44" s="83" t="s">
        <v>489</v>
      </c>
      <c r="S44" s="79" t="s">
        <v>565</v>
      </c>
      <c r="T44" s="79" t="s">
        <v>594</v>
      </c>
      <c r="U44" s="79"/>
      <c r="V44" s="83" t="s">
        <v>660</v>
      </c>
      <c r="W44" s="81">
        <v>43452.59127314815</v>
      </c>
      <c r="X44" s="83" t="s">
        <v>774</v>
      </c>
      <c r="Y44" s="79"/>
      <c r="Z44" s="79"/>
      <c r="AA44" s="85" t="s">
        <v>944</v>
      </c>
      <c r="AB44" s="79"/>
      <c r="AC44" s="79" t="b">
        <v>0</v>
      </c>
      <c r="AD44" s="79">
        <v>0</v>
      </c>
      <c r="AE44" s="85" t="s">
        <v>1092</v>
      </c>
      <c r="AF44" s="79" t="b">
        <v>0</v>
      </c>
      <c r="AG44" s="79" t="s">
        <v>1100</v>
      </c>
      <c r="AH44" s="79"/>
      <c r="AI44" s="85" t="s">
        <v>1092</v>
      </c>
      <c r="AJ44" s="79" t="b">
        <v>0</v>
      </c>
      <c r="AK44" s="79">
        <v>0</v>
      </c>
      <c r="AL44" s="85" t="s">
        <v>1031</v>
      </c>
      <c r="AM44" s="79" t="s">
        <v>1121</v>
      </c>
      <c r="AN44" s="79" t="b">
        <v>0</v>
      </c>
      <c r="AO44" s="85" t="s">
        <v>1031</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v>1</v>
      </c>
      <c r="BE44" s="49">
        <v>7.142857142857143</v>
      </c>
      <c r="BF44" s="48">
        <v>1</v>
      </c>
      <c r="BG44" s="49">
        <v>7.142857142857143</v>
      </c>
      <c r="BH44" s="48">
        <v>0</v>
      </c>
      <c r="BI44" s="49">
        <v>0</v>
      </c>
      <c r="BJ44" s="48">
        <v>12</v>
      </c>
      <c r="BK44" s="49">
        <v>85.71428571428571</v>
      </c>
      <c r="BL44" s="48">
        <v>14</v>
      </c>
    </row>
    <row r="45" spans="1:64" ht="15">
      <c r="A45" s="64" t="s">
        <v>243</v>
      </c>
      <c r="B45" s="64" t="s">
        <v>300</v>
      </c>
      <c r="C45" s="65" t="s">
        <v>3078</v>
      </c>
      <c r="D45" s="66">
        <v>3</v>
      </c>
      <c r="E45" s="67" t="s">
        <v>132</v>
      </c>
      <c r="F45" s="68">
        <v>35</v>
      </c>
      <c r="G45" s="65"/>
      <c r="H45" s="69"/>
      <c r="I45" s="70"/>
      <c r="J45" s="70"/>
      <c r="K45" s="34" t="s">
        <v>65</v>
      </c>
      <c r="L45" s="77">
        <v>45</v>
      </c>
      <c r="M45" s="77"/>
      <c r="N45" s="72"/>
      <c r="O45" s="79" t="s">
        <v>380</v>
      </c>
      <c r="P45" s="81">
        <v>43452.62907407407</v>
      </c>
      <c r="Q45" s="79" t="s">
        <v>395</v>
      </c>
      <c r="R45" s="79"/>
      <c r="S45" s="79"/>
      <c r="T45" s="79"/>
      <c r="U45" s="79"/>
      <c r="V45" s="83" t="s">
        <v>634</v>
      </c>
      <c r="W45" s="81">
        <v>43452.62907407407</v>
      </c>
      <c r="X45" s="83" t="s">
        <v>775</v>
      </c>
      <c r="Y45" s="79"/>
      <c r="Z45" s="79"/>
      <c r="AA45" s="85" t="s">
        <v>945</v>
      </c>
      <c r="AB45" s="79"/>
      <c r="AC45" s="79" t="b">
        <v>0</v>
      </c>
      <c r="AD45" s="79">
        <v>0</v>
      </c>
      <c r="AE45" s="85" t="s">
        <v>1092</v>
      </c>
      <c r="AF45" s="79" t="b">
        <v>0</v>
      </c>
      <c r="AG45" s="79" t="s">
        <v>1100</v>
      </c>
      <c r="AH45" s="79"/>
      <c r="AI45" s="85" t="s">
        <v>1092</v>
      </c>
      <c r="AJ45" s="79" t="b">
        <v>0</v>
      </c>
      <c r="AK45" s="79">
        <v>1</v>
      </c>
      <c r="AL45" s="85" t="s">
        <v>1010</v>
      </c>
      <c r="AM45" s="79" t="s">
        <v>1117</v>
      </c>
      <c r="AN45" s="79" t="b">
        <v>0</v>
      </c>
      <c r="AO45" s="85" t="s">
        <v>1010</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8</v>
      </c>
      <c r="BD45" s="48">
        <v>1</v>
      </c>
      <c r="BE45" s="49">
        <v>4.761904761904762</v>
      </c>
      <c r="BF45" s="48">
        <v>0</v>
      </c>
      <c r="BG45" s="49">
        <v>0</v>
      </c>
      <c r="BH45" s="48">
        <v>0</v>
      </c>
      <c r="BI45" s="49">
        <v>0</v>
      </c>
      <c r="BJ45" s="48">
        <v>20</v>
      </c>
      <c r="BK45" s="49">
        <v>95.23809523809524</v>
      </c>
      <c r="BL45" s="48">
        <v>21</v>
      </c>
    </row>
    <row r="46" spans="1:64" ht="15">
      <c r="A46" s="64" t="s">
        <v>244</v>
      </c>
      <c r="B46" s="64" t="s">
        <v>228</v>
      </c>
      <c r="C46" s="65" t="s">
        <v>3078</v>
      </c>
      <c r="D46" s="66">
        <v>3</v>
      </c>
      <c r="E46" s="67" t="s">
        <v>132</v>
      </c>
      <c r="F46" s="68">
        <v>35</v>
      </c>
      <c r="G46" s="65"/>
      <c r="H46" s="69"/>
      <c r="I46" s="70"/>
      <c r="J46" s="70"/>
      <c r="K46" s="34" t="s">
        <v>65</v>
      </c>
      <c r="L46" s="77">
        <v>46</v>
      </c>
      <c r="M46" s="77"/>
      <c r="N46" s="72"/>
      <c r="O46" s="79" t="s">
        <v>380</v>
      </c>
      <c r="P46" s="81">
        <v>43452.634409722225</v>
      </c>
      <c r="Q46" s="79" t="s">
        <v>389</v>
      </c>
      <c r="R46" s="79"/>
      <c r="S46" s="79"/>
      <c r="T46" s="79" t="s">
        <v>592</v>
      </c>
      <c r="U46" s="79"/>
      <c r="V46" s="83" t="s">
        <v>661</v>
      </c>
      <c r="W46" s="81">
        <v>43452.634409722225</v>
      </c>
      <c r="X46" s="83" t="s">
        <v>776</v>
      </c>
      <c r="Y46" s="79"/>
      <c r="Z46" s="79"/>
      <c r="AA46" s="85" t="s">
        <v>946</v>
      </c>
      <c r="AB46" s="79"/>
      <c r="AC46" s="79" t="b">
        <v>0</v>
      </c>
      <c r="AD46" s="79">
        <v>0</v>
      </c>
      <c r="AE46" s="85" t="s">
        <v>1092</v>
      </c>
      <c r="AF46" s="79" t="b">
        <v>0</v>
      </c>
      <c r="AG46" s="79" t="s">
        <v>1100</v>
      </c>
      <c r="AH46" s="79"/>
      <c r="AI46" s="85" t="s">
        <v>1092</v>
      </c>
      <c r="AJ46" s="79" t="b">
        <v>0</v>
      </c>
      <c r="AK46" s="79">
        <v>14</v>
      </c>
      <c r="AL46" s="85" t="s">
        <v>1047</v>
      </c>
      <c r="AM46" s="79" t="s">
        <v>1117</v>
      </c>
      <c r="AN46" s="79" t="b">
        <v>0</v>
      </c>
      <c r="AO46" s="85" t="s">
        <v>1047</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2</v>
      </c>
      <c r="BE46" s="49">
        <v>8.695652173913043</v>
      </c>
      <c r="BF46" s="48">
        <v>0</v>
      </c>
      <c r="BG46" s="49">
        <v>0</v>
      </c>
      <c r="BH46" s="48">
        <v>0</v>
      </c>
      <c r="BI46" s="49">
        <v>0</v>
      </c>
      <c r="BJ46" s="48">
        <v>21</v>
      </c>
      <c r="BK46" s="49">
        <v>91.30434782608695</v>
      </c>
      <c r="BL46" s="48">
        <v>23</v>
      </c>
    </row>
    <row r="47" spans="1:64" ht="15">
      <c r="A47" s="64" t="s">
        <v>245</v>
      </c>
      <c r="B47" s="64" t="s">
        <v>228</v>
      </c>
      <c r="C47" s="65" t="s">
        <v>3078</v>
      </c>
      <c r="D47" s="66">
        <v>3</v>
      </c>
      <c r="E47" s="67" t="s">
        <v>132</v>
      </c>
      <c r="F47" s="68">
        <v>35</v>
      </c>
      <c r="G47" s="65"/>
      <c r="H47" s="69"/>
      <c r="I47" s="70"/>
      <c r="J47" s="70"/>
      <c r="K47" s="34" t="s">
        <v>65</v>
      </c>
      <c r="L47" s="77">
        <v>47</v>
      </c>
      <c r="M47" s="77"/>
      <c r="N47" s="72"/>
      <c r="O47" s="79" t="s">
        <v>380</v>
      </c>
      <c r="P47" s="81">
        <v>43452.636979166666</v>
      </c>
      <c r="Q47" s="79" t="s">
        <v>389</v>
      </c>
      <c r="R47" s="79"/>
      <c r="S47" s="79"/>
      <c r="T47" s="79" t="s">
        <v>592</v>
      </c>
      <c r="U47" s="79"/>
      <c r="V47" s="83" t="s">
        <v>662</v>
      </c>
      <c r="W47" s="81">
        <v>43452.636979166666</v>
      </c>
      <c r="X47" s="83" t="s">
        <v>777</v>
      </c>
      <c r="Y47" s="79"/>
      <c r="Z47" s="79"/>
      <c r="AA47" s="85" t="s">
        <v>947</v>
      </c>
      <c r="AB47" s="79"/>
      <c r="AC47" s="79" t="b">
        <v>0</v>
      </c>
      <c r="AD47" s="79">
        <v>0</v>
      </c>
      <c r="AE47" s="85" t="s">
        <v>1092</v>
      </c>
      <c r="AF47" s="79" t="b">
        <v>0</v>
      </c>
      <c r="AG47" s="79" t="s">
        <v>1100</v>
      </c>
      <c r="AH47" s="79"/>
      <c r="AI47" s="85" t="s">
        <v>1092</v>
      </c>
      <c r="AJ47" s="79" t="b">
        <v>0</v>
      </c>
      <c r="AK47" s="79">
        <v>14</v>
      </c>
      <c r="AL47" s="85" t="s">
        <v>1047</v>
      </c>
      <c r="AM47" s="79" t="s">
        <v>1114</v>
      </c>
      <c r="AN47" s="79" t="b">
        <v>0</v>
      </c>
      <c r="AO47" s="85" t="s">
        <v>1047</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2</v>
      </c>
      <c r="BE47" s="49">
        <v>8.695652173913043</v>
      </c>
      <c r="BF47" s="48">
        <v>0</v>
      </c>
      <c r="BG47" s="49">
        <v>0</v>
      </c>
      <c r="BH47" s="48">
        <v>0</v>
      </c>
      <c r="BI47" s="49">
        <v>0</v>
      </c>
      <c r="BJ47" s="48">
        <v>21</v>
      </c>
      <c r="BK47" s="49">
        <v>91.30434782608695</v>
      </c>
      <c r="BL47" s="48">
        <v>23</v>
      </c>
    </row>
    <row r="48" spans="1:64" ht="15">
      <c r="A48" s="64" t="s">
        <v>246</v>
      </c>
      <c r="B48" s="64" t="s">
        <v>297</v>
      </c>
      <c r="C48" s="65" t="s">
        <v>3078</v>
      </c>
      <c r="D48" s="66">
        <v>3</v>
      </c>
      <c r="E48" s="67" t="s">
        <v>132</v>
      </c>
      <c r="F48" s="68">
        <v>35</v>
      </c>
      <c r="G48" s="65"/>
      <c r="H48" s="69"/>
      <c r="I48" s="70"/>
      <c r="J48" s="70"/>
      <c r="K48" s="34" t="s">
        <v>65</v>
      </c>
      <c r="L48" s="77">
        <v>48</v>
      </c>
      <c r="M48" s="77"/>
      <c r="N48" s="72"/>
      <c r="O48" s="79" t="s">
        <v>380</v>
      </c>
      <c r="P48" s="81">
        <v>43452.63883101852</v>
      </c>
      <c r="Q48" s="79" t="s">
        <v>386</v>
      </c>
      <c r="R48" s="79"/>
      <c r="S48" s="79"/>
      <c r="T48" s="79" t="s">
        <v>590</v>
      </c>
      <c r="U48" s="79"/>
      <c r="V48" s="83" t="s">
        <v>663</v>
      </c>
      <c r="W48" s="81">
        <v>43452.63883101852</v>
      </c>
      <c r="X48" s="83" t="s">
        <v>778</v>
      </c>
      <c r="Y48" s="79"/>
      <c r="Z48" s="79"/>
      <c r="AA48" s="85" t="s">
        <v>948</v>
      </c>
      <c r="AB48" s="79"/>
      <c r="AC48" s="79" t="b">
        <v>0</v>
      </c>
      <c r="AD48" s="79">
        <v>0</v>
      </c>
      <c r="AE48" s="85" t="s">
        <v>1092</v>
      </c>
      <c r="AF48" s="79" t="b">
        <v>0</v>
      </c>
      <c r="AG48" s="79" t="s">
        <v>1100</v>
      </c>
      <c r="AH48" s="79"/>
      <c r="AI48" s="85" t="s">
        <v>1092</v>
      </c>
      <c r="AJ48" s="79" t="b">
        <v>0</v>
      </c>
      <c r="AK48" s="79">
        <v>8</v>
      </c>
      <c r="AL48" s="85" t="s">
        <v>1004</v>
      </c>
      <c r="AM48" s="79" t="s">
        <v>1117</v>
      </c>
      <c r="AN48" s="79" t="b">
        <v>0</v>
      </c>
      <c r="AO48" s="85" t="s">
        <v>1004</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1</v>
      </c>
      <c r="BE48" s="49">
        <v>5.555555555555555</v>
      </c>
      <c r="BF48" s="48">
        <v>0</v>
      </c>
      <c r="BG48" s="49">
        <v>0</v>
      </c>
      <c r="BH48" s="48">
        <v>0</v>
      </c>
      <c r="BI48" s="49">
        <v>0</v>
      </c>
      <c r="BJ48" s="48">
        <v>17</v>
      </c>
      <c r="BK48" s="49">
        <v>94.44444444444444</v>
      </c>
      <c r="BL48" s="48">
        <v>18</v>
      </c>
    </row>
    <row r="49" spans="1:64" ht="15">
      <c r="A49" s="64" t="s">
        <v>247</v>
      </c>
      <c r="B49" s="64" t="s">
        <v>297</v>
      </c>
      <c r="C49" s="65" t="s">
        <v>3078</v>
      </c>
      <c r="D49" s="66">
        <v>3</v>
      </c>
      <c r="E49" s="67" t="s">
        <v>132</v>
      </c>
      <c r="F49" s="68">
        <v>35</v>
      </c>
      <c r="G49" s="65"/>
      <c r="H49" s="69"/>
      <c r="I49" s="70"/>
      <c r="J49" s="70"/>
      <c r="K49" s="34" t="s">
        <v>65</v>
      </c>
      <c r="L49" s="77">
        <v>49</v>
      </c>
      <c r="M49" s="77"/>
      <c r="N49" s="72"/>
      <c r="O49" s="79" t="s">
        <v>380</v>
      </c>
      <c r="P49" s="81">
        <v>43452.66195601852</v>
      </c>
      <c r="Q49" s="79" t="s">
        <v>386</v>
      </c>
      <c r="R49" s="79"/>
      <c r="S49" s="79"/>
      <c r="T49" s="79" t="s">
        <v>590</v>
      </c>
      <c r="U49" s="79"/>
      <c r="V49" s="83" t="s">
        <v>664</v>
      </c>
      <c r="W49" s="81">
        <v>43452.66195601852</v>
      </c>
      <c r="X49" s="83" t="s">
        <v>779</v>
      </c>
      <c r="Y49" s="79"/>
      <c r="Z49" s="79"/>
      <c r="AA49" s="85" t="s">
        <v>949</v>
      </c>
      <c r="AB49" s="79"/>
      <c r="AC49" s="79" t="b">
        <v>0</v>
      </c>
      <c r="AD49" s="79">
        <v>0</v>
      </c>
      <c r="AE49" s="85" t="s">
        <v>1092</v>
      </c>
      <c r="AF49" s="79" t="b">
        <v>0</v>
      </c>
      <c r="AG49" s="79" t="s">
        <v>1100</v>
      </c>
      <c r="AH49" s="79"/>
      <c r="AI49" s="85" t="s">
        <v>1092</v>
      </c>
      <c r="AJ49" s="79" t="b">
        <v>0</v>
      </c>
      <c r="AK49" s="79">
        <v>0</v>
      </c>
      <c r="AL49" s="85" t="s">
        <v>1004</v>
      </c>
      <c r="AM49" s="79" t="s">
        <v>1121</v>
      </c>
      <c r="AN49" s="79" t="b">
        <v>0</v>
      </c>
      <c r="AO49" s="85" t="s">
        <v>1004</v>
      </c>
      <c r="AP49" s="79" t="s">
        <v>176</v>
      </c>
      <c r="AQ49" s="79">
        <v>0</v>
      </c>
      <c r="AR49" s="79">
        <v>0</v>
      </c>
      <c r="AS49" s="79"/>
      <c r="AT49" s="79"/>
      <c r="AU49" s="79"/>
      <c r="AV49" s="79"/>
      <c r="AW49" s="79"/>
      <c r="AX49" s="79"/>
      <c r="AY49" s="79"/>
      <c r="AZ49" s="79"/>
      <c r="BA49">
        <v>1</v>
      </c>
      <c r="BB49" s="78" t="str">
        <f>REPLACE(INDEX(GroupVertices[Group],MATCH(Edges[[#This Row],[Vertex 1]],GroupVertices[Vertex],0)),1,1,"")</f>
        <v>7</v>
      </c>
      <c r="BC49" s="78" t="str">
        <f>REPLACE(INDEX(GroupVertices[Group],MATCH(Edges[[#This Row],[Vertex 2]],GroupVertices[Vertex],0)),1,1,"")</f>
        <v>7</v>
      </c>
      <c r="BD49" s="48">
        <v>1</v>
      </c>
      <c r="BE49" s="49">
        <v>5.555555555555555</v>
      </c>
      <c r="BF49" s="48">
        <v>0</v>
      </c>
      <c r="BG49" s="49">
        <v>0</v>
      </c>
      <c r="BH49" s="48">
        <v>0</v>
      </c>
      <c r="BI49" s="49">
        <v>0</v>
      </c>
      <c r="BJ49" s="48">
        <v>17</v>
      </c>
      <c r="BK49" s="49">
        <v>94.44444444444444</v>
      </c>
      <c r="BL49" s="48">
        <v>18</v>
      </c>
    </row>
    <row r="50" spans="1:64" ht="15">
      <c r="A50" s="64" t="s">
        <v>248</v>
      </c>
      <c r="B50" s="64" t="s">
        <v>248</v>
      </c>
      <c r="C50" s="65" t="s">
        <v>3078</v>
      </c>
      <c r="D50" s="66">
        <v>3</v>
      </c>
      <c r="E50" s="67" t="s">
        <v>132</v>
      </c>
      <c r="F50" s="68">
        <v>35</v>
      </c>
      <c r="G50" s="65"/>
      <c r="H50" s="69"/>
      <c r="I50" s="70"/>
      <c r="J50" s="70"/>
      <c r="K50" s="34" t="s">
        <v>65</v>
      </c>
      <c r="L50" s="77">
        <v>50</v>
      </c>
      <c r="M50" s="77"/>
      <c r="N50" s="72"/>
      <c r="O50" s="79" t="s">
        <v>176</v>
      </c>
      <c r="P50" s="81">
        <v>43452.6769212963</v>
      </c>
      <c r="Q50" s="79" t="s">
        <v>396</v>
      </c>
      <c r="R50" s="79"/>
      <c r="S50" s="79"/>
      <c r="T50" s="79" t="s">
        <v>594</v>
      </c>
      <c r="U50" s="79"/>
      <c r="V50" s="83" t="s">
        <v>665</v>
      </c>
      <c r="W50" s="81">
        <v>43452.6769212963</v>
      </c>
      <c r="X50" s="83" t="s">
        <v>780</v>
      </c>
      <c r="Y50" s="79"/>
      <c r="Z50" s="79"/>
      <c r="AA50" s="85" t="s">
        <v>950</v>
      </c>
      <c r="AB50" s="79"/>
      <c r="AC50" s="79" t="b">
        <v>0</v>
      </c>
      <c r="AD50" s="79">
        <v>0</v>
      </c>
      <c r="AE50" s="85" t="s">
        <v>1092</v>
      </c>
      <c r="AF50" s="79" t="b">
        <v>1</v>
      </c>
      <c r="AG50" s="79" t="s">
        <v>1100</v>
      </c>
      <c r="AH50" s="79"/>
      <c r="AI50" s="85" t="s">
        <v>1108</v>
      </c>
      <c r="AJ50" s="79" t="b">
        <v>0</v>
      </c>
      <c r="AK50" s="79">
        <v>0</v>
      </c>
      <c r="AL50" s="85" t="s">
        <v>1092</v>
      </c>
      <c r="AM50" s="79" t="s">
        <v>1124</v>
      </c>
      <c r="AN50" s="79" t="b">
        <v>0</v>
      </c>
      <c r="AO50" s="85" t="s">
        <v>950</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1</v>
      </c>
      <c r="BE50" s="49">
        <v>7.6923076923076925</v>
      </c>
      <c r="BF50" s="48">
        <v>0</v>
      </c>
      <c r="BG50" s="49">
        <v>0</v>
      </c>
      <c r="BH50" s="48">
        <v>0</v>
      </c>
      <c r="BI50" s="49">
        <v>0</v>
      </c>
      <c r="BJ50" s="48">
        <v>12</v>
      </c>
      <c r="BK50" s="49">
        <v>92.3076923076923</v>
      </c>
      <c r="BL50" s="48">
        <v>13</v>
      </c>
    </row>
    <row r="51" spans="1:64" ht="15">
      <c r="A51" s="64" t="s">
        <v>249</v>
      </c>
      <c r="B51" s="64" t="s">
        <v>228</v>
      </c>
      <c r="C51" s="65" t="s">
        <v>3078</v>
      </c>
      <c r="D51" s="66">
        <v>3</v>
      </c>
      <c r="E51" s="67" t="s">
        <v>132</v>
      </c>
      <c r="F51" s="68">
        <v>35</v>
      </c>
      <c r="G51" s="65"/>
      <c r="H51" s="69"/>
      <c r="I51" s="70"/>
      <c r="J51" s="70"/>
      <c r="K51" s="34" t="s">
        <v>65</v>
      </c>
      <c r="L51" s="77">
        <v>51</v>
      </c>
      <c r="M51" s="77"/>
      <c r="N51" s="72"/>
      <c r="O51" s="79" t="s">
        <v>380</v>
      </c>
      <c r="P51" s="81">
        <v>43452.68283564815</v>
      </c>
      <c r="Q51" s="79" t="s">
        <v>389</v>
      </c>
      <c r="R51" s="79"/>
      <c r="S51" s="79"/>
      <c r="T51" s="79" t="s">
        <v>592</v>
      </c>
      <c r="U51" s="79"/>
      <c r="V51" s="83" t="s">
        <v>666</v>
      </c>
      <c r="W51" s="81">
        <v>43452.68283564815</v>
      </c>
      <c r="X51" s="83" t="s">
        <v>781</v>
      </c>
      <c r="Y51" s="79"/>
      <c r="Z51" s="79"/>
      <c r="AA51" s="85" t="s">
        <v>951</v>
      </c>
      <c r="AB51" s="79"/>
      <c r="AC51" s="79" t="b">
        <v>0</v>
      </c>
      <c r="AD51" s="79">
        <v>0</v>
      </c>
      <c r="AE51" s="85" t="s">
        <v>1092</v>
      </c>
      <c r="AF51" s="79" t="b">
        <v>0</v>
      </c>
      <c r="AG51" s="79" t="s">
        <v>1100</v>
      </c>
      <c r="AH51" s="79"/>
      <c r="AI51" s="85" t="s">
        <v>1092</v>
      </c>
      <c r="AJ51" s="79" t="b">
        <v>0</v>
      </c>
      <c r="AK51" s="79">
        <v>14</v>
      </c>
      <c r="AL51" s="85" t="s">
        <v>1047</v>
      </c>
      <c r="AM51" s="79" t="s">
        <v>1114</v>
      </c>
      <c r="AN51" s="79" t="b">
        <v>0</v>
      </c>
      <c r="AO51" s="85" t="s">
        <v>1047</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2</v>
      </c>
      <c r="BE51" s="49">
        <v>8.695652173913043</v>
      </c>
      <c r="BF51" s="48">
        <v>0</v>
      </c>
      <c r="BG51" s="49">
        <v>0</v>
      </c>
      <c r="BH51" s="48">
        <v>0</v>
      </c>
      <c r="BI51" s="49">
        <v>0</v>
      </c>
      <c r="BJ51" s="48">
        <v>21</v>
      </c>
      <c r="BK51" s="49">
        <v>91.30434782608695</v>
      </c>
      <c r="BL51" s="48">
        <v>23</v>
      </c>
    </row>
    <row r="52" spans="1:64" ht="15">
      <c r="A52" s="64" t="s">
        <v>250</v>
      </c>
      <c r="B52" s="64" t="s">
        <v>228</v>
      </c>
      <c r="C52" s="65" t="s">
        <v>3078</v>
      </c>
      <c r="D52" s="66">
        <v>3</v>
      </c>
      <c r="E52" s="67" t="s">
        <v>132</v>
      </c>
      <c r="F52" s="68">
        <v>35</v>
      </c>
      <c r="G52" s="65"/>
      <c r="H52" s="69"/>
      <c r="I52" s="70"/>
      <c r="J52" s="70"/>
      <c r="K52" s="34" t="s">
        <v>65</v>
      </c>
      <c r="L52" s="77">
        <v>52</v>
      </c>
      <c r="M52" s="77"/>
      <c r="N52" s="72"/>
      <c r="O52" s="79" t="s">
        <v>380</v>
      </c>
      <c r="P52" s="81">
        <v>43452.93555555555</v>
      </c>
      <c r="Q52" s="79" t="s">
        <v>389</v>
      </c>
      <c r="R52" s="79"/>
      <c r="S52" s="79"/>
      <c r="T52" s="79" t="s">
        <v>592</v>
      </c>
      <c r="U52" s="79"/>
      <c r="V52" s="83" t="s">
        <v>667</v>
      </c>
      <c r="W52" s="81">
        <v>43452.93555555555</v>
      </c>
      <c r="X52" s="83" t="s">
        <v>782</v>
      </c>
      <c r="Y52" s="79"/>
      <c r="Z52" s="79"/>
      <c r="AA52" s="85" t="s">
        <v>952</v>
      </c>
      <c r="AB52" s="79"/>
      <c r="AC52" s="79" t="b">
        <v>0</v>
      </c>
      <c r="AD52" s="79">
        <v>0</v>
      </c>
      <c r="AE52" s="85" t="s">
        <v>1092</v>
      </c>
      <c r="AF52" s="79" t="b">
        <v>0</v>
      </c>
      <c r="AG52" s="79" t="s">
        <v>1100</v>
      </c>
      <c r="AH52" s="79"/>
      <c r="AI52" s="85" t="s">
        <v>1092</v>
      </c>
      <c r="AJ52" s="79" t="b">
        <v>0</v>
      </c>
      <c r="AK52" s="79">
        <v>15</v>
      </c>
      <c r="AL52" s="85" t="s">
        <v>1047</v>
      </c>
      <c r="AM52" s="79" t="s">
        <v>1117</v>
      </c>
      <c r="AN52" s="79" t="b">
        <v>0</v>
      </c>
      <c r="AO52" s="85" t="s">
        <v>1047</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2</v>
      </c>
      <c r="BE52" s="49">
        <v>8.695652173913043</v>
      </c>
      <c r="BF52" s="48">
        <v>0</v>
      </c>
      <c r="BG52" s="49">
        <v>0</v>
      </c>
      <c r="BH52" s="48">
        <v>0</v>
      </c>
      <c r="BI52" s="49">
        <v>0</v>
      </c>
      <c r="BJ52" s="48">
        <v>21</v>
      </c>
      <c r="BK52" s="49">
        <v>91.30434782608695</v>
      </c>
      <c r="BL52" s="48">
        <v>23</v>
      </c>
    </row>
    <row r="53" spans="1:64" ht="15">
      <c r="A53" s="64" t="s">
        <v>251</v>
      </c>
      <c r="B53" s="64" t="s">
        <v>251</v>
      </c>
      <c r="C53" s="65" t="s">
        <v>3078</v>
      </c>
      <c r="D53" s="66">
        <v>3</v>
      </c>
      <c r="E53" s="67" t="s">
        <v>132</v>
      </c>
      <c r="F53" s="68">
        <v>35</v>
      </c>
      <c r="G53" s="65"/>
      <c r="H53" s="69"/>
      <c r="I53" s="70"/>
      <c r="J53" s="70"/>
      <c r="K53" s="34" t="s">
        <v>65</v>
      </c>
      <c r="L53" s="77">
        <v>53</v>
      </c>
      <c r="M53" s="77"/>
      <c r="N53" s="72"/>
      <c r="O53" s="79" t="s">
        <v>176</v>
      </c>
      <c r="P53" s="81">
        <v>43453.05671296296</v>
      </c>
      <c r="Q53" s="79" t="s">
        <v>397</v>
      </c>
      <c r="R53" s="83" t="s">
        <v>490</v>
      </c>
      <c r="S53" s="79" t="s">
        <v>566</v>
      </c>
      <c r="T53" s="79" t="s">
        <v>596</v>
      </c>
      <c r="U53" s="79"/>
      <c r="V53" s="83" t="s">
        <v>668</v>
      </c>
      <c r="W53" s="81">
        <v>43453.05671296296</v>
      </c>
      <c r="X53" s="83" t="s">
        <v>783</v>
      </c>
      <c r="Y53" s="79"/>
      <c r="Z53" s="79"/>
      <c r="AA53" s="85" t="s">
        <v>953</v>
      </c>
      <c r="AB53" s="79"/>
      <c r="AC53" s="79" t="b">
        <v>0</v>
      </c>
      <c r="AD53" s="79">
        <v>0</v>
      </c>
      <c r="AE53" s="85" t="s">
        <v>1092</v>
      </c>
      <c r="AF53" s="79" t="b">
        <v>0</v>
      </c>
      <c r="AG53" s="79" t="s">
        <v>1103</v>
      </c>
      <c r="AH53" s="79"/>
      <c r="AI53" s="85" t="s">
        <v>1092</v>
      </c>
      <c r="AJ53" s="79" t="b">
        <v>0</v>
      </c>
      <c r="AK53" s="79">
        <v>0</v>
      </c>
      <c r="AL53" s="85" t="s">
        <v>1092</v>
      </c>
      <c r="AM53" s="79" t="s">
        <v>1125</v>
      </c>
      <c r="AN53" s="79" t="b">
        <v>0</v>
      </c>
      <c r="AO53" s="85" t="s">
        <v>953</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8</v>
      </c>
      <c r="BK53" s="49">
        <v>100</v>
      </c>
      <c r="BL53" s="48">
        <v>8</v>
      </c>
    </row>
    <row r="54" spans="1:64" ht="15">
      <c r="A54" s="64" t="s">
        <v>252</v>
      </c>
      <c r="B54" s="64" t="s">
        <v>252</v>
      </c>
      <c r="C54" s="65" t="s">
        <v>3078</v>
      </c>
      <c r="D54" s="66">
        <v>3</v>
      </c>
      <c r="E54" s="67" t="s">
        <v>132</v>
      </c>
      <c r="F54" s="68">
        <v>35</v>
      </c>
      <c r="G54" s="65"/>
      <c r="H54" s="69"/>
      <c r="I54" s="70"/>
      <c r="J54" s="70"/>
      <c r="K54" s="34" t="s">
        <v>65</v>
      </c>
      <c r="L54" s="77">
        <v>54</v>
      </c>
      <c r="M54" s="77"/>
      <c r="N54" s="72"/>
      <c r="O54" s="79" t="s">
        <v>176</v>
      </c>
      <c r="P54" s="81">
        <v>43453.28927083333</v>
      </c>
      <c r="Q54" s="79" t="s">
        <v>398</v>
      </c>
      <c r="R54" s="83" t="s">
        <v>491</v>
      </c>
      <c r="S54" s="79" t="s">
        <v>562</v>
      </c>
      <c r="T54" s="79"/>
      <c r="U54" s="79"/>
      <c r="V54" s="83" t="s">
        <v>669</v>
      </c>
      <c r="W54" s="81">
        <v>43453.28927083333</v>
      </c>
      <c r="X54" s="83" t="s">
        <v>784</v>
      </c>
      <c r="Y54" s="79"/>
      <c r="Z54" s="79"/>
      <c r="AA54" s="85" t="s">
        <v>954</v>
      </c>
      <c r="AB54" s="79"/>
      <c r="AC54" s="79" t="b">
        <v>0</v>
      </c>
      <c r="AD54" s="79">
        <v>0</v>
      </c>
      <c r="AE54" s="85" t="s">
        <v>1092</v>
      </c>
      <c r="AF54" s="79" t="b">
        <v>0</v>
      </c>
      <c r="AG54" s="79" t="s">
        <v>1100</v>
      </c>
      <c r="AH54" s="79"/>
      <c r="AI54" s="85" t="s">
        <v>1092</v>
      </c>
      <c r="AJ54" s="79" t="b">
        <v>0</v>
      </c>
      <c r="AK54" s="79">
        <v>0</v>
      </c>
      <c r="AL54" s="85" t="s">
        <v>1092</v>
      </c>
      <c r="AM54" s="79" t="s">
        <v>1115</v>
      </c>
      <c r="AN54" s="79" t="b">
        <v>1</v>
      </c>
      <c r="AO54" s="85" t="s">
        <v>954</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1</v>
      </c>
      <c r="BG54" s="49">
        <v>5.2631578947368425</v>
      </c>
      <c r="BH54" s="48">
        <v>0</v>
      </c>
      <c r="BI54" s="49">
        <v>0</v>
      </c>
      <c r="BJ54" s="48">
        <v>18</v>
      </c>
      <c r="BK54" s="49">
        <v>94.73684210526316</v>
      </c>
      <c r="BL54" s="48">
        <v>19</v>
      </c>
    </row>
    <row r="55" spans="1:64" ht="15">
      <c r="A55" s="64" t="s">
        <v>253</v>
      </c>
      <c r="B55" s="64" t="s">
        <v>340</v>
      </c>
      <c r="C55" s="65" t="s">
        <v>3078</v>
      </c>
      <c r="D55" s="66">
        <v>3</v>
      </c>
      <c r="E55" s="67" t="s">
        <v>132</v>
      </c>
      <c r="F55" s="68">
        <v>35</v>
      </c>
      <c r="G55" s="65"/>
      <c r="H55" s="69"/>
      <c r="I55" s="70"/>
      <c r="J55" s="70"/>
      <c r="K55" s="34" t="s">
        <v>65</v>
      </c>
      <c r="L55" s="77">
        <v>55</v>
      </c>
      <c r="M55" s="77"/>
      <c r="N55" s="72"/>
      <c r="O55" s="79" t="s">
        <v>380</v>
      </c>
      <c r="P55" s="81">
        <v>43453.4978587963</v>
      </c>
      <c r="Q55" s="79" t="s">
        <v>399</v>
      </c>
      <c r="R55" s="79"/>
      <c r="S55" s="79"/>
      <c r="T55" s="79" t="s">
        <v>597</v>
      </c>
      <c r="U55" s="79"/>
      <c r="V55" s="83" t="s">
        <v>670</v>
      </c>
      <c r="W55" s="81">
        <v>43453.4978587963</v>
      </c>
      <c r="X55" s="83" t="s">
        <v>785</v>
      </c>
      <c r="Y55" s="79"/>
      <c r="Z55" s="79"/>
      <c r="AA55" s="85" t="s">
        <v>955</v>
      </c>
      <c r="AB55" s="79"/>
      <c r="AC55" s="79" t="b">
        <v>0</v>
      </c>
      <c r="AD55" s="79">
        <v>0</v>
      </c>
      <c r="AE55" s="85" t="s">
        <v>1092</v>
      </c>
      <c r="AF55" s="79" t="b">
        <v>0</v>
      </c>
      <c r="AG55" s="79" t="s">
        <v>1100</v>
      </c>
      <c r="AH55" s="79"/>
      <c r="AI55" s="85" t="s">
        <v>1092</v>
      </c>
      <c r="AJ55" s="79" t="b">
        <v>0</v>
      </c>
      <c r="AK55" s="79">
        <v>1</v>
      </c>
      <c r="AL55" s="85" t="s">
        <v>1070</v>
      </c>
      <c r="AM55" s="79" t="s">
        <v>1115</v>
      </c>
      <c r="AN55" s="79" t="b">
        <v>0</v>
      </c>
      <c r="AO55" s="85" t="s">
        <v>1070</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1</v>
      </c>
      <c r="BE55" s="49">
        <v>4.761904761904762</v>
      </c>
      <c r="BF55" s="48">
        <v>0</v>
      </c>
      <c r="BG55" s="49">
        <v>0</v>
      </c>
      <c r="BH55" s="48">
        <v>0</v>
      </c>
      <c r="BI55" s="49">
        <v>0</v>
      </c>
      <c r="BJ55" s="48">
        <v>20</v>
      </c>
      <c r="BK55" s="49">
        <v>95.23809523809524</v>
      </c>
      <c r="BL55" s="48">
        <v>21</v>
      </c>
    </row>
    <row r="56" spans="1:64" ht="15">
      <c r="A56" s="64" t="s">
        <v>253</v>
      </c>
      <c r="B56" s="64" t="s">
        <v>327</v>
      </c>
      <c r="C56" s="65" t="s">
        <v>3078</v>
      </c>
      <c r="D56" s="66">
        <v>3</v>
      </c>
      <c r="E56" s="67" t="s">
        <v>132</v>
      </c>
      <c r="F56" s="68">
        <v>35</v>
      </c>
      <c r="G56" s="65"/>
      <c r="H56" s="69"/>
      <c r="I56" s="70"/>
      <c r="J56" s="70"/>
      <c r="K56" s="34" t="s">
        <v>65</v>
      </c>
      <c r="L56" s="77">
        <v>56</v>
      </c>
      <c r="M56" s="77"/>
      <c r="N56" s="72"/>
      <c r="O56" s="79" t="s">
        <v>380</v>
      </c>
      <c r="P56" s="81">
        <v>43453.4978587963</v>
      </c>
      <c r="Q56" s="79" t="s">
        <v>399</v>
      </c>
      <c r="R56" s="79"/>
      <c r="S56" s="79"/>
      <c r="T56" s="79" t="s">
        <v>597</v>
      </c>
      <c r="U56" s="79"/>
      <c r="V56" s="83" t="s">
        <v>670</v>
      </c>
      <c r="W56" s="81">
        <v>43453.4978587963</v>
      </c>
      <c r="X56" s="83" t="s">
        <v>785</v>
      </c>
      <c r="Y56" s="79"/>
      <c r="Z56" s="79"/>
      <c r="AA56" s="85" t="s">
        <v>955</v>
      </c>
      <c r="AB56" s="79"/>
      <c r="AC56" s="79" t="b">
        <v>0</v>
      </c>
      <c r="AD56" s="79">
        <v>0</v>
      </c>
      <c r="AE56" s="85" t="s">
        <v>1092</v>
      </c>
      <c r="AF56" s="79" t="b">
        <v>0</v>
      </c>
      <c r="AG56" s="79" t="s">
        <v>1100</v>
      </c>
      <c r="AH56" s="79"/>
      <c r="AI56" s="85" t="s">
        <v>1092</v>
      </c>
      <c r="AJ56" s="79" t="b">
        <v>0</v>
      </c>
      <c r="AK56" s="79">
        <v>1</v>
      </c>
      <c r="AL56" s="85" t="s">
        <v>1070</v>
      </c>
      <c r="AM56" s="79" t="s">
        <v>1115</v>
      </c>
      <c r="AN56" s="79" t="b">
        <v>0</v>
      </c>
      <c r="AO56" s="85" t="s">
        <v>1070</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254</v>
      </c>
      <c r="B57" s="64" t="s">
        <v>254</v>
      </c>
      <c r="C57" s="65" t="s">
        <v>3078</v>
      </c>
      <c r="D57" s="66">
        <v>3</v>
      </c>
      <c r="E57" s="67" t="s">
        <v>132</v>
      </c>
      <c r="F57" s="68">
        <v>35</v>
      </c>
      <c r="G57" s="65"/>
      <c r="H57" s="69"/>
      <c r="I57" s="70"/>
      <c r="J57" s="70"/>
      <c r="K57" s="34" t="s">
        <v>65</v>
      </c>
      <c r="L57" s="77">
        <v>57</v>
      </c>
      <c r="M57" s="77"/>
      <c r="N57" s="72"/>
      <c r="O57" s="79" t="s">
        <v>176</v>
      </c>
      <c r="P57" s="81">
        <v>43453.52775462963</v>
      </c>
      <c r="Q57" s="79" t="s">
        <v>400</v>
      </c>
      <c r="R57" s="83" t="s">
        <v>492</v>
      </c>
      <c r="S57" s="79" t="s">
        <v>562</v>
      </c>
      <c r="T57" s="79"/>
      <c r="U57" s="79"/>
      <c r="V57" s="83" t="s">
        <v>671</v>
      </c>
      <c r="W57" s="81">
        <v>43453.52775462963</v>
      </c>
      <c r="X57" s="83" t="s">
        <v>786</v>
      </c>
      <c r="Y57" s="79"/>
      <c r="Z57" s="79"/>
      <c r="AA57" s="85" t="s">
        <v>956</v>
      </c>
      <c r="AB57" s="79"/>
      <c r="AC57" s="79" t="b">
        <v>0</v>
      </c>
      <c r="AD57" s="79">
        <v>0</v>
      </c>
      <c r="AE57" s="85" t="s">
        <v>1092</v>
      </c>
      <c r="AF57" s="79" t="b">
        <v>0</v>
      </c>
      <c r="AG57" s="79" t="s">
        <v>1100</v>
      </c>
      <c r="AH57" s="79"/>
      <c r="AI57" s="85" t="s">
        <v>1092</v>
      </c>
      <c r="AJ57" s="79" t="b">
        <v>0</v>
      </c>
      <c r="AK57" s="79">
        <v>0</v>
      </c>
      <c r="AL57" s="85" t="s">
        <v>1092</v>
      </c>
      <c r="AM57" s="79" t="s">
        <v>1117</v>
      </c>
      <c r="AN57" s="79" t="b">
        <v>1</v>
      </c>
      <c r="AO57" s="85" t="s">
        <v>956</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19</v>
      </c>
      <c r="BK57" s="49">
        <v>100</v>
      </c>
      <c r="BL57" s="48">
        <v>19</v>
      </c>
    </row>
    <row r="58" spans="1:64" ht="15">
      <c r="A58" s="64" t="s">
        <v>255</v>
      </c>
      <c r="B58" s="64" t="s">
        <v>313</v>
      </c>
      <c r="C58" s="65" t="s">
        <v>3078</v>
      </c>
      <c r="D58" s="66">
        <v>3</v>
      </c>
      <c r="E58" s="67" t="s">
        <v>132</v>
      </c>
      <c r="F58" s="68">
        <v>35</v>
      </c>
      <c r="G58" s="65"/>
      <c r="H58" s="69"/>
      <c r="I58" s="70"/>
      <c r="J58" s="70"/>
      <c r="K58" s="34" t="s">
        <v>65</v>
      </c>
      <c r="L58" s="77">
        <v>58</v>
      </c>
      <c r="M58" s="77"/>
      <c r="N58" s="72"/>
      <c r="O58" s="79" t="s">
        <v>380</v>
      </c>
      <c r="P58" s="81">
        <v>43453.64822916667</v>
      </c>
      <c r="Q58" s="79" t="s">
        <v>394</v>
      </c>
      <c r="R58" s="83" t="s">
        <v>489</v>
      </c>
      <c r="S58" s="79" t="s">
        <v>565</v>
      </c>
      <c r="T58" s="79" t="s">
        <v>594</v>
      </c>
      <c r="U58" s="79"/>
      <c r="V58" s="83" t="s">
        <v>672</v>
      </c>
      <c r="W58" s="81">
        <v>43453.64822916667</v>
      </c>
      <c r="X58" s="83" t="s">
        <v>787</v>
      </c>
      <c r="Y58" s="79"/>
      <c r="Z58" s="79"/>
      <c r="AA58" s="85" t="s">
        <v>957</v>
      </c>
      <c r="AB58" s="79"/>
      <c r="AC58" s="79" t="b">
        <v>0</v>
      </c>
      <c r="AD58" s="79">
        <v>0</v>
      </c>
      <c r="AE58" s="85" t="s">
        <v>1092</v>
      </c>
      <c r="AF58" s="79" t="b">
        <v>0</v>
      </c>
      <c r="AG58" s="79" t="s">
        <v>1100</v>
      </c>
      <c r="AH58" s="79"/>
      <c r="AI58" s="85" t="s">
        <v>1092</v>
      </c>
      <c r="AJ58" s="79" t="b">
        <v>0</v>
      </c>
      <c r="AK58" s="79">
        <v>0</v>
      </c>
      <c r="AL58" s="85" t="s">
        <v>1031</v>
      </c>
      <c r="AM58" s="79" t="s">
        <v>1115</v>
      </c>
      <c r="AN58" s="79" t="b">
        <v>0</v>
      </c>
      <c r="AO58" s="85" t="s">
        <v>1031</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v>1</v>
      </c>
      <c r="BE58" s="49">
        <v>7.142857142857143</v>
      </c>
      <c r="BF58" s="48">
        <v>1</v>
      </c>
      <c r="BG58" s="49">
        <v>7.142857142857143</v>
      </c>
      <c r="BH58" s="48">
        <v>0</v>
      </c>
      <c r="BI58" s="49">
        <v>0</v>
      </c>
      <c r="BJ58" s="48">
        <v>12</v>
      </c>
      <c r="BK58" s="49">
        <v>85.71428571428571</v>
      </c>
      <c r="BL58" s="48">
        <v>14</v>
      </c>
    </row>
    <row r="59" spans="1:64" ht="15">
      <c r="A59" s="64" t="s">
        <v>256</v>
      </c>
      <c r="B59" s="64" t="s">
        <v>256</v>
      </c>
      <c r="C59" s="65" t="s">
        <v>3078</v>
      </c>
      <c r="D59" s="66">
        <v>3</v>
      </c>
      <c r="E59" s="67" t="s">
        <v>132</v>
      </c>
      <c r="F59" s="68">
        <v>35</v>
      </c>
      <c r="G59" s="65"/>
      <c r="H59" s="69"/>
      <c r="I59" s="70"/>
      <c r="J59" s="70"/>
      <c r="K59" s="34" t="s">
        <v>65</v>
      </c>
      <c r="L59" s="77">
        <v>59</v>
      </c>
      <c r="M59" s="77"/>
      <c r="N59" s="72"/>
      <c r="O59" s="79" t="s">
        <v>176</v>
      </c>
      <c r="P59" s="81">
        <v>43453.73378472222</v>
      </c>
      <c r="Q59" s="79" t="s">
        <v>401</v>
      </c>
      <c r="R59" s="83" t="s">
        <v>493</v>
      </c>
      <c r="S59" s="79" t="s">
        <v>567</v>
      </c>
      <c r="T59" s="79" t="s">
        <v>594</v>
      </c>
      <c r="U59" s="79"/>
      <c r="V59" s="83" t="s">
        <v>673</v>
      </c>
      <c r="W59" s="81">
        <v>43453.73378472222</v>
      </c>
      <c r="X59" s="83" t="s">
        <v>788</v>
      </c>
      <c r="Y59" s="79"/>
      <c r="Z59" s="79"/>
      <c r="AA59" s="85" t="s">
        <v>958</v>
      </c>
      <c r="AB59" s="79"/>
      <c r="AC59" s="79" t="b">
        <v>0</v>
      </c>
      <c r="AD59" s="79">
        <v>0</v>
      </c>
      <c r="AE59" s="85" t="s">
        <v>1092</v>
      </c>
      <c r="AF59" s="79" t="b">
        <v>0</v>
      </c>
      <c r="AG59" s="79" t="s">
        <v>1100</v>
      </c>
      <c r="AH59" s="79"/>
      <c r="AI59" s="85" t="s">
        <v>1092</v>
      </c>
      <c r="AJ59" s="79" t="b">
        <v>0</v>
      </c>
      <c r="AK59" s="79">
        <v>0</v>
      </c>
      <c r="AL59" s="85" t="s">
        <v>1092</v>
      </c>
      <c r="AM59" s="79" t="s">
        <v>1114</v>
      </c>
      <c r="AN59" s="79" t="b">
        <v>0</v>
      </c>
      <c r="AO59" s="85" t="s">
        <v>958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8.333333333333334</v>
      </c>
      <c r="BF59" s="48">
        <v>2</v>
      </c>
      <c r="BG59" s="49">
        <v>16.666666666666668</v>
      </c>
      <c r="BH59" s="48">
        <v>0</v>
      </c>
      <c r="BI59" s="49">
        <v>0</v>
      </c>
      <c r="BJ59" s="48">
        <v>9</v>
      </c>
      <c r="BK59" s="49">
        <v>75</v>
      </c>
      <c r="BL59" s="48">
        <v>12</v>
      </c>
    </row>
    <row r="60" spans="1:64" ht="15">
      <c r="A60" s="64" t="s">
        <v>257</v>
      </c>
      <c r="B60" s="64" t="s">
        <v>341</v>
      </c>
      <c r="C60" s="65" t="s">
        <v>3078</v>
      </c>
      <c r="D60" s="66">
        <v>3</v>
      </c>
      <c r="E60" s="67" t="s">
        <v>132</v>
      </c>
      <c r="F60" s="68">
        <v>35</v>
      </c>
      <c r="G60" s="65"/>
      <c r="H60" s="69"/>
      <c r="I60" s="70"/>
      <c r="J60" s="70"/>
      <c r="K60" s="34" t="s">
        <v>65</v>
      </c>
      <c r="L60" s="77">
        <v>60</v>
      </c>
      <c r="M60" s="77"/>
      <c r="N60" s="72"/>
      <c r="O60" s="79" t="s">
        <v>380</v>
      </c>
      <c r="P60" s="81">
        <v>43453.89318287037</v>
      </c>
      <c r="Q60" s="79" t="s">
        <v>402</v>
      </c>
      <c r="R60" s="79"/>
      <c r="S60" s="79"/>
      <c r="T60" s="79"/>
      <c r="U60" s="79"/>
      <c r="V60" s="83" t="s">
        <v>674</v>
      </c>
      <c r="W60" s="81">
        <v>43453.89318287037</v>
      </c>
      <c r="X60" s="83" t="s">
        <v>789</v>
      </c>
      <c r="Y60" s="79"/>
      <c r="Z60" s="79"/>
      <c r="AA60" s="85" t="s">
        <v>959</v>
      </c>
      <c r="AB60" s="79"/>
      <c r="AC60" s="79" t="b">
        <v>0</v>
      </c>
      <c r="AD60" s="79">
        <v>0</v>
      </c>
      <c r="AE60" s="85" t="s">
        <v>1092</v>
      </c>
      <c r="AF60" s="79" t="b">
        <v>0</v>
      </c>
      <c r="AG60" s="79" t="s">
        <v>1100</v>
      </c>
      <c r="AH60" s="79"/>
      <c r="AI60" s="85" t="s">
        <v>1092</v>
      </c>
      <c r="AJ60" s="79" t="b">
        <v>0</v>
      </c>
      <c r="AK60" s="79">
        <v>2</v>
      </c>
      <c r="AL60" s="85" t="s">
        <v>1011</v>
      </c>
      <c r="AM60" s="79" t="s">
        <v>1115</v>
      </c>
      <c r="AN60" s="79" t="b">
        <v>0</v>
      </c>
      <c r="AO60" s="85" t="s">
        <v>1011</v>
      </c>
      <c r="AP60" s="79" t="s">
        <v>176</v>
      </c>
      <c r="AQ60" s="79">
        <v>0</v>
      </c>
      <c r="AR60" s="79">
        <v>0</v>
      </c>
      <c r="AS60" s="79"/>
      <c r="AT60" s="79"/>
      <c r="AU60" s="79"/>
      <c r="AV60" s="79"/>
      <c r="AW60" s="79"/>
      <c r="AX60" s="79"/>
      <c r="AY60" s="79"/>
      <c r="AZ60" s="79"/>
      <c r="BA60">
        <v>1</v>
      </c>
      <c r="BB60" s="78" t="str">
        <f>REPLACE(INDEX(GroupVertices[Group],MATCH(Edges[[#This Row],[Vertex 1]],GroupVertices[Vertex],0)),1,1,"")</f>
        <v>8</v>
      </c>
      <c r="BC60" s="78" t="str">
        <f>REPLACE(INDEX(GroupVertices[Group],MATCH(Edges[[#This Row],[Vertex 2]],GroupVertices[Vertex],0)),1,1,"")</f>
        <v>8</v>
      </c>
      <c r="BD60" s="48">
        <v>0</v>
      </c>
      <c r="BE60" s="49">
        <v>0</v>
      </c>
      <c r="BF60" s="48">
        <v>4</v>
      </c>
      <c r="BG60" s="49">
        <v>19.047619047619047</v>
      </c>
      <c r="BH60" s="48">
        <v>0</v>
      </c>
      <c r="BI60" s="49">
        <v>0</v>
      </c>
      <c r="BJ60" s="48">
        <v>17</v>
      </c>
      <c r="BK60" s="49">
        <v>80.95238095238095</v>
      </c>
      <c r="BL60" s="48">
        <v>21</v>
      </c>
    </row>
    <row r="61" spans="1:64" ht="15">
      <c r="A61" s="64" t="s">
        <v>257</v>
      </c>
      <c r="B61" s="64" t="s">
        <v>300</v>
      </c>
      <c r="C61" s="65" t="s">
        <v>3078</v>
      </c>
      <c r="D61" s="66">
        <v>3</v>
      </c>
      <c r="E61" s="67" t="s">
        <v>132</v>
      </c>
      <c r="F61" s="68">
        <v>35</v>
      </c>
      <c r="G61" s="65"/>
      <c r="H61" s="69"/>
      <c r="I61" s="70"/>
      <c r="J61" s="70"/>
      <c r="K61" s="34" t="s">
        <v>65</v>
      </c>
      <c r="L61" s="77">
        <v>61</v>
      </c>
      <c r="M61" s="77"/>
      <c r="N61" s="72"/>
      <c r="O61" s="79" t="s">
        <v>380</v>
      </c>
      <c r="P61" s="81">
        <v>43453.89318287037</v>
      </c>
      <c r="Q61" s="79" t="s">
        <v>402</v>
      </c>
      <c r="R61" s="79"/>
      <c r="S61" s="79"/>
      <c r="T61" s="79"/>
      <c r="U61" s="79"/>
      <c r="V61" s="83" t="s">
        <v>674</v>
      </c>
      <c r="W61" s="81">
        <v>43453.89318287037</v>
      </c>
      <c r="X61" s="83" t="s">
        <v>789</v>
      </c>
      <c r="Y61" s="79"/>
      <c r="Z61" s="79"/>
      <c r="AA61" s="85" t="s">
        <v>959</v>
      </c>
      <c r="AB61" s="79"/>
      <c r="AC61" s="79" t="b">
        <v>0</v>
      </c>
      <c r="AD61" s="79">
        <v>0</v>
      </c>
      <c r="AE61" s="85" t="s">
        <v>1092</v>
      </c>
      <c r="AF61" s="79" t="b">
        <v>0</v>
      </c>
      <c r="AG61" s="79" t="s">
        <v>1100</v>
      </c>
      <c r="AH61" s="79"/>
      <c r="AI61" s="85" t="s">
        <v>1092</v>
      </c>
      <c r="AJ61" s="79" t="b">
        <v>0</v>
      </c>
      <c r="AK61" s="79">
        <v>2</v>
      </c>
      <c r="AL61" s="85" t="s">
        <v>1011</v>
      </c>
      <c r="AM61" s="79" t="s">
        <v>1115</v>
      </c>
      <c r="AN61" s="79" t="b">
        <v>0</v>
      </c>
      <c r="AO61" s="85" t="s">
        <v>1011</v>
      </c>
      <c r="AP61" s="79" t="s">
        <v>176</v>
      </c>
      <c r="AQ61" s="79">
        <v>0</v>
      </c>
      <c r="AR61" s="79">
        <v>0</v>
      </c>
      <c r="AS61" s="79"/>
      <c r="AT61" s="79"/>
      <c r="AU61" s="79"/>
      <c r="AV61" s="79"/>
      <c r="AW61" s="79"/>
      <c r="AX61" s="79"/>
      <c r="AY61" s="79"/>
      <c r="AZ61" s="79"/>
      <c r="BA61">
        <v>1</v>
      </c>
      <c r="BB61" s="78" t="str">
        <f>REPLACE(INDEX(GroupVertices[Group],MATCH(Edges[[#This Row],[Vertex 1]],GroupVertices[Vertex],0)),1,1,"")</f>
        <v>8</v>
      </c>
      <c r="BC61" s="78" t="str">
        <f>REPLACE(INDEX(GroupVertices[Group],MATCH(Edges[[#This Row],[Vertex 2]],GroupVertices[Vertex],0)),1,1,"")</f>
        <v>8</v>
      </c>
      <c r="BD61" s="48"/>
      <c r="BE61" s="49"/>
      <c r="BF61" s="48"/>
      <c r="BG61" s="49"/>
      <c r="BH61" s="48"/>
      <c r="BI61" s="49"/>
      <c r="BJ61" s="48"/>
      <c r="BK61" s="49"/>
      <c r="BL61" s="48"/>
    </row>
    <row r="62" spans="1:64" ht="15">
      <c r="A62" s="64" t="s">
        <v>258</v>
      </c>
      <c r="B62" s="64" t="s">
        <v>258</v>
      </c>
      <c r="C62" s="65" t="s">
        <v>3078</v>
      </c>
      <c r="D62" s="66">
        <v>3</v>
      </c>
      <c r="E62" s="67" t="s">
        <v>132</v>
      </c>
      <c r="F62" s="68">
        <v>35</v>
      </c>
      <c r="G62" s="65"/>
      <c r="H62" s="69"/>
      <c r="I62" s="70"/>
      <c r="J62" s="70"/>
      <c r="K62" s="34" t="s">
        <v>65</v>
      </c>
      <c r="L62" s="77">
        <v>62</v>
      </c>
      <c r="M62" s="77"/>
      <c r="N62" s="72"/>
      <c r="O62" s="79" t="s">
        <v>176</v>
      </c>
      <c r="P62" s="81">
        <v>43454.352638888886</v>
      </c>
      <c r="Q62" s="79" t="s">
        <v>403</v>
      </c>
      <c r="R62" s="79"/>
      <c r="S62" s="79"/>
      <c r="T62" s="79" t="s">
        <v>598</v>
      </c>
      <c r="U62" s="79"/>
      <c r="V62" s="83" t="s">
        <v>675</v>
      </c>
      <c r="W62" s="81">
        <v>43454.352638888886</v>
      </c>
      <c r="X62" s="83" t="s">
        <v>790</v>
      </c>
      <c r="Y62" s="79"/>
      <c r="Z62" s="79"/>
      <c r="AA62" s="85" t="s">
        <v>960</v>
      </c>
      <c r="AB62" s="79"/>
      <c r="AC62" s="79" t="b">
        <v>0</v>
      </c>
      <c r="AD62" s="79">
        <v>0</v>
      </c>
      <c r="AE62" s="85" t="s">
        <v>1092</v>
      </c>
      <c r="AF62" s="79" t="b">
        <v>1</v>
      </c>
      <c r="AG62" s="79" t="s">
        <v>1102</v>
      </c>
      <c r="AH62" s="79"/>
      <c r="AI62" s="85" t="s">
        <v>1109</v>
      </c>
      <c r="AJ62" s="79" t="b">
        <v>0</v>
      </c>
      <c r="AK62" s="79">
        <v>0</v>
      </c>
      <c r="AL62" s="85" t="s">
        <v>1092</v>
      </c>
      <c r="AM62" s="79" t="s">
        <v>1126</v>
      </c>
      <c r="AN62" s="79" t="b">
        <v>0</v>
      </c>
      <c r="AO62" s="85" t="s">
        <v>960</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2</v>
      </c>
      <c r="BK62" s="49">
        <v>100</v>
      </c>
      <c r="BL62" s="48">
        <v>2</v>
      </c>
    </row>
    <row r="63" spans="1:64" ht="15">
      <c r="A63" s="64" t="s">
        <v>259</v>
      </c>
      <c r="B63" s="64" t="s">
        <v>259</v>
      </c>
      <c r="C63" s="65" t="s">
        <v>3078</v>
      </c>
      <c r="D63" s="66">
        <v>3</v>
      </c>
      <c r="E63" s="67" t="s">
        <v>132</v>
      </c>
      <c r="F63" s="68">
        <v>35</v>
      </c>
      <c r="G63" s="65"/>
      <c r="H63" s="69"/>
      <c r="I63" s="70"/>
      <c r="J63" s="70"/>
      <c r="K63" s="34" t="s">
        <v>65</v>
      </c>
      <c r="L63" s="77">
        <v>63</v>
      </c>
      <c r="M63" s="77"/>
      <c r="N63" s="72"/>
      <c r="O63" s="79" t="s">
        <v>176</v>
      </c>
      <c r="P63" s="81">
        <v>43454.44215277778</v>
      </c>
      <c r="Q63" s="79" t="s">
        <v>404</v>
      </c>
      <c r="R63" s="83" t="s">
        <v>494</v>
      </c>
      <c r="S63" s="79" t="s">
        <v>562</v>
      </c>
      <c r="T63" s="79"/>
      <c r="U63" s="79"/>
      <c r="V63" s="83" t="s">
        <v>676</v>
      </c>
      <c r="W63" s="81">
        <v>43454.44215277778</v>
      </c>
      <c r="X63" s="83" t="s">
        <v>791</v>
      </c>
      <c r="Y63" s="79"/>
      <c r="Z63" s="79"/>
      <c r="AA63" s="85" t="s">
        <v>961</v>
      </c>
      <c r="AB63" s="79"/>
      <c r="AC63" s="79" t="b">
        <v>0</v>
      </c>
      <c r="AD63" s="79">
        <v>0</v>
      </c>
      <c r="AE63" s="85" t="s">
        <v>1092</v>
      </c>
      <c r="AF63" s="79" t="b">
        <v>0</v>
      </c>
      <c r="AG63" s="79" t="s">
        <v>1100</v>
      </c>
      <c r="AH63" s="79"/>
      <c r="AI63" s="85" t="s">
        <v>1092</v>
      </c>
      <c r="AJ63" s="79" t="b">
        <v>0</v>
      </c>
      <c r="AK63" s="79">
        <v>0</v>
      </c>
      <c r="AL63" s="85" t="s">
        <v>1092</v>
      </c>
      <c r="AM63" s="79" t="s">
        <v>1127</v>
      </c>
      <c r="AN63" s="79" t="b">
        <v>1</v>
      </c>
      <c r="AO63" s="85" t="s">
        <v>961</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20</v>
      </c>
      <c r="BK63" s="49">
        <v>100</v>
      </c>
      <c r="BL63" s="48">
        <v>20</v>
      </c>
    </row>
    <row r="64" spans="1:64" ht="15">
      <c r="A64" s="64" t="s">
        <v>260</v>
      </c>
      <c r="B64" s="64" t="s">
        <v>260</v>
      </c>
      <c r="C64" s="65" t="s">
        <v>3078</v>
      </c>
      <c r="D64" s="66">
        <v>3</v>
      </c>
      <c r="E64" s="67" t="s">
        <v>132</v>
      </c>
      <c r="F64" s="68">
        <v>35</v>
      </c>
      <c r="G64" s="65"/>
      <c r="H64" s="69"/>
      <c r="I64" s="70"/>
      <c r="J64" s="70"/>
      <c r="K64" s="34" t="s">
        <v>65</v>
      </c>
      <c r="L64" s="77">
        <v>64</v>
      </c>
      <c r="M64" s="77"/>
      <c r="N64" s="72"/>
      <c r="O64" s="79" t="s">
        <v>176</v>
      </c>
      <c r="P64" s="81">
        <v>43454.66260416667</v>
      </c>
      <c r="Q64" s="79" t="s">
        <v>405</v>
      </c>
      <c r="R64" s="83" t="s">
        <v>495</v>
      </c>
      <c r="S64" s="79" t="s">
        <v>562</v>
      </c>
      <c r="T64" s="79" t="s">
        <v>599</v>
      </c>
      <c r="U64" s="79"/>
      <c r="V64" s="83" t="s">
        <v>677</v>
      </c>
      <c r="W64" s="81">
        <v>43454.66260416667</v>
      </c>
      <c r="X64" s="83" t="s">
        <v>792</v>
      </c>
      <c r="Y64" s="79"/>
      <c r="Z64" s="79"/>
      <c r="AA64" s="85" t="s">
        <v>962</v>
      </c>
      <c r="AB64" s="79"/>
      <c r="AC64" s="79" t="b">
        <v>0</v>
      </c>
      <c r="AD64" s="79">
        <v>0</v>
      </c>
      <c r="AE64" s="85" t="s">
        <v>1092</v>
      </c>
      <c r="AF64" s="79" t="b">
        <v>1</v>
      </c>
      <c r="AG64" s="79" t="s">
        <v>1100</v>
      </c>
      <c r="AH64" s="79"/>
      <c r="AI64" s="85" t="s">
        <v>1110</v>
      </c>
      <c r="AJ64" s="79" t="b">
        <v>0</v>
      </c>
      <c r="AK64" s="79">
        <v>0</v>
      </c>
      <c r="AL64" s="85" t="s">
        <v>1092</v>
      </c>
      <c r="AM64" s="79" t="s">
        <v>1115</v>
      </c>
      <c r="AN64" s="79" t="b">
        <v>1</v>
      </c>
      <c r="AO64" s="85" t="s">
        <v>962</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1</v>
      </c>
      <c r="BG64" s="49">
        <v>5.882352941176471</v>
      </c>
      <c r="BH64" s="48">
        <v>0</v>
      </c>
      <c r="BI64" s="49">
        <v>0</v>
      </c>
      <c r="BJ64" s="48">
        <v>16</v>
      </c>
      <c r="BK64" s="49">
        <v>94.11764705882354</v>
      </c>
      <c r="BL64" s="48">
        <v>17</v>
      </c>
    </row>
    <row r="65" spans="1:64" ht="15">
      <c r="A65" s="64" t="s">
        <v>261</v>
      </c>
      <c r="B65" s="64" t="s">
        <v>295</v>
      </c>
      <c r="C65" s="65" t="s">
        <v>3078</v>
      </c>
      <c r="D65" s="66">
        <v>3</v>
      </c>
      <c r="E65" s="67" t="s">
        <v>132</v>
      </c>
      <c r="F65" s="68">
        <v>35</v>
      </c>
      <c r="G65" s="65"/>
      <c r="H65" s="69"/>
      <c r="I65" s="70"/>
      <c r="J65" s="70"/>
      <c r="K65" s="34" t="s">
        <v>65</v>
      </c>
      <c r="L65" s="77">
        <v>65</v>
      </c>
      <c r="M65" s="77"/>
      <c r="N65" s="72"/>
      <c r="O65" s="79" t="s">
        <v>380</v>
      </c>
      <c r="P65" s="81">
        <v>43454.743842592594</v>
      </c>
      <c r="Q65" s="79" t="s">
        <v>406</v>
      </c>
      <c r="R65" s="79"/>
      <c r="S65" s="79"/>
      <c r="T65" s="79"/>
      <c r="U65" s="79"/>
      <c r="V65" s="83" t="s">
        <v>678</v>
      </c>
      <c r="W65" s="81">
        <v>43454.743842592594</v>
      </c>
      <c r="X65" s="83" t="s">
        <v>793</v>
      </c>
      <c r="Y65" s="79"/>
      <c r="Z65" s="79"/>
      <c r="AA65" s="85" t="s">
        <v>963</v>
      </c>
      <c r="AB65" s="79"/>
      <c r="AC65" s="79" t="b">
        <v>0</v>
      </c>
      <c r="AD65" s="79">
        <v>0</v>
      </c>
      <c r="AE65" s="85" t="s">
        <v>1092</v>
      </c>
      <c r="AF65" s="79" t="b">
        <v>0</v>
      </c>
      <c r="AG65" s="79" t="s">
        <v>1100</v>
      </c>
      <c r="AH65" s="79"/>
      <c r="AI65" s="85" t="s">
        <v>1092</v>
      </c>
      <c r="AJ65" s="79" t="b">
        <v>0</v>
      </c>
      <c r="AK65" s="79">
        <v>26</v>
      </c>
      <c r="AL65" s="85" t="s">
        <v>1002</v>
      </c>
      <c r="AM65" s="79" t="s">
        <v>1115</v>
      </c>
      <c r="AN65" s="79" t="b">
        <v>0</v>
      </c>
      <c r="AO65" s="85" t="s">
        <v>1002</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2</v>
      </c>
      <c r="BE65" s="49">
        <v>9.523809523809524</v>
      </c>
      <c r="BF65" s="48">
        <v>0</v>
      </c>
      <c r="BG65" s="49">
        <v>0</v>
      </c>
      <c r="BH65" s="48">
        <v>0</v>
      </c>
      <c r="BI65" s="49">
        <v>0</v>
      </c>
      <c r="BJ65" s="48">
        <v>19</v>
      </c>
      <c r="BK65" s="49">
        <v>90.47619047619048</v>
      </c>
      <c r="BL65" s="48">
        <v>21</v>
      </c>
    </row>
    <row r="66" spans="1:64" ht="15">
      <c r="A66" s="64" t="s">
        <v>262</v>
      </c>
      <c r="B66" s="64" t="s">
        <v>295</v>
      </c>
      <c r="C66" s="65" t="s">
        <v>3078</v>
      </c>
      <c r="D66" s="66">
        <v>3</v>
      </c>
      <c r="E66" s="67" t="s">
        <v>132</v>
      </c>
      <c r="F66" s="68">
        <v>35</v>
      </c>
      <c r="G66" s="65"/>
      <c r="H66" s="69"/>
      <c r="I66" s="70"/>
      <c r="J66" s="70"/>
      <c r="K66" s="34" t="s">
        <v>65</v>
      </c>
      <c r="L66" s="77">
        <v>66</v>
      </c>
      <c r="M66" s="77"/>
      <c r="N66" s="72"/>
      <c r="O66" s="79" t="s">
        <v>380</v>
      </c>
      <c r="P66" s="81">
        <v>43454.74490740741</v>
      </c>
      <c r="Q66" s="79" t="s">
        <v>406</v>
      </c>
      <c r="R66" s="79"/>
      <c r="S66" s="79"/>
      <c r="T66" s="79"/>
      <c r="U66" s="79"/>
      <c r="V66" s="83" t="s">
        <v>679</v>
      </c>
      <c r="W66" s="81">
        <v>43454.74490740741</v>
      </c>
      <c r="X66" s="83" t="s">
        <v>794</v>
      </c>
      <c r="Y66" s="79"/>
      <c r="Z66" s="79"/>
      <c r="AA66" s="85" t="s">
        <v>964</v>
      </c>
      <c r="AB66" s="79"/>
      <c r="AC66" s="79" t="b">
        <v>0</v>
      </c>
      <c r="AD66" s="79">
        <v>0</v>
      </c>
      <c r="AE66" s="85" t="s">
        <v>1092</v>
      </c>
      <c r="AF66" s="79" t="b">
        <v>0</v>
      </c>
      <c r="AG66" s="79" t="s">
        <v>1100</v>
      </c>
      <c r="AH66" s="79"/>
      <c r="AI66" s="85" t="s">
        <v>1092</v>
      </c>
      <c r="AJ66" s="79" t="b">
        <v>0</v>
      </c>
      <c r="AK66" s="79">
        <v>26</v>
      </c>
      <c r="AL66" s="85" t="s">
        <v>1002</v>
      </c>
      <c r="AM66" s="79" t="s">
        <v>1126</v>
      </c>
      <c r="AN66" s="79" t="b">
        <v>0</v>
      </c>
      <c r="AO66" s="85" t="s">
        <v>1002</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2</v>
      </c>
      <c r="BE66" s="49">
        <v>9.523809523809524</v>
      </c>
      <c r="BF66" s="48">
        <v>0</v>
      </c>
      <c r="BG66" s="49">
        <v>0</v>
      </c>
      <c r="BH66" s="48">
        <v>0</v>
      </c>
      <c r="BI66" s="49">
        <v>0</v>
      </c>
      <c r="BJ66" s="48">
        <v>19</v>
      </c>
      <c r="BK66" s="49">
        <v>90.47619047619048</v>
      </c>
      <c r="BL66" s="48">
        <v>21</v>
      </c>
    </row>
    <row r="67" spans="1:64" ht="15">
      <c r="A67" s="64" t="s">
        <v>263</v>
      </c>
      <c r="B67" s="64" t="s">
        <v>295</v>
      </c>
      <c r="C67" s="65" t="s">
        <v>3078</v>
      </c>
      <c r="D67" s="66">
        <v>3</v>
      </c>
      <c r="E67" s="67" t="s">
        <v>132</v>
      </c>
      <c r="F67" s="68">
        <v>35</v>
      </c>
      <c r="G67" s="65"/>
      <c r="H67" s="69"/>
      <c r="I67" s="70"/>
      <c r="J67" s="70"/>
      <c r="K67" s="34" t="s">
        <v>65</v>
      </c>
      <c r="L67" s="77">
        <v>67</v>
      </c>
      <c r="M67" s="77"/>
      <c r="N67" s="72"/>
      <c r="O67" s="79" t="s">
        <v>380</v>
      </c>
      <c r="P67" s="81">
        <v>43454.74496527778</v>
      </c>
      <c r="Q67" s="79" t="s">
        <v>406</v>
      </c>
      <c r="R67" s="79"/>
      <c r="S67" s="79"/>
      <c r="T67" s="79"/>
      <c r="U67" s="79"/>
      <c r="V67" s="83" t="s">
        <v>680</v>
      </c>
      <c r="W67" s="81">
        <v>43454.74496527778</v>
      </c>
      <c r="X67" s="83" t="s">
        <v>795</v>
      </c>
      <c r="Y67" s="79"/>
      <c r="Z67" s="79"/>
      <c r="AA67" s="85" t="s">
        <v>965</v>
      </c>
      <c r="AB67" s="79"/>
      <c r="AC67" s="79" t="b">
        <v>0</v>
      </c>
      <c r="AD67" s="79">
        <v>0</v>
      </c>
      <c r="AE67" s="85" t="s">
        <v>1092</v>
      </c>
      <c r="AF67" s="79" t="b">
        <v>0</v>
      </c>
      <c r="AG67" s="79" t="s">
        <v>1100</v>
      </c>
      <c r="AH67" s="79"/>
      <c r="AI67" s="85" t="s">
        <v>1092</v>
      </c>
      <c r="AJ67" s="79" t="b">
        <v>0</v>
      </c>
      <c r="AK67" s="79">
        <v>26</v>
      </c>
      <c r="AL67" s="85" t="s">
        <v>1002</v>
      </c>
      <c r="AM67" s="79" t="s">
        <v>1115</v>
      </c>
      <c r="AN67" s="79" t="b">
        <v>0</v>
      </c>
      <c r="AO67" s="85" t="s">
        <v>1002</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2</v>
      </c>
      <c r="BE67" s="49">
        <v>9.523809523809524</v>
      </c>
      <c r="BF67" s="48">
        <v>0</v>
      </c>
      <c r="BG67" s="49">
        <v>0</v>
      </c>
      <c r="BH67" s="48">
        <v>0</v>
      </c>
      <c r="BI67" s="49">
        <v>0</v>
      </c>
      <c r="BJ67" s="48">
        <v>19</v>
      </c>
      <c r="BK67" s="49">
        <v>90.47619047619048</v>
      </c>
      <c r="BL67" s="48">
        <v>21</v>
      </c>
    </row>
    <row r="68" spans="1:64" ht="15">
      <c r="A68" s="64" t="s">
        <v>264</v>
      </c>
      <c r="B68" s="64" t="s">
        <v>295</v>
      </c>
      <c r="C68" s="65" t="s">
        <v>3078</v>
      </c>
      <c r="D68" s="66">
        <v>3</v>
      </c>
      <c r="E68" s="67" t="s">
        <v>132</v>
      </c>
      <c r="F68" s="68">
        <v>35</v>
      </c>
      <c r="G68" s="65"/>
      <c r="H68" s="69"/>
      <c r="I68" s="70"/>
      <c r="J68" s="70"/>
      <c r="K68" s="34" t="s">
        <v>65</v>
      </c>
      <c r="L68" s="77">
        <v>68</v>
      </c>
      <c r="M68" s="77"/>
      <c r="N68" s="72"/>
      <c r="O68" s="79" t="s">
        <v>380</v>
      </c>
      <c r="P68" s="81">
        <v>43454.746782407405</v>
      </c>
      <c r="Q68" s="79" t="s">
        <v>406</v>
      </c>
      <c r="R68" s="79"/>
      <c r="S68" s="79"/>
      <c r="T68" s="79"/>
      <c r="U68" s="79"/>
      <c r="V68" s="83" t="s">
        <v>681</v>
      </c>
      <c r="W68" s="81">
        <v>43454.746782407405</v>
      </c>
      <c r="X68" s="83" t="s">
        <v>796</v>
      </c>
      <c r="Y68" s="79"/>
      <c r="Z68" s="79"/>
      <c r="AA68" s="85" t="s">
        <v>966</v>
      </c>
      <c r="AB68" s="79"/>
      <c r="AC68" s="79" t="b">
        <v>0</v>
      </c>
      <c r="AD68" s="79">
        <v>0</v>
      </c>
      <c r="AE68" s="85" t="s">
        <v>1092</v>
      </c>
      <c r="AF68" s="79" t="b">
        <v>0</v>
      </c>
      <c r="AG68" s="79" t="s">
        <v>1100</v>
      </c>
      <c r="AH68" s="79"/>
      <c r="AI68" s="85" t="s">
        <v>1092</v>
      </c>
      <c r="AJ68" s="79" t="b">
        <v>0</v>
      </c>
      <c r="AK68" s="79">
        <v>26</v>
      </c>
      <c r="AL68" s="85" t="s">
        <v>1002</v>
      </c>
      <c r="AM68" s="79" t="s">
        <v>1115</v>
      </c>
      <c r="AN68" s="79" t="b">
        <v>0</v>
      </c>
      <c r="AO68" s="85" t="s">
        <v>1002</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2</v>
      </c>
      <c r="BE68" s="49">
        <v>9.523809523809524</v>
      </c>
      <c r="BF68" s="48">
        <v>0</v>
      </c>
      <c r="BG68" s="49">
        <v>0</v>
      </c>
      <c r="BH68" s="48">
        <v>0</v>
      </c>
      <c r="BI68" s="49">
        <v>0</v>
      </c>
      <c r="BJ68" s="48">
        <v>19</v>
      </c>
      <c r="BK68" s="49">
        <v>90.47619047619048</v>
      </c>
      <c r="BL68" s="48">
        <v>21</v>
      </c>
    </row>
    <row r="69" spans="1:64" ht="15">
      <c r="A69" s="64" t="s">
        <v>265</v>
      </c>
      <c r="B69" s="64" t="s">
        <v>295</v>
      </c>
      <c r="C69" s="65" t="s">
        <v>3078</v>
      </c>
      <c r="D69" s="66">
        <v>3</v>
      </c>
      <c r="E69" s="67" t="s">
        <v>132</v>
      </c>
      <c r="F69" s="68">
        <v>35</v>
      </c>
      <c r="G69" s="65"/>
      <c r="H69" s="69"/>
      <c r="I69" s="70"/>
      <c r="J69" s="70"/>
      <c r="K69" s="34" t="s">
        <v>65</v>
      </c>
      <c r="L69" s="77">
        <v>69</v>
      </c>
      <c r="M69" s="77"/>
      <c r="N69" s="72"/>
      <c r="O69" s="79" t="s">
        <v>380</v>
      </c>
      <c r="P69" s="81">
        <v>43454.74822916667</v>
      </c>
      <c r="Q69" s="79" t="s">
        <v>406</v>
      </c>
      <c r="R69" s="79"/>
      <c r="S69" s="79"/>
      <c r="T69" s="79"/>
      <c r="U69" s="79"/>
      <c r="V69" s="83" t="s">
        <v>682</v>
      </c>
      <c r="W69" s="81">
        <v>43454.74822916667</v>
      </c>
      <c r="X69" s="83" t="s">
        <v>797</v>
      </c>
      <c r="Y69" s="79"/>
      <c r="Z69" s="79"/>
      <c r="AA69" s="85" t="s">
        <v>967</v>
      </c>
      <c r="AB69" s="79"/>
      <c r="AC69" s="79" t="b">
        <v>0</v>
      </c>
      <c r="AD69" s="79">
        <v>0</v>
      </c>
      <c r="AE69" s="85" t="s">
        <v>1092</v>
      </c>
      <c r="AF69" s="79" t="b">
        <v>0</v>
      </c>
      <c r="AG69" s="79" t="s">
        <v>1100</v>
      </c>
      <c r="AH69" s="79"/>
      <c r="AI69" s="85" t="s">
        <v>1092</v>
      </c>
      <c r="AJ69" s="79" t="b">
        <v>0</v>
      </c>
      <c r="AK69" s="79">
        <v>26</v>
      </c>
      <c r="AL69" s="85" t="s">
        <v>1002</v>
      </c>
      <c r="AM69" s="79" t="s">
        <v>1114</v>
      </c>
      <c r="AN69" s="79" t="b">
        <v>0</v>
      </c>
      <c r="AO69" s="85" t="s">
        <v>1002</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2</v>
      </c>
      <c r="BE69" s="49">
        <v>9.523809523809524</v>
      </c>
      <c r="BF69" s="48">
        <v>0</v>
      </c>
      <c r="BG69" s="49">
        <v>0</v>
      </c>
      <c r="BH69" s="48">
        <v>0</v>
      </c>
      <c r="BI69" s="49">
        <v>0</v>
      </c>
      <c r="BJ69" s="48">
        <v>19</v>
      </c>
      <c r="BK69" s="49">
        <v>90.47619047619048</v>
      </c>
      <c r="BL69" s="48">
        <v>21</v>
      </c>
    </row>
    <row r="70" spans="1:64" ht="15">
      <c r="A70" s="64" t="s">
        <v>266</v>
      </c>
      <c r="B70" s="64" t="s">
        <v>295</v>
      </c>
      <c r="C70" s="65" t="s">
        <v>3078</v>
      </c>
      <c r="D70" s="66">
        <v>3</v>
      </c>
      <c r="E70" s="67" t="s">
        <v>132</v>
      </c>
      <c r="F70" s="68">
        <v>35</v>
      </c>
      <c r="G70" s="65"/>
      <c r="H70" s="69"/>
      <c r="I70" s="70"/>
      <c r="J70" s="70"/>
      <c r="K70" s="34" t="s">
        <v>65</v>
      </c>
      <c r="L70" s="77">
        <v>70</v>
      </c>
      <c r="M70" s="77"/>
      <c r="N70" s="72"/>
      <c r="O70" s="79" t="s">
        <v>380</v>
      </c>
      <c r="P70" s="81">
        <v>43454.74917824074</v>
      </c>
      <c r="Q70" s="79" t="s">
        <v>406</v>
      </c>
      <c r="R70" s="79"/>
      <c r="S70" s="79"/>
      <c r="T70" s="79"/>
      <c r="U70" s="79"/>
      <c r="V70" s="83" t="s">
        <v>683</v>
      </c>
      <c r="W70" s="81">
        <v>43454.74917824074</v>
      </c>
      <c r="X70" s="83" t="s">
        <v>798</v>
      </c>
      <c r="Y70" s="79"/>
      <c r="Z70" s="79"/>
      <c r="AA70" s="85" t="s">
        <v>968</v>
      </c>
      <c r="AB70" s="79"/>
      <c r="AC70" s="79" t="b">
        <v>0</v>
      </c>
      <c r="AD70" s="79">
        <v>0</v>
      </c>
      <c r="AE70" s="85" t="s">
        <v>1092</v>
      </c>
      <c r="AF70" s="79" t="b">
        <v>0</v>
      </c>
      <c r="AG70" s="79" t="s">
        <v>1100</v>
      </c>
      <c r="AH70" s="79"/>
      <c r="AI70" s="85" t="s">
        <v>1092</v>
      </c>
      <c r="AJ70" s="79" t="b">
        <v>0</v>
      </c>
      <c r="AK70" s="79">
        <v>26</v>
      </c>
      <c r="AL70" s="85" t="s">
        <v>1002</v>
      </c>
      <c r="AM70" s="79" t="s">
        <v>1115</v>
      </c>
      <c r="AN70" s="79" t="b">
        <v>0</v>
      </c>
      <c r="AO70" s="85" t="s">
        <v>1002</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2</v>
      </c>
      <c r="BE70" s="49">
        <v>9.523809523809524</v>
      </c>
      <c r="BF70" s="48">
        <v>0</v>
      </c>
      <c r="BG70" s="49">
        <v>0</v>
      </c>
      <c r="BH70" s="48">
        <v>0</v>
      </c>
      <c r="BI70" s="49">
        <v>0</v>
      </c>
      <c r="BJ70" s="48">
        <v>19</v>
      </c>
      <c r="BK70" s="49">
        <v>90.47619047619048</v>
      </c>
      <c r="BL70" s="48">
        <v>21</v>
      </c>
    </row>
    <row r="71" spans="1:64" ht="15">
      <c r="A71" s="64" t="s">
        <v>267</v>
      </c>
      <c r="B71" s="64" t="s">
        <v>295</v>
      </c>
      <c r="C71" s="65" t="s">
        <v>3078</v>
      </c>
      <c r="D71" s="66">
        <v>3</v>
      </c>
      <c r="E71" s="67" t="s">
        <v>132</v>
      </c>
      <c r="F71" s="68">
        <v>35</v>
      </c>
      <c r="G71" s="65"/>
      <c r="H71" s="69"/>
      <c r="I71" s="70"/>
      <c r="J71" s="70"/>
      <c r="K71" s="34" t="s">
        <v>65</v>
      </c>
      <c r="L71" s="77">
        <v>71</v>
      </c>
      <c r="M71" s="77"/>
      <c r="N71" s="72"/>
      <c r="O71" s="79" t="s">
        <v>380</v>
      </c>
      <c r="P71" s="81">
        <v>43454.749710648146</v>
      </c>
      <c r="Q71" s="79" t="s">
        <v>406</v>
      </c>
      <c r="R71" s="79"/>
      <c r="S71" s="79"/>
      <c r="T71" s="79"/>
      <c r="U71" s="79"/>
      <c r="V71" s="83" t="s">
        <v>684</v>
      </c>
      <c r="W71" s="81">
        <v>43454.749710648146</v>
      </c>
      <c r="X71" s="83" t="s">
        <v>799</v>
      </c>
      <c r="Y71" s="79"/>
      <c r="Z71" s="79"/>
      <c r="AA71" s="85" t="s">
        <v>969</v>
      </c>
      <c r="AB71" s="79"/>
      <c r="AC71" s="79" t="b">
        <v>0</v>
      </c>
      <c r="AD71" s="79">
        <v>0</v>
      </c>
      <c r="AE71" s="85" t="s">
        <v>1092</v>
      </c>
      <c r="AF71" s="79" t="b">
        <v>0</v>
      </c>
      <c r="AG71" s="79" t="s">
        <v>1100</v>
      </c>
      <c r="AH71" s="79"/>
      <c r="AI71" s="85" t="s">
        <v>1092</v>
      </c>
      <c r="AJ71" s="79" t="b">
        <v>0</v>
      </c>
      <c r="AK71" s="79">
        <v>26</v>
      </c>
      <c r="AL71" s="85" t="s">
        <v>1002</v>
      </c>
      <c r="AM71" s="79" t="s">
        <v>1114</v>
      </c>
      <c r="AN71" s="79" t="b">
        <v>0</v>
      </c>
      <c r="AO71" s="85" t="s">
        <v>1002</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2</v>
      </c>
      <c r="BE71" s="49">
        <v>9.523809523809524</v>
      </c>
      <c r="BF71" s="48">
        <v>0</v>
      </c>
      <c r="BG71" s="49">
        <v>0</v>
      </c>
      <c r="BH71" s="48">
        <v>0</v>
      </c>
      <c r="BI71" s="49">
        <v>0</v>
      </c>
      <c r="BJ71" s="48">
        <v>19</v>
      </c>
      <c r="BK71" s="49">
        <v>90.47619047619048</v>
      </c>
      <c r="BL71" s="48">
        <v>21</v>
      </c>
    </row>
    <row r="72" spans="1:64" ht="15">
      <c r="A72" s="64" t="s">
        <v>268</v>
      </c>
      <c r="B72" s="64" t="s">
        <v>295</v>
      </c>
      <c r="C72" s="65" t="s">
        <v>3078</v>
      </c>
      <c r="D72" s="66">
        <v>3</v>
      </c>
      <c r="E72" s="67" t="s">
        <v>132</v>
      </c>
      <c r="F72" s="68">
        <v>35</v>
      </c>
      <c r="G72" s="65"/>
      <c r="H72" s="69"/>
      <c r="I72" s="70"/>
      <c r="J72" s="70"/>
      <c r="K72" s="34" t="s">
        <v>65</v>
      </c>
      <c r="L72" s="77">
        <v>72</v>
      </c>
      <c r="M72" s="77"/>
      <c r="N72" s="72"/>
      <c r="O72" s="79" t="s">
        <v>380</v>
      </c>
      <c r="P72" s="81">
        <v>43454.75603009259</v>
      </c>
      <c r="Q72" s="79" t="s">
        <v>406</v>
      </c>
      <c r="R72" s="79"/>
      <c r="S72" s="79"/>
      <c r="T72" s="79"/>
      <c r="U72" s="79"/>
      <c r="V72" s="83" t="s">
        <v>685</v>
      </c>
      <c r="W72" s="81">
        <v>43454.75603009259</v>
      </c>
      <c r="X72" s="83" t="s">
        <v>800</v>
      </c>
      <c r="Y72" s="79"/>
      <c r="Z72" s="79"/>
      <c r="AA72" s="85" t="s">
        <v>970</v>
      </c>
      <c r="AB72" s="79"/>
      <c r="AC72" s="79" t="b">
        <v>0</v>
      </c>
      <c r="AD72" s="79">
        <v>0</v>
      </c>
      <c r="AE72" s="85" t="s">
        <v>1092</v>
      </c>
      <c r="AF72" s="79" t="b">
        <v>0</v>
      </c>
      <c r="AG72" s="79" t="s">
        <v>1100</v>
      </c>
      <c r="AH72" s="79"/>
      <c r="AI72" s="85" t="s">
        <v>1092</v>
      </c>
      <c r="AJ72" s="79" t="b">
        <v>0</v>
      </c>
      <c r="AK72" s="79">
        <v>26</v>
      </c>
      <c r="AL72" s="85" t="s">
        <v>1002</v>
      </c>
      <c r="AM72" s="79" t="s">
        <v>1117</v>
      </c>
      <c r="AN72" s="79" t="b">
        <v>0</v>
      </c>
      <c r="AO72" s="85" t="s">
        <v>1002</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2</v>
      </c>
      <c r="BE72" s="49">
        <v>9.523809523809524</v>
      </c>
      <c r="BF72" s="48">
        <v>0</v>
      </c>
      <c r="BG72" s="49">
        <v>0</v>
      </c>
      <c r="BH72" s="48">
        <v>0</v>
      </c>
      <c r="BI72" s="49">
        <v>0</v>
      </c>
      <c r="BJ72" s="48">
        <v>19</v>
      </c>
      <c r="BK72" s="49">
        <v>90.47619047619048</v>
      </c>
      <c r="BL72" s="48">
        <v>21</v>
      </c>
    </row>
    <row r="73" spans="1:64" ht="15">
      <c r="A73" s="64" t="s">
        <v>269</v>
      </c>
      <c r="B73" s="64" t="s">
        <v>295</v>
      </c>
      <c r="C73" s="65" t="s">
        <v>3078</v>
      </c>
      <c r="D73" s="66">
        <v>3</v>
      </c>
      <c r="E73" s="67" t="s">
        <v>132</v>
      </c>
      <c r="F73" s="68">
        <v>35</v>
      </c>
      <c r="G73" s="65"/>
      <c r="H73" s="69"/>
      <c r="I73" s="70"/>
      <c r="J73" s="70"/>
      <c r="K73" s="34" t="s">
        <v>65</v>
      </c>
      <c r="L73" s="77">
        <v>73</v>
      </c>
      <c r="M73" s="77"/>
      <c r="N73" s="72"/>
      <c r="O73" s="79" t="s">
        <v>380</v>
      </c>
      <c r="P73" s="81">
        <v>43454.75630787037</v>
      </c>
      <c r="Q73" s="79" t="s">
        <v>406</v>
      </c>
      <c r="R73" s="79"/>
      <c r="S73" s="79"/>
      <c r="T73" s="79"/>
      <c r="U73" s="79"/>
      <c r="V73" s="83" t="s">
        <v>686</v>
      </c>
      <c r="W73" s="81">
        <v>43454.75630787037</v>
      </c>
      <c r="X73" s="83" t="s">
        <v>801</v>
      </c>
      <c r="Y73" s="79"/>
      <c r="Z73" s="79"/>
      <c r="AA73" s="85" t="s">
        <v>971</v>
      </c>
      <c r="AB73" s="79"/>
      <c r="AC73" s="79" t="b">
        <v>0</v>
      </c>
      <c r="AD73" s="79">
        <v>0</v>
      </c>
      <c r="AE73" s="85" t="s">
        <v>1092</v>
      </c>
      <c r="AF73" s="79" t="b">
        <v>0</v>
      </c>
      <c r="AG73" s="79" t="s">
        <v>1100</v>
      </c>
      <c r="AH73" s="79"/>
      <c r="AI73" s="85" t="s">
        <v>1092</v>
      </c>
      <c r="AJ73" s="79" t="b">
        <v>0</v>
      </c>
      <c r="AK73" s="79">
        <v>26</v>
      </c>
      <c r="AL73" s="85" t="s">
        <v>1002</v>
      </c>
      <c r="AM73" s="79" t="s">
        <v>1115</v>
      </c>
      <c r="AN73" s="79" t="b">
        <v>0</v>
      </c>
      <c r="AO73" s="85" t="s">
        <v>1002</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2</v>
      </c>
      <c r="BE73" s="49">
        <v>9.523809523809524</v>
      </c>
      <c r="BF73" s="48">
        <v>0</v>
      </c>
      <c r="BG73" s="49">
        <v>0</v>
      </c>
      <c r="BH73" s="48">
        <v>0</v>
      </c>
      <c r="BI73" s="49">
        <v>0</v>
      </c>
      <c r="BJ73" s="48">
        <v>19</v>
      </c>
      <c r="BK73" s="49">
        <v>90.47619047619048</v>
      </c>
      <c r="BL73" s="48">
        <v>21</v>
      </c>
    </row>
    <row r="74" spans="1:64" ht="15">
      <c r="A74" s="64" t="s">
        <v>270</v>
      </c>
      <c r="B74" s="64" t="s">
        <v>295</v>
      </c>
      <c r="C74" s="65" t="s">
        <v>3078</v>
      </c>
      <c r="D74" s="66">
        <v>3</v>
      </c>
      <c r="E74" s="67" t="s">
        <v>132</v>
      </c>
      <c r="F74" s="68">
        <v>35</v>
      </c>
      <c r="G74" s="65"/>
      <c r="H74" s="69"/>
      <c r="I74" s="70"/>
      <c r="J74" s="70"/>
      <c r="K74" s="34" t="s">
        <v>65</v>
      </c>
      <c r="L74" s="77">
        <v>74</v>
      </c>
      <c r="M74" s="77"/>
      <c r="N74" s="72"/>
      <c r="O74" s="79" t="s">
        <v>380</v>
      </c>
      <c r="P74" s="81">
        <v>43454.762824074074</v>
      </c>
      <c r="Q74" s="79" t="s">
        <v>406</v>
      </c>
      <c r="R74" s="79"/>
      <c r="S74" s="79"/>
      <c r="T74" s="79"/>
      <c r="U74" s="79"/>
      <c r="V74" s="83" t="s">
        <v>687</v>
      </c>
      <c r="W74" s="81">
        <v>43454.762824074074</v>
      </c>
      <c r="X74" s="83" t="s">
        <v>802</v>
      </c>
      <c r="Y74" s="79"/>
      <c r="Z74" s="79"/>
      <c r="AA74" s="85" t="s">
        <v>972</v>
      </c>
      <c r="AB74" s="79"/>
      <c r="AC74" s="79" t="b">
        <v>0</v>
      </c>
      <c r="AD74" s="79">
        <v>0</v>
      </c>
      <c r="AE74" s="85" t="s">
        <v>1092</v>
      </c>
      <c r="AF74" s="79" t="b">
        <v>0</v>
      </c>
      <c r="AG74" s="79" t="s">
        <v>1100</v>
      </c>
      <c r="AH74" s="79"/>
      <c r="AI74" s="85" t="s">
        <v>1092</v>
      </c>
      <c r="AJ74" s="79" t="b">
        <v>0</v>
      </c>
      <c r="AK74" s="79">
        <v>26</v>
      </c>
      <c r="AL74" s="85" t="s">
        <v>1002</v>
      </c>
      <c r="AM74" s="79" t="s">
        <v>1114</v>
      </c>
      <c r="AN74" s="79" t="b">
        <v>0</v>
      </c>
      <c r="AO74" s="85" t="s">
        <v>1002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2</v>
      </c>
      <c r="BE74" s="49">
        <v>9.523809523809524</v>
      </c>
      <c r="BF74" s="48">
        <v>0</v>
      </c>
      <c r="BG74" s="49">
        <v>0</v>
      </c>
      <c r="BH74" s="48">
        <v>0</v>
      </c>
      <c r="BI74" s="49">
        <v>0</v>
      </c>
      <c r="BJ74" s="48">
        <v>19</v>
      </c>
      <c r="BK74" s="49">
        <v>90.47619047619048</v>
      </c>
      <c r="BL74" s="48">
        <v>21</v>
      </c>
    </row>
    <row r="75" spans="1:64" ht="15">
      <c r="A75" s="64" t="s">
        <v>271</v>
      </c>
      <c r="B75" s="64" t="s">
        <v>295</v>
      </c>
      <c r="C75" s="65" t="s">
        <v>3078</v>
      </c>
      <c r="D75" s="66">
        <v>3</v>
      </c>
      <c r="E75" s="67" t="s">
        <v>132</v>
      </c>
      <c r="F75" s="68">
        <v>35</v>
      </c>
      <c r="G75" s="65"/>
      <c r="H75" s="69"/>
      <c r="I75" s="70"/>
      <c r="J75" s="70"/>
      <c r="K75" s="34" t="s">
        <v>65</v>
      </c>
      <c r="L75" s="77">
        <v>75</v>
      </c>
      <c r="M75" s="77"/>
      <c r="N75" s="72"/>
      <c r="O75" s="79" t="s">
        <v>380</v>
      </c>
      <c r="P75" s="81">
        <v>43454.763553240744</v>
      </c>
      <c r="Q75" s="79" t="s">
        <v>406</v>
      </c>
      <c r="R75" s="79"/>
      <c r="S75" s="79"/>
      <c r="T75" s="79"/>
      <c r="U75" s="79"/>
      <c r="V75" s="83" t="s">
        <v>688</v>
      </c>
      <c r="W75" s="81">
        <v>43454.763553240744</v>
      </c>
      <c r="X75" s="83" t="s">
        <v>803</v>
      </c>
      <c r="Y75" s="79"/>
      <c r="Z75" s="79"/>
      <c r="AA75" s="85" t="s">
        <v>973</v>
      </c>
      <c r="AB75" s="79"/>
      <c r="AC75" s="79" t="b">
        <v>0</v>
      </c>
      <c r="AD75" s="79">
        <v>0</v>
      </c>
      <c r="AE75" s="85" t="s">
        <v>1092</v>
      </c>
      <c r="AF75" s="79" t="b">
        <v>0</v>
      </c>
      <c r="AG75" s="79" t="s">
        <v>1100</v>
      </c>
      <c r="AH75" s="79"/>
      <c r="AI75" s="85" t="s">
        <v>1092</v>
      </c>
      <c r="AJ75" s="79" t="b">
        <v>0</v>
      </c>
      <c r="AK75" s="79">
        <v>26</v>
      </c>
      <c r="AL75" s="85" t="s">
        <v>1002</v>
      </c>
      <c r="AM75" s="79" t="s">
        <v>1117</v>
      </c>
      <c r="AN75" s="79" t="b">
        <v>0</v>
      </c>
      <c r="AO75" s="85" t="s">
        <v>1002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2</v>
      </c>
      <c r="BE75" s="49">
        <v>9.523809523809524</v>
      </c>
      <c r="BF75" s="48">
        <v>0</v>
      </c>
      <c r="BG75" s="49">
        <v>0</v>
      </c>
      <c r="BH75" s="48">
        <v>0</v>
      </c>
      <c r="BI75" s="49">
        <v>0</v>
      </c>
      <c r="BJ75" s="48">
        <v>19</v>
      </c>
      <c r="BK75" s="49">
        <v>90.47619047619048</v>
      </c>
      <c r="BL75" s="48">
        <v>21</v>
      </c>
    </row>
    <row r="76" spans="1:64" ht="15">
      <c r="A76" s="64" t="s">
        <v>272</v>
      </c>
      <c r="B76" s="64" t="s">
        <v>295</v>
      </c>
      <c r="C76" s="65" t="s">
        <v>3078</v>
      </c>
      <c r="D76" s="66">
        <v>3</v>
      </c>
      <c r="E76" s="67" t="s">
        <v>132</v>
      </c>
      <c r="F76" s="68">
        <v>35</v>
      </c>
      <c r="G76" s="65"/>
      <c r="H76" s="69"/>
      <c r="I76" s="70"/>
      <c r="J76" s="70"/>
      <c r="K76" s="34" t="s">
        <v>65</v>
      </c>
      <c r="L76" s="77">
        <v>76</v>
      </c>
      <c r="M76" s="77"/>
      <c r="N76" s="72"/>
      <c r="O76" s="79" t="s">
        <v>380</v>
      </c>
      <c r="P76" s="81">
        <v>43454.773368055554</v>
      </c>
      <c r="Q76" s="79" t="s">
        <v>406</v>
      </c>
      <c r="R76" s="79"/>
      <c r="S76" s="79"/>
      <c r="T76" s="79"/>
      <c r="U76" s="79"/>
      <c r="V76" s="83" t="s">
        <v>689</v>
      </c>
      <c r="W76" s="81">
        <v>43454.773368055554</v>
      </c>
      <c r="X76" s="83" t="s">
        <v>804</v>
      </c>
      <c r="Y76" s="79"/>
      <c r="Z76" s="79"/>
      <c r="AA76" s="85" t="s">
        <v>974</v>
      </c>
      <c r="AB76" s="79"/>
      <c r="AC76" s="79" t="b">
        <v>0</v>
      </c>
      <c r="AD76" s="79">
        <v>0</v>
      </c>
      <c r="AE76" s="85" t="s">
        <v>1092</v>
      </c>
      <c r="AF76" s="79" t="b">
        <v>0</v>
      </c>
      <c r="AG76" s="79" t="s">
        <v>1100</v>
      </c>
      <c r="AH76" s="79"/>
      <c r="AI76" s="85" t="s">
        <v>1092</v>
      </c>
      <c r="AJ76" s="79" t="b">
        <v>0</v>
      </c>
      <c r="AK76" s="79">
        <v>26</v>
      </c>
      <c r="AL76" s="85" t="s">
        <v>1002</v>
      </c>
      <c r="AM76" s="79" t="s">
        <v>1115</v>
      </c>
      <c r="AN76" s="79" t="b">
        <v>0</v>
      </c>
      <c r="AO76" s="85" t="s">
        <v>1002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2</v>
      </c>
      <c r="BE76" s="49">
        <v>9.523809523809524</v>
      </c>
      <c r="BF76" s="48">
        <v>0</v>
      </c>
      <c r="BG76" s="49">
        <v>0</v>
      </c>
      <c r="BH76" s="48">
        <v>0</v>
      </c>
      <c r="BI76" s="49">
        <v>0</v>
      </c>
      <c r="BJ76" s="48">
        <v>19</v>
      </c>
      <c r="BK76" s="49">
        <v>90.47619047619048</v>
      </c>
      <c r="BL76" s="48">
        <v>21</v>
      </c>
    </row>
    <row r="77" spans="1:64" ht="15">
      <c r="A77" s="64" t="s">
        <v>273</v>
      </c>
      <c r="B77" s="64" t="s">
        <v>273</v>
      </c>
      <c r="C77" s="65" t="s">
        <v>3078</v>
      </c>
      <c r="D77" s="66">
        <v>3</v>
      </c>
      <c r="E77" s="67" t="s">
        <v>132</v>
      </c>
      <c r="F77" s="68">
        <v>35</v>
      </c>
      <c r="G77" s="65"/>
      <c r="H77" s="69"/>
      <c r="I77" s="70"/>
      <c r="J77" s="70"/>
      <c r="K77" s="34" t="s">
        <v>65</v>
      </c>
      <c r="L77" s="77">
        <v>77</v>
      </c>
      <c r="M77" s="77"/>
      <c r="N77" s="72"/>
      <c r="O77" s="79" t="s">
        <v>176</v>
      </c>
      <c r="P77" s="81">
        <v>43454.77842592593</v>
      </c>
      <c r="Q77" s="79" t="s">
        <v>407</v>
      </c>
      <c r="R77" s="83" t="s">
        <v>496</v>
      </c>
      <c r="S77" s="79" t="s">
        <v>562</v>
      </c>
      <c r="T77" s="79" t="s">
        <v>600</v>
      </c>
      <c r="U77" s="79"/>
      <c r="V77" s="83" t="s">
        <v>690</v>
      </c>
      <c r="W77" s="81">
        <v>43454.77842592593</v>
      </c>
      <c r="X77" s="83" t="s">
        <v>805</v>
      </c>
      <c r="Y77" s="79"/>
      <c r="Z77" s="79"/>
      <c r="AA77" s="85" t="s">
        <v>975</v>
      </c>
      <c r="AB77" s="79"/>
      <c r="AC77" s="79" t="b">
        <v>0</v>
      </c>
      <c r="AD77" s="79">
        <v>0</v>
      </c>
      <c r="AE77" s="85" t="s">
        <v>1092</v>
      </c>
      <c r="AF77" s="79" t="b">
        <v>1</v>
      </c>
      <c r="AG77" s="79" t="s">
        <v>1100</v>
      </c>
      <c r="AH77" s="79"/>
      <c r="AI77" s="85" t="s">
        <v>1111</v>
      </c>
      <c r="AJ77" s="79" t="b">
        <v>0</v>
      </c>
      <c r="AK77" s="79">
        <v>0</v>
      </c>
      <c r="AL77" s="85" t="s">
        <v>1092</v>
      </c>
      <c r="AM77" s="79" t="s">
        <v>1115</v>
      </c>
      <c r="AN77" s="79" t="b">
        <v>1</v>
      </c>
      <c r="AO77" s="85" t="s">
        <v>975</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3</v>
      </c>
      <c r="BE77" s="49">
        <v>14.285714285714286</v>
      </c>
      <c r="BF77" s="48">
        <v>0</v>
      </c>
      <c r="BG77" s="49">
        <v>0</v>
      </c>
      <c r="BH77" s="48">
        <v>0</v>
      </c>
      <c r="BI77" s="49">
        <v>0</v>
      </c>
      <c r="BJ77" s="48">
        <v>18</v>
      </c>
      <c r="BK77" s="49">
        <v>85.71428571428571</v>
      </c>
      <c r="BL77" s="48">
        <v>21</v>
      </c>
    </row>
    <row r="78" spans="1:64" ht="15">
      <c r="A78" s="64" t="s">
        <v>274</v>
      </c>
      <c r="B78" s="64" t="s">
        <v>295</v>
      </c>
      <c r="C78" s="65" t="s">
        <v>3078</v>
      </c>
      <c r="D78" s="66">
        <v>3</v>
      </c>
      <c r="E78" s="67" t="s">
        <v>132</v>
      </c>
      <c r="F78" s="68">
        <v>35</v>
      </c>
      <c r="G78" s="65"/>
      <c r="H78" s="69"/>
      <c r="I78" s="70"/>
      <c r="J78" s="70"/>
      <c r="K78" s="34" t="s">
        <v>65</v>
      </c>
      <c r="L78" s="77">
        <v>78</v>
      </c>
      <c r="M78" s="77"/>
      <c r="N78" s="72"/>
      <c r="O78" s="79" t="s">
        <v>380</v>
      </c>
      <c r="P78" s="81">
        <v>43454.77872685185</v>
      </c>
      <c r="Q78" s="79" t="s">
        <v>406</v>
      </c>
      <c r="R78" s="79"/>
      <c r="S78" s="79"/>
      <c r="T78" s="79"/>
      <c r="U78" s="79"/>
      <c r="V78" s="83" t="s">
        <v>691</v>
      </c>
      <c r="W78" s="81">
        <v>43454.77872685185</v>
      </c>
      <c r="X78" s="83" t="s">
        <v>806</v>
      </c>
      <c r="Y78" s="79"/>
      <c r="Z78" s="79"/>
      <c r="AA78" s="85" t="s">
        <v>976</v>
      </c>
      <c r="AB78" s="79"/>
      <c r="AC78" s="79" t="b">
        <v>0</v>
      </c>
      <c r="AD78" s="79">
        <v>0</v>
      </c>
      <c r="AE78" s="85" t="s">
        <v>1092</v>
      </c>
      <c r="AF78" s="79" t="b">
        <v>0</v>
      </c>
      <c r="AG78" s="79" t="s">
        <v>1100</v>
      </c>
      <c r="AH78" s="79"/>
      <c r="AI78" s="85" t="s">
        <v>1092</v>
      </c>
      <c r="AJ78" s="79" t="b">
        <v>0</v>
      </c>
      <c r="AK78" s="79">
        <v>26</v>
      </c>
      <c r="AL78" s="85" t="s">
        <v>1002</v>
      </c>
      <c r="AM78" s="79" t="s">
        <v>1117</v>
      </c>
      <c r="AN78" s="79" t="b">
        <v>0</v>
      </c>
      <c r="AO78" s="85" t="s">
        <v>1002</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2</v>
      </c>
      <c r="BE78" s="49">
        <v>9.523809523809524</v>
      </c>
      <c r="BF78" s="48">
        <v>0</v>
      </c>
      <c r="BG78" s="49">
        <v>0</v>
      </c>
      <c r="BH78" s="48">
        <v>0</v>
      </c>
      <c r="BI78" s="49">
        <v>0</v>
      </c>
      <c r="BJ78" s="48">
        <v>19</v>
      </c>
      <c r="BK78" s="49">
        <v>90.47619047619048</v>
      </c>
      <c r="BL78" s="48">
        <v>21</v>
      </c>
    </row>
    <row r="79" spans="1:64" ht="15">
      <c r="A79" s="64" t="s">
        <v>275</v>
      </c>
      <c r="B79" s="64" t="s">
        <v>295</v>
      </c>
      <c r="C79" s="65" t="s">
        <v>3078</v>
      </c>
      <c r="D79" s="66">
        <v>3</v>
      </c>
      <c r="E79" s="67" t="s">
        <v>132</v>
      </c>
      <c r="F79" s="68">
        <v>35</v>
      </c>
      <c r="G79" s="65"/>
      <c r="H79" s="69"/>
      <c r="I79" s="70"/>
      <c r="J79" s="70"/>
      <c r="K79" s="34" t="s">
        <v>65</v>
      </c>
      <c r="L79" s="77">
        <v>79</v>
      </c>
      <c r="M79" s="77"/>
      <c r="N79" s="72"/>
      <c r="O79" s="79" t="s">
        <v>380</v>
      </c>
      <c r="P79" s="81">
        <v>43454.78026620371</v>
      </c>
      <c r="Q79" s="79" t="s">
        <v>406</v>
      </c>
      <c r="R79" s="79"/>
      <c r="S79" s="79"/>
      <c r="T79" s="79"/>
      <c r="U79" s="79"/>
      <c r="V79" s="83" t="s">
        <v>634</v>
      </c>
      <c r="W79" s="81">
        <v>43454.78026620371</v>
      </c>
      <c r="X79" s="83" t="s">
        <v>807</v>
      </c>
      <c r="Y79" s="79"/>
      <c r="Z79" s="79"/>
      <c r="AA79" s="85" t="s">
        <v>977</v>
      </c>
      <c r="AB79" s="79"/>
      <c r="AC79" s="79" t="b">
        <v>0</v>
      </c>
      <c r="AD79" s="79">
        <v>0</v>
      </c>
      <c r="AE79" s="85" t="s">
        <v>1092</v>
      </c>
      <c r="AF79" s="79" t="b">
        <v>0</v>
      </c>
      <c r="AG79" s="79" t="s">
        <v>1100</v>
      </c>
      <c r="AH79" s="79"/>
      <c r="AI79" s="85" t="s">
        <v>1092</v>
      </c>
      <c r="AJ79" s="79" t="b">
        <v>0</v>
      </c>
      <c r="AK79" s="79">
        <v>26</v>
      </c>
      <c r="AL79" s="85" t="s">
        <v>1002</v>
      </c>
      <c r="AM79" s="79" t="s">
        <v>1114</v>
      </c>
      <c r="AN79" s="79" t="b">
        <v>0</v>
      </c>
      <c r="AO79" s="85" t="s">
        <v>1002</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2</v>
      </c>
      <c r="BE79" s="49">
        <v>9.523809523809524</v>
      </c>
      <c r="BF79" s="48">
        <v>0</v>
      </c>
      <c r="BG79" s="49">
        <v>0</v>
      </c>
      <c r="BH79" s="48">
        <v>0</v>
      </c>
      <c r="BI79" s="49">
        <v>0</v>
      </c>
      <c r="BJ79" s="48">
        <v>19</v>
      </c>
      <c r="BK79" s="49">
        <v>90.47619047619048</v>
      </c>
      <c r="BL79" s="48">
        <v>21</v>
      </c>
    </row>
    <row r="80" spans="1:64" ht="15">
      <c r="A80" s="64" t="s">
        <v>276</v>
      </c>
      <c r="B80" s="64" t="s">
        <v>295</v>
      </c>
      <c r="C80" s="65" t="s">
        <v>3078</v>
      </c>
      <c r="D80" s="66">
        <v>3</v>
      </c>
      <c r="E80" s="67" t="s">
        <v>132</v>
      </c>
      <c r="F80" s="68">
        <v>35</v>
      </c>
      <c r="G80" s="65"/>
      <c r="H80" s="69"/>
      <c r="I80" s="70"/>
      <c r="J80" s="70"/>
      <c r="K80" s="34" t="s">
        <v>65</v>
      </c>
      <c r="L80" s="77">
        <v>80</v>
      </c>
      <c r="M80" s="77"/>
      <c r="N80" s="72"/>
      <c r="O80" s="79" t="s">
        <v>380</v>
      </c>
      <c r="P80" s="81">
        <v>43454.7837037037</v>
      </c>
      <c r="Q80" s="79" t="s">
        <v>406</v>
      </c>
      <c r="R80" s="79"/>
      <c r="S80" s="79"/>
      <c r="T80" s="79"/>
      <c r="U80" s="79"/>
      <c r="V80" s="83" t="s">
        <v>692</v>
      </c>
      <c r="W80" s="81">
        <v>43454.7837037037</v>
      </c>
      <c r="X80" s="83" t="s">
        <v>808</v>
      </c>
      <c r="Y80" s="79"/>
      <c r="Z80" s="79"/>
      <c r="AA80" s="85" t="s">
        <v>978</v>
      </c>
      <c r="AB80" s="79"/>
      <c r="AC80" s="79" t="b">
        <v>0</v>
      </c>
      <c r="AD80" s="79">
        <v>0</v>
      </c>
      <c r="AE80" s="85" t="s">
        <v>1092</v>
      </c>
      <c r="AF80" s="79" t="b">
        <v>0</v>
      </c>
      <c r="AG80" s="79" t="s">
        <v>1100</v>
      </c>
      <c r="AH80" s="79"/>
      <c r="AI80" s="85" t="s">
        <v>1092</v>
      </c>
      <c r="AJ80" s="79" t="b">
        <v>0</v>
      </c>
      <c r="AK80" s="79">
        <v>26</v>
      </c>
      <c r="AL80" s="85" t="s">
        <v>1002</v>
      </c>
      <c r="AM80" s="79" t="s">
        <v>1114</v>
      </c>
      <c r="AN80" s="79" t="b">
        <v>0</v>
      </c>
      <c r="AO80" s="85" t="s">
        <v>1002</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2</v>
      </c>
      <c r="BE80" s="49">
        <v>9.523809523809524</v>
      </c>
      <c r="BF80" s="48">
        <v>0</v>
      </c>
      <c r="BG80" s="49">
        <v>0</v>
      </c>
      <c r="BH80" s="48">
        <v>0</v>
      </c>
      <c r="BI80" s="49">
        <v>0</v>
      </c>
      <c r="BJ80" s="48">
        <v>19</v>
      </c>
      <c r="BK80" s="49">
        <v>90.47619047619048</v>
      </c>
      <c r="BL80" s="48">
        <v>21</v>
      </c>
    </row>
    <row r="81" spans="1:64" ht="15">
      <c r="A81" s="64" t="s">
        <v>277</v>
      </c>
      <c r="B81" s="64" t="s">
        <v>295</v>
      </c>
      <c r="C81" s="65" t="s">
        <v>3078</v>
      </c>
      <c r="D81" s="66">
        <v>3</v>
      </c>
      <c r="E81" s="67" t="s">
        <v>132</v>
      </c>
      <c r="F81" s="68">
        <v>35</v>
      </c>
      <c r="G81" s="65"/>
      <c r="H81" s="69"/>
      <c r="I81" s="70"/>
      <c r="J81" s="70"/>
      <c r="K81" s="34" t="s">
        <v>65</v>
      </c>
      <c r="L81" s="77">
        <v>81</v>
      </c>
      <c r="M81" s="77"/>
      <c r="N81" s="72"/>
      <c r="O81" s="79" t="s">
        <v>380</v>
      </c>
      <c r="P81" s="81">
        <v>43454.79636574074</v>
      </c>
      <c r="Q81" s="79" t="s">
        <v>406</v>
      </c>
      <c r="R81" s="79"/>
      <c r="S81" s="79"/>
      <c r="T81" s="79"/>
      <c r="U81" s="79"/>
      <c r="V81" s="83" t="s">
        <v>693</v>
      </c>
      <c r="W81" s="81">
        <v>43454.79636574074</v>
      </c>
      <c r="X81" s="83" t="s">
        <v>809</v>
      </c>
      <c r="Y81" s="79"/>
      <c r="Z81" s="79"/>
      <c r="AA81" s="85" t="s">
        <v>979</v>
      </c>
      <c r="AB81" s="79"/>
      <c r="AC81" s="79" t="b">
        <v>0</v>
      </c>
      <c r="AD81" s="79">
        <v>0</v>
      </c>
      <c r="AE81" s="85" t="s">
        <v>1092</v>
      </c>
      <c r="AF81" s="79" t="b">
        <v>0</v>
      </c>
      <c r="AG81" s="79" t="s">
        <v>1100</v>
      </c>
      <c r="AH81" s="79"/>
      <c r="AI81" s="85" t="s">
        <v>1092</v>
      </c>
      <c r="AJ81" s="79" t="b">
        <v>0</v>
      </c>
      <c r="AK81" s="79">
        <v>26</v>
      </c>
      <c r="AL81" s="85" t="s">
        <v>1002</v>
      </c>
      <c r="AM81" s="79" t="s">
        <v>1117</v>
      </c>
      <c r="AN81" s="79" t="b">
        <v>0</v>
      </c>
      <c r="AO81" s="85" t="s">
        <v>1002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2</v>
      </c>
      <c r="BE81" s="49">
        <v>9.523809523809524</v>
      </c>
      <c r="BF81" s="48">
        <v>0</v>
      </c>
      <c r="BG81" s="49">
        <v>0</v>
      </c>
      <c r="BH81" s="48">
        <v>0</v>
      </c>
      <c r="BI81" s="49">
        <v>0</v>
      </c>
      <c r="BJ81" s="48">
        <v>19</v>
      </c>
      <c r="BK81" s="49">
        <v>90.47619047619048</v>
      </c>
      <c r="BL81" s="48">
        <v>21</v>
      </c>
    </row>
    <row r="82" spans="1:64" ht="15">
      <c r="A82" s="64" t="s">
        <v>278</v>
      </c>
      <c r="B82" s="64" t="s">
        <v>295</v>
      </c>
      <c r="C82" s="65" t="s">
        <v>3078</v>
      </c>
      <c r="D82" s="66">
        <v>3</v>
      </c>
      <c r="E82" s="67" t="s">
        <v>132</v>
      </c>
      <c r="F82" s="68">
        <v>35</v>
      </c>
      <c r="G82" s="65"/>
      <c r="H82" s="69"/>
      <c r="I82" s="70"/>
      <c r="J82" s="70"/>
      <c r="K82" s="34" t="s">
        <v>65</v>
      </c>
      <c r="L82" s="77">
        <v>82</v>
      </c>
      <c r="M82" s="77"/>
      <c r="N82" s="72"/>
      <c r="O82" s="79" t="s">
        <v>380</v>
      </c>
      <c r="P82" s="81">
        <v>43454.79928240741</v>
      </c>
      <c r="Q82" s="79" t="s">
        <v>406</v>
      </c>
      <c r="R82" s="79"/>
      <c r="S82" s="79"/>
      <c r="T82" s="79"/>
      <c r="U82" s="79"/>
      <c r="V82" s="83" t="s">
        <v>694</v>
      </c>
      <c r="W82" s="81">
        <v>43454.79928240741</v>
      </c>
      <c r="X82" s="83" t="s">
        <v>810</v>
      </c>
      <c r="Y82" s="79"/>
      <c r="Z82" s="79"/>
      <c r="AA82" s="85" t="s">
        <v>980</v>
      </c>
      <c r="AB82" s="79"/>
      <c r="AC82" s="79" t="b">
        <v>0</v>
      </c>
      <c r="AD82" s="79">
        <v>0</v>
      </c>
      <c r="AE82" s="85" t="s">
        <v>1092</v>
      </c>
      <c r="AF82" s="79" t="b">
        <v>0</v>
      </c>
      <c r="AG82" s="79" t="s">
        <v>1100</v>
      </c>
      <c r="AH82" s="79"/>
      <c r="AI82" s="85" t="s">
        <v>1092</v>
      </c>
      <c r="AJ82" s="79" t="b">
        <v>0</v>
      </c>
      <c r="AK82" s="79">
        <v>26</v>
      </c>
      <c r="AL82" s="85" t="s">
        <v>1002</v>
      </c>
      <c r="AM82" s="79" t="s">
        <v>1114</v>
      </c>
      <c r="AN82" s="79" t="b">
        <v>0</v>
      </c>
      <c r="AO82" s="85" t="s">
        <v>1002</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2</v>
      </c>
      <c r="BE82" s="49">
        <v>9.523809523809524</v>
      </c>
      <c r="BF82" s="48">
        <v>0</v>
      </c>
      <c r="BG82" s="49">
        <v>0</v>
      </c>
      <c r="BH82" s="48">
        <v>0</v>
      </c>
      <c r="BI82" s="49">
        <v>0</v>
      </c>
      <c r="BJ82" s="48">
        <v>19</v>
      </c>
      <c r="BK82" s="49">
        <v>90.47619047619048</v>
      </c>
      <c r="BL82" s="48">
        <v>21</v>
      </c>
    </row>
    <row r="83" spans="1:64" ht="15">
      <c r="A83" s="64" t="s">
        <v>279</v>
      </c>
      <c r="B83" s="64" t="s">
        <v>295</v>
      </c>
      <c r="C83" s="65" t="s">
        <v>3078</v>
      </c>
      <c r="D83" s="66">
        <v>3</v>
      </c>
      <c r="E83" s="67" t="s">
        <v>132</v>
      </c>
      <c r="F83" s="68">
        <v>35</v>
      </c>
      <c r="G83" s="65"/>
      <c r="H83" s="69"/>
      <c r="I83" s="70"/>
      <c r="J83" s="70"/>
      <c r="K83" s="34" t="s">
        <v>65</v>
      </c>
      <c r="L83" s="77">
        <v>83</v>
      </c>
      <c r="M83" s="77"/>
      <c r="N83" s="72"/>
      <c r="O83" s="79" t="s">
        <v>380</v>
      </c>
      <c r="P83" s="81">
        <v>43454.80648148148</v>
      </c>
      <c r="Q83" s="79" t="s">
        <v>406</v>
      </c>
      <c r="R83" s="79"/>
      <c r="S83" s="79"/>
      <c r="T83" s="79"/>
      <c r="U83" s="79"/>
      <c r="V83" s="83" t="s">
        <v>695</v>
      </c>
      <c r="W83" s="81">
        <v>43454.80648148148</v>
      </c>
      <c r="X83" s="83" t="s">
        <v>811</v>
      </c>
      <c r="Y83" s="79"/>
      <c r="Z83" s="79"/>
      <c r="AA83" s="85" t="s">
        <v>981</v>
      </c>
      <c r="AB83" s="79"/>
      <c r="AC83" s="79" t="b">
        <v>0</v>
      </c>
      <c r="AD83" s="79">
        <v>0</v>
      </c>
      <c r="AE83" s="85" t="s">
        <v>1092</v>
      </c>
      <c r="AF83" s="79" t="b">
        <v>0</v>
      </c>
      <c r="AG83" s="79" t="s">
        <v>1100</v>
      </c>
      <c r="AH83" s="79"/>
      <c r="AI83" s="85" t="s">
        <v>1092</v>
      </c>
      <c r="AJ83" s="79" t="b">
        <v>0</v>
      </c>
      <c r="AK83" s="79">
        <v>26</v>
      </c>
      <c r="AL83" s="85" t="s">
        <v>1002</v>
      </c>
      <c r="AM83" s="79" t="s">
        <v>1117</v>
      </c>
      <c r="AN83" s="79" t="b">
        <v>0</v>
      </c>
      <c r="AO83" s="85" t="s">
        <v>1002</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2</v>
      </c>
      <c r="BE83" s="49">
        <v>9.523809523809524</v>
      </c>
      <c r="BF83" s="48">
        <v>0</v>
      </c>
      <c r="BG83" s="49">
        <v>0</v>
      </c>
      <c r="BH83" s="48">
        <v>0</v>
      </c>
      <c r="BI83" s="49">
        <v>0</v>
      </c>
      <c r="BJ83" s="48">
        <v>19</v>
      </c>
      <c r="BK83" s="49">
        <v>90.47619047619048</v>
      </c>
      <c r="BL83" s="48">
        <v>21</v>
      </c>
    </row>
    <row r="84" spans="1:64" ht="15">
      <c r="A84" s="64" t="s">
        <v>280</v>
      </c>
      <c r="B84" s="64" t="s">
        <v>295</v>
      </c>
      <c r="C84" s="65" t="s">
        <v>3078</v>
      </c>
      <c r="D84" s="66">
        <v>3</v>
      </c>
      <c r="E84" s="67" t="s">
        <v>132</v>
      </c>
      <c r="F84" s="68">
        <v>35</v>
      </c>
      <c r="G84" s="65"/>
      <c r="H84" s="69"/>
      <c r="I84" s="70"/>
      <c r="J84" s="70"/>
      <c r="K84" s="34" t="s">
        <v>65</v>
      </c>
      <c r="L84" s="77">
        <v>84</v>
      </c>
      <c r="M84" s="77"/>
      <c r="N84" s="72"/>
      <c r="O84" s="79" t="s">
        <v>380</v>
      </c>
      <c r="P84" s="81">
        <v>43454.80679398148</v>
      </c>
      <c r="Q84" s="79" t="s">
        <v>406</v>
      </c>
      <c r="R84" s="79"/>
      <c r="S84" s="79"/>
      <c r="T84" s="79"/>
      <c r="U84" s="79"/>
      <c r="V84" s="83" t="s">
        <v>696</v>
      </c>
      <c r="W84" s="81">
        <v>43454.80679398148</v>
      </c>
      <c r="X84" s="83" t="s">
        <v>812</v>
      </c>
      <c r="Y84" s="79"/>
      <c r="Z84" s="79"/>
      <c r="AA84" s="85" t="s">
        <v>982</v>
      </c>
      <c r="AB84" s="79"/>
      <c r="AC84" s="79" t="b">
        <v>0</v>
      </c>
      <c r="AD84" s="79">
        <v>0</v>
      </c>
      <c r="AE84" s="85" t="s">
        <v>1092</v>
      </c>
      <c r="AF84" s="79" t="b">
        <v>0</v>
      </c>
      <c r="AG84" s="79" t="s">
        <v>1100</v>
      </c>
      <c r="AH84" s="79"/>
      <c r="AI84" s="85" t="s">
        <v>1092</v>
      </c>
      <c r="AJ84" s="79" t="b">
        <v>0</v>
      </c>
      <c r="AK84" s="79">
        <v>26</v>
      </c>
      <c r="AL84" s="85" t="s">
        <v>1002</v>
      </c>
      <c r="AM84" s="79" t="s">
        <v>1117</v>
      </c>
      <c r="AN84" s="79" t="b">
        <v>0</v>
      </c>
      <c r="AO84" s="85" t="s">
        <v>1002</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2</v>
      </c>
      <c r="BE84" s="49">
        <v>9.523809523809524</v>
      </c>
      <c r="BF84" s="48">
        <v>0</v>
      </c>
      <c r="BG84" s="49">
        <v>0</v>
      </c>
      <c r="BH84" s="48">
        <v>0</v>
      </c>
      <c r="BI84" s="49">
        <v>0</v>
      </c>
      <c r="BJ84" s="48">
        <v>19</v>
      </c>
      <c r="BK84" s="49">
        <v>90.47619047619048</v>
      </c>
      <c r="BL84" s="48">
        <v>21</v>
      </c>
    </row>
    <row r="85" spans="1:64" ht="15">
      <c r="A85" s="64" t="s">
        <v>281</v>
      </c>
      <c r="B85" s="64" t="s">
        <v>342</v>
      </c>
      <c r="C85" s="65" t="s">
        <v>3079</v>
      </c>
      <c r="D85" s="66">
        <v>6.5</v>
      </c>
      <c r="E85" s="67" t="s">
        <v>136</v>
      </c>
      <c r="F85" s="68">
        <v>23.5</v>
      </c>
      <c r="G85" s="65"/>
      <c r="H85" s="69"/>
      <c r="I85" s="70"/>
      <c r="J85" s="70"/>
      <c r="K85" s="34" t="s">
        <v>65</v>
      </c>
      <c r="L85" s="77">
        <v>85</v>
      </c>
      <c r="M85" s="77"/>
      <c r="N85" s="72"/>
      <c r="O85" s="79" t="s">
        <v>380</v>
      </c>
      <c r="P85" s="81">
        <v>43454.81993055555</v>
      </c>
      <c r="Q85" s="79" t="s">
        <v>408</v>
      </c>
      <c r="R85" s="83" t="s">
        <v>497</v>
      </c>
      <c r="S85" s="79" t="s">
        <v>562</v>
      </c>
      <c r="T85" s="79"/>
      <c r="U85" s="79"/>
      <c r="V85" s="83" t="s">
        <v>697</v>
      </c>
      <c r="W85" s="81">
        <v>43454.81993055555</v>
      </c>
      <c r="X85" s="83" t="s">
        <v>813</v>
      </c>
      <c r="Y85" s="79"/>
      <c r="Z85" s="79"/>
      <c r="AA85" s="85" t="s">
        <v>983</v>
      </c>
      <c r="AB85" s="79"/>
      <c r="AC85" s="79" t="b">
        <v>0</v>
      </c>
      <c r="AD85" s="79">
        <v>0</v>
      </c>
      <c r="AE85" s="85" t="s">
        <v>1092</v>
      </c>
      <c r="AF85" s="79" t="b">
        <v>0</v>
      </c>
      <c r="AG85" s="79" t="s">
        <v>1100</v>
      </c>
      <c r="AH85" s="79"/>
      <c r="AI85" s="85" t="s">
        <v>1092</v>
      </c>
      <c r="AJ85" s="79" t="b">
        <v>0</v>
      </c>
      <c r="AK85" s="79">
        <v>0</v>
      </c>
      <c r="AL85" s="85" t="s">
        <v>1092</v>
      </c>
      <c r="AM85" s="79" t="s">
        <v>1115</v>
      </c>
      <c r="AN85" s="79" t="b">
        <v>1</v>
      </c>
      <c r="AO85" s="85" t="s">
        <v>983</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1</v>
      </c>
      <c r="BD85" s="48">
        <v>1</v>
      </c>
      <c r="BE85" s="49">
        <v>5.555555555555555</v>
      </c>
      <c r="BF85" s="48">
        <v>0</v>
      </c>
      <c r="BG85" s="49">
        <v>0</v>
      </c>
      <c r="BH85" s="48">
        <v>0</v>
      </c>
      <c r="BI85" s="49">
        <v>0</v>
      </c>
      <c r="BJ85" s="48">
        <v>17</v>
      </c>
      <c r="BK85" s="49">
        <v>94.44444444444444</v>
      </c>
      <c r="BL85" s="48">
        <v>18</v>
      </c>
    </row>
    <row r="86" spans="1:64" ht="15">
      <c r="A86" s="64" t="s">
        <v>281</v>
      </c>
      <c r="B86" s="64" t="s">
        <v>342</v>
      </c>
      <c r="C86" s="65" t="s">
        <v>3079</v>
      </c>
      <c r="D86" s="66">
        <v>6.5</v>
      </c>
      <c r="E86" s="67" t="s">
        <v>136</v>
      </c>
      <c r="F86" s="68">
        <v>23.5</v>
      </c>
      <c r="G86" s="65"/>
      <c r="H86" s="69"/>
      <c r="I86" s="70"/>
      <c r="J86" s="70"/>
      <c r="K86" s="34" t="s">
        <v>65</v>
      </c>
      <c r="L86" s="77">
        <v>86</v>
      </c>
      <c r="M86" s="77"/>
      <c r="N86" s="72"/>
      <c r="O86" s="79" t="s">
        <v>380</v>
      </c>
      <c r="P86" s="81">
        <v>43454.81993055555</v>
      </c>
      <c r="Q86" s="79" t="s">
        <v>409</v>
      </c>
      <c r="R86" s="83" t="s">
        <v>498</v>
      </c>
      <c r="S86" s="79" t="s">
        <v>562</v>
      </c>
      <c r="T86" s="79" t="s">
        <v>594</v>
      </c>
      <c r="U86" s="79"/>
      <c r="V86" s="83" t="s">
        <v>697</v>
      </c>
      <c r="W86" s="81">
        <v>43454.81993055555</v>
      </c>
      <c r="X86" s="83" t="s">
        <v>814</v>
      </c>
      <c r="Y86" s="79"/>
      <c r="Z86" s="79"/>
      <c r="AA86" s="85" t="s">
        <v>984</v>
      </c>
      <c r="AB86" s="85" t="s">
        <v>983</v>
      </c>
      <c r="AC86" s="79" t="b">
        <v>0</v>
      </c>
      <c r="AD86" s="79">
        <v>0</v>
      </c>
      <c r="AE86" s="85" t="s">
        <v>1094</v>
      </c>
      <c r="AF86" s="79" t="b">
        <v>0</v>
      </c>
      <c r="AG86" s="79" t="s">
        <v>1100</v>
      </c>
      <c r="AH86" s="79"/>
      <c r="AI86" s="85" t="s">
        <v>1092</v>
      </c>
      <c r="AJ86" s="79" t="b">
        <v>0</v>
      </c>
      <c r="AK86" s="79">
        <v>0</v>
      </c>
      <c r="AL86" s="85" t="s">
        <v>1092</v>
      </c>
      <c r="AM86" s="79" t="s">
        <v>1115</v>
      </c>
      <c r="AN86" s="79" t="b">
        <v>1</v>
      </c>
      <c r="AO86" s="85" t="s">
        <v>983</v>
      </c>
      <c r="AP86" s="79" t="s">
        <v>176</v>
      </c>
      <c r="AQ86" s="79">
        <v>0</v>
      </c>
      <c r="AR86" s="79">
        <v>0</v>
      </c>
      <c r="AS86" s="79"/>
      <c r="AT86" s="79"/>
      <c r="AU86" s="79"/>
      <c r="AV86" s="79"/>
      <c r="AW86" s="79"/>
      <c r="AX86" s="79"/>
      <c r="AY86" s="79"/>
      <c r="AZ86" s="79"/>
      <c r="BA86">
        <v>2</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18</v>
      </c>
      <c r="BK86" s="49">
        <v>100</v>
      </c>
      <c r="BL86" s="48">
        <v>18</v>
      </c>
    </row>
    <row r="87" spans="1:64" ht="15">
      <c r="A87" s="64" t="s">
        <v>281</v>
      </c>
      <c r="B87" s="64" t="s">
        <v>295</v>
      </c>
      <c r="C87" s="65" t="s">
        <v>3080</v>
      </c>
      <c r="D87" s="66">
        <v>10</v>
      </c>
      <c r="E87" s="67" t="s">
        <v>136</v>
      </c>
      <c r="F87" s="68">
        <v>12</v>
      </c>
      <c r="G87" s="65"/>
      <c r="H87" s="69"/>
      <c r="I87" s="70"/>
      <c r="J87" s="70"/>
      <c r="K87" s="34" t="s">
        <v>65</v>
      </c>
      <c r="L87" s="77">
        <v>87</v>
      </c>
      <c r="M87" s="77"/>
      <c r="N87" s="72"/>
      <c r="O87" s="79" t="s">
        <v>380</v>
      </c>
      <c r="P87" s="81">
        <v>43454.65510416667</v>
      </c>
      <c r="Q87" s="79" t="s">
        <v>410</v>
      </c>
      <c r="R87" s="83" t="s">
        <v>499</v>
      </c>
      <c r="S87" s="79" t="s">
        <v>568</v>
      </c>
      <c r="T87" s="79" t="s">
        <v>601</v>
      </c>
      <c r="U87" s="79"/>
      <c r="V87" s="83" t="s">
        <v>697</v>
      </c>
      <c r="W87" s="81">
        <v>43454.65510416667</v>
      </c>
      <c r="X87" s="83" t="s">
        <v>815</v>
      </c>
      <c r="Y87" s="79"/>
      <c r="Z87" s="79"/>
      <c r="AA87" s="85" t="s">
        <v>985</v>
      </c>
      <c r="AB87" s="79"/>
      <c r="AC87" s="79" t="b">
        <v>0</v>
      </c>
      <c r="AD87" s="79">
        <v>0</v>
      </c>
      <c r="AE87" s="85" t="s">
        <v>1092</v>
      </c>
      <c r="AF87" s="79" t="b">
        <v>0</v>
      </c>
      <c r="AG87" s="79" t="s">
        <v>1100</v>
      </c>
      <c r="AH87" s="79"/>
      <c r="AI87" s="85" t="s">
        <v>1092</v>
      </c>
      <c r="AJ87" s="79" t="b">
        <v>0</v>
      </c>
      <c r="AK87" s="79">
        <v>0</v>
      </c>
      <c r="AL87" s="85" t="s">
        <v>1092</v>
      </c>
      <c r="AM87" s="79" t="s">
        <v>1115</v>
      </c>
      <c r="AN87" s="79" t="b">
        <v>0</v>
      </c>
      <c r="AO87" s="85" t="s">
        <v>985</v>
      </c>
      <c r="AP87" s="79" t="s">
        <v>176</v>
      </c>
      <c r="AQ87" s="79">
        <v>0</v>
      </c>
      <c r="AR87" s="79">
        <v>0</v>
      </c>
      <c r="AS87" s="79"/>
      <c r="AT87" s="79"/>
      <c r="AU87" s="79"/>
      <c r="AV87" s="79"/>
      <c r="AW87" s="79"/>
      <c r="AX87" s="79"/>
      <c r="AY87" s="79"/>
      <c r="AZ87" s="79"/>
      <c r="BA87">
        <v>3</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14</v>
      </c>
      <c r="BK87" s="49">
        <v>100</v>
      </c>
      <c r="BL87" s="48">
        <v>14</v>
      </c>
    </row>
    <row r="88" spans="1:64" ht="15">
      <c r="A88" s="64" t="s">
        <v>281</v>
      </c>
      <c r="B88" s="64" t="s">
        <v>295</v>
      </c>
      <c r="C88" s="65" t="s">
        <v>3080</v>
      </c>
      <c r="D88" s="66">
        <v>10</v>
      </c>
      <c r="E88" s="67" t="s">
        <v>136</v>
      </c>
      <c r="F88" s="68">
        <v>12</v>
      </c>
      <c r="G88" s="65"/>
      <c r="H88" s="69"/>
      <c r="I88" s="70"/>
      <c r="J88" s="70"/>
      <c r="K88" s="34" t="s">
        <v>65</v>
      </c>
      <c r="L88" s="77">
        <v>88</v>
      </c>
      <c r="M88" s="77"/>
      <c r="N88" s="72"/>
      <c r="O88" s="79" t="s">
        <v>380</v>
      </c>
      <c r="P88" s="81">
        <v>43454.65607638889</v>
      </c>
      <c r="Q88" s="79" t="s">
        <v>411</v>
      </c>
      <c r="R88" s="79"/>
      <c r="S88" s="79"/>
      <c r="T88" s="79" t="s">
        <v>602</v>
      </c>
      <c r="U88" s="79"/>
      <c r="V88" s="83" t="s">
        <v>697</v>
      </c>
      <c r="W88" s="81">
        <v>43454.65607638889</v>
      </c>
      <c r="X88" s="83" t="s">
        <v>816</v>
      </c>
      <c r="Y88" s="79"/>
      <c r="Z88" s="79"/>
      <c r="AA88" s="85" t="s">
        <v>986</v>
      </c>
      <c r="AB88" s="79"/>
      <c r="AC88" s="79" t="b">
        <v>0</v>
      </c>
      <c r="AD88" s="79">
        <v>0</v>
      </c>
      <c r="AE88" s="85" t="s">
        <v>1092</v>
      </c>
      <c r="AF88" s="79" t="b">
        <v>0</v>
      </c>
      <c r="AG88" s="79" t="s">
        <v>1100</v>
      </c>
      <c r="AH88" s="79"/>
      <c r="AI88" s="85" t="s">
        <v>1092</v>
      </c>
      <c r="AJ88" s="79" t="b">
        <v>0</v>
      </c>
      <c r="AK88" s="79">
        <v>0</v>
      </c>
      <c r="AL88" s="85" t="s">
        <v>1092</v>
      </c>
      <c r="AM88" s="79" t="s">
        <v>1115</v>
      </c>
      <c r="AN88" s="79" t="b">
        <v>0</v>
      </c>
      <c r="AO88" s="85" t="s">
        <v>986</v>
      </c>
      <c r="AP88" s="79" t="s">
        <v>176</v>
      </c>
      <c r="AQ88" s="79">
        <v>0</v>
      </c>
      <c r="AR88" s="79">
        <v>0</v>
      </c>
      <c r="AS88" s="79"/>
      <c r="AT88" s="79"/>
      <c r="AU88" s="79"/>
      <c r="AV88" s="79"/>
      <c r="AW88" s="79"/>
      <c r="AX88" s="79"/>
      <c r="AY88" s="79"/>
      <c r="AZ88" s="79"/>
      <c r="BA88">
        <v>3</v>
      </c>
      <c r="BB88" s="78" t="str">
        <f>REPLACE(INDEX(GroupVertices[Group],MATCH(Edges[[#This Row],[Vertex 1]],GroupVertices[Vertex],0)),1,1,"")</f>
        <v>1</v>
      </c>
      <c r="BC88" s="78" t="str">
        <f>REPLACE(INDEX(GroupVertices[Group],MATCH(Edges[[#This Row],[Vertex 2]],GroupVertices[Vertex],0)),1,1,"")</f>
        <v>1</v>
      </c>
      <c r="BD88" s="48">
        <v>1</v>
      </c>
      <c r="BE88" s="49">
        <v>6.666666666666667</v>
      </c>
      <c r="BF88" s="48">
        <v>0</v>
      </c>
      <c r="BG88" s="49">
        <v>0</v>
      </c>
      <c r="BH88" s="48">
        <v>0</v>
      </c>
      <c r="BI88" s="49">
        <v>0</v>
      </c>
      <c r="BJ88" s="48">
        <v>14</v>
      </c>
      <c r="BK88" s="49">
        <v>93.33333333333333</v>
      </c>
      <c r="BL88" s="48">
        <v>15</v>
      </c>
    </row>
    <row r="89" spans="1:64" ht="15">
      <c r="A89" s="64" t="s">
        <v>281</v>
      </c>
      <c r="B89" s="64" t="s">
        <v>281</v>
      </c>
      <c r="C89" s="65" t="s">
        <v>3078</v>
      </c>
      <c r="D89" s="66">
        <v>3</v>
      </c>
      <c r="E89" s="67" t="s">
        <v>132</v>
      </c>
      <c r="F89" s="68">
        <v>35</v>
      </c>
      <c r="G89" s="65"/>
      <c r="H89" s="69"/>
      <c r="I89" s="70"/>
      <c r="J89" s="70"/>
      <c r="K89" s="34" t="s">
        <v>65</v>
      </c>
      <c r="L89" s="77">
        <v>89</v>
      </c>
      <c r="M89" s="77"/>
      <c r="N89" s="72"/>
      <c r="O89" s="79" t="s">
        <v>176</v>
      </c>
      <c r="P89" s="81">
        <v>43454.65673611111</v>
      </c>
      <c r="Q89" s="79" t="s">
        <v>412</v>
      </c>
      <c r="R89" s="83" t="s">
        <v>500</v>
      </c>
      <c r="S89" s="79" t="s">
        <v>562</v>
      </c>
      <c r="T89" s="79"/>
      <c r="U89" s="79"/>
      <c r="V89" s="83" t="s">
        <v>697</v>
      </c>
      <c r="W89" s="81">
        <v>43454.65673611111</v>
      </c>
      <c r="X89" s="83" t="s">
        <v>817</v>
      </c>
      <c r="Y89" s="79"/>
      <c r="Z89" s="79"/>
      <c r="AA89" s="85" t="s">
        <v>987</v>
      </c>
      <c r="AB89" s="79"/>
      <c r="AC89" s="79" t="b">
        <v>0</v>
      </c>
      <c r="AD89" s="79">
        <v>0</v>
      </c>
      <c r="AE89" s="85" t="s">
        <v>1092</v>
      </c>
      <c r="AF89" s="79" t="b">
        <v>0</v>
      </c>
      <c r="AG89" s="79" t="s">
        <v>1100</v>
      </c>
      <c r="AH89" s="79"/>
      <c r="AI89" s="85" t="s">
        <v>1092</v>
      </c>
      <c r="AJ89" s="79" t="b">
        <v>0</v>
      </c>
      <c r="AK89" s="79">
        <v>0</v>
      </c>
      <c r="AL89" s="85" t="s">
        <v>1092</v>
      </c>
      <c r="AM89" s="79" t="s">
        <v>1115</v>
      </c>
      <c r="AN89" s="79" t="b">
        <v>1</v>
      </c>
      <c r="AO89" s="85" t="s">
        <v>987</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5.882352941176471</v>
      </c>
      <c r="BF89" s="48">
        <v>1</v>
      </c>
      <c r="BG89" s="49">
        <v>5.882352941176471</v>
      </c>
      <c r="BH89" s="48">
        <v>0</v>
      </c>
      <c r="BI89" s="49">
        <v>0</v>
      </c>
      <c r="BJ89" s="48">
        <v>15</v>
      </c>
      <c r="BK89" s="49">
        <v>88.23529411764706</v>
      </c>
      <c r="BL89" s="48">
        <v>17</v>
      </c>
    </row>
    <row r="90" spans="1:64" ht="15">
      <c r="A90" s="64" t="s">
        <v>281</v>
      </c>
      <c r="B90" s="64" t="s">
        <v>295</v>
      </c>
      <c r="C90" s="65" t="s">
        <v>3080</v>
      </c>
      <c r="D90" s="66">
        <v>10</v>
      </c>
      <c r="E90" s="67" t="s">
        <v>136</v>
      </c>
      <c r="F90" s="68">
        <v>12</v>
      </c>
      <c r="G90" s="65"/>
      <c r="H90" s="69"/>
      <c r="I90" s="70"/>
      <c r="J90" s="70"/>
      <c r="K90" s="34" t="s">
        <v>65</v>
      </c>
      <c r="L90" s="77">
        <v>90</v>
      </c>
      <c r="M90" s="77"/>
      <c r="N90" s="72"/>
      <c r="O90" s="79" t="s">
        <v>380</v>
      </c>
      <c r="P90" s="81">
        <v>43454.76179398148</v>
      </c>
      <c r="Q90" s="79" t="s">
        <v>406</v>
      </c>
      <c r="R90" s="79"/>
      <c r="S90" s="79"/>
      <c r="T90" s="79"/>
      <c r="U90" s="79"/>
      <c r="V90" s="83" t="s">
        <v>697</v>
      </c>
      <c r="W90" s="81">
        <v>43454.76179398148</v>
      </c>
      <c r="X90" s="83" t="s">
        <v>818</v>
      </c>
      <c r="Y90" s="79"/>
      <c r="Z90" s="79"/>
      <c r="AA90" s="85" t="s">
        <v>988</v>
      </c>
      <c r="AB90" s="79"/>
      <c r="AC90" s="79" t="b">
        <v>0</v>
      </c>
      <c r="AD90" s="79">
        <v>0</v>
      </c>
      <c r="AE90" s="85" t="s">
        <v>1092</v>
      </c>
      <c r="AF90" s="79" t="b">
        <v>0</v>
      </c>
      <c r="AG90" s="79" t="s">
        <v>1100</v>
      </c>
      <c r="AH90" s="79"/>
      <c r="AI90" s="85" t="s">
        <v>1092</v>
      </c>
      <c r="AJ90" s="79" t="b">
        <v>0</v>
      </c>
      <c r="AK90" s="79">
        <v>34</v>
      </c>
      <c r="AL90" s="85" t="s">
        <v>1002</v>
      </c>
      <c r="AM90" s="79" t="s">
        <v>1117</v>
      </c>
      <c r="AN90" s="79" t="b">
        <v>0</v>
      </c>
      <c r="AO90" s="85" t="s">
        <v>1002</v>
      </c>
      <c r="AP90" s="79" t="s">
        <v>176</v>
      </c>
      <c r="AQ90" s="79">
        <v>0</v>
      </c>
      <c r="AR90" s="79">
        <v>0</v>
      </c>
      <c r="AS90" s="79"/>
      <c r="AT90" s="79"/>
      <c r="AU90" s="79"/>
      <c r="AV90" s="79"/>
      <c r="AW90" s="79"/>
      <c r="AX90" s="79"/>
      <c r="AY90" s="79"/>
      <c r="AZ90" s="79"/>
      <c r="BA90">
        <v>3</v>
      </c>
      <c r="BB90" s="78" t="str">
        <f>REPLACE(INDEX(GroupVertices[Group],MATCH(Edges[[#This Row],[Vertex 1]],GroupVertices[Vertex],0)),1,1,"")</f>
        <v>1</v>
      </c>
      <c r="BC90" s="78" t="str">
        <f>REPLACE(INDEX(GroupVertices[Group],MATCH(Edges[[#This Row],[Vertex 2]],GroupVertices[Vertex],0)),1,1,"")</f>
        <v>1</v>
      </c>
      <c r="BD90" s="48">
        <v>2</v>
      </c>
      <c r="BE90" s="49">
        <v>9.523809523809524</v>
      </c>
      <c r="BF90" s="48">
        <v>0</v>
      </c>
      <c r="BG90" s="49">
        <v>0</v>
      </c>
      <c r="BH90" s="48">
        <v>0</v>
      </c>
      <c r="BI90" s="49">
        <v>0</v>
      </c>
      <c r="BJ90" s="48">
        <v>19</v>
      </c>
      <c r="BK90" s="49">
        <v>90.47619047619048</v>
      </c>
      <c r="BL90" s="48">
        <v>21</v>
      </c>
    </row>
    <row r="91" spans="1:64" ht="15">
      <c r="A91" s="64" t="s">
        <v>282</v>
      </c>
      <c r="B91" s="64" t="s">
        <v>295</v>
      </c>
      <c r="C91" s="65" t="s">
        <v>3078</v>
      </c>
      <c r="D91" s="66">
        <v>3</v>
      </c>
      <c r="E91" s="67" t="s">
        <v>132</v>
      </c>
      <c r="F91" s="68">
        <v>35</v>
      </c>
      <c r="G91" s="65"/>
      <c r="H91" s="69"/>
      <c r="I91" s="70"/>
      <c r="J91" s="70"/>
      <c r="K91" s="34" t="s">
        <v>65</v>
      </c>
      <c r="L91" s="77">
        <v>91</v>
      </c>
      <c r="M91" s="77"/>
      <c r="N91" s="72"/>
      <c r="O91" s="79" t="s">
        <v>380</v>
      </c>
      <c r="P91" s="81">
        <v>43454.87572916667</v>
      </c>
      <c r="Q91" s="79" t="s">
        <v>406</v>
      </c>
      <c r="R91" s="79"/>
      <c r="S91" s="79"/>
      <c r="T91" s="79"/>
      <c r="U91" s="79"/>
      <c r="V91" s="83" t="s">
        <v>698</v>
      </c>
      <c r="W91" s="81">
        <v>43454.87572916667</v>
      </c>
      <c r="X91" s="83" t="s">
        <v>819</v>
      </c>
      <c r="Y91" s="79"/>
      <c r="Z91" s="79"/>
      <c r="AA91" s="85" t="s">
        <v>989</v>
      </c>
      <c r="AB91" s="79"/>
      <c r="AC91" s="79" t="b">
        <v>0</v>
      </c>
      <c r="AD91" s="79">
        <v>0</v>
      </c>
      <c r="AE91" s="85" t="s">
        <v>1092</v>
      </c>
      <c r="AF91" s="79" t="b">
        <v>0</v>
      </c>
      <c r="AG91" s="79" t="s">
        <v>1100</v>
      </c>
      <c r="AH91" s="79"/>
      <c r="AI91" s="85" t="s">
        <v>1092</v>
      </c>
      <c r="AJ91" s="79" t="b">
        <v>0</v>
      </c>
      <c r="AK91" s="79">
        <v>26</v>
      </c>
      <c r="AL91" s="85" t="s">
        <v>1002</v>
      </c>
      <c r="AM91" s="79" t="s">
        <v>1117</v>
      </c>
      <c r="AN91" s="79" t="b">
        <v>0</v>
      </c>
      <c r="AO91" s="85" t="s">
        <v>1002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2</v>
      </c>
      <c r="BE91" s="49">
        <v>9.523809523809524</v>
      </c>
      <c r="BF91" s="48">
        <v>0</v>
      </c>
      <c r="BG91" s="49">
        <v>0</v>
      </c>
      <c r="BH91" s="48">
        <v>0</v>
      </c>
      <c r="BI91" s="49">
        <v>0</v>
      </c>
      <c r="BJ91" s="48">
        <v>19</v>
      </c>
      <c r="BK91" s="49">
        <v>90.47619047619048</v>
      </c>
      <c r="BL91" s="48">
        <v>21</v>
      </c>
    </row>
    <row r="92" spans="1:64" ht="15">
      <c r="A92" s="64" t="s">
        <v>283</v>
      </c>
      <c r="B92" s="64" t="s">
        <v>295</v>
      </c>
      <c r="C92" s="65" t="s">
        <v>3078</v>
      </c>
      <c r="D92" s="66">
        <v>3</v>
      </c>
      <c r="E92" s="67" t="s">
        <v>132</v>
      </c>
      <c r="F92" s="68">
        <v>35</v>
      </c>
      <c r="G92" s="65"/>
      <c r="H92" s="69"/>
      <c r="I92" s="70"/>
      <c r="J92" s="70"/>
      <c r="K92" s="34" t="s">
        <v>65</v>
      </c>
      <c r="L92" s="77">
        <v>92</v>
      </c>
      <c r="M92" s="77"/>
      <c r="N92" s="72"/>
      <c r="O92" s="79" t="s">
        <v>380</v>
      </c>
      <c r="P92" s="81">
        <v>43454.918078703704</v>
      </c>
      <c r="Q92" s="79" t="s">
        <v>406</v>
      </c>
      <c r="R92" s="79"/>
      <c r="S92" s="79"/>
      <c r="T92" s="79"/>
      <c r="U92" s="79"/>
      <c r="V92" s="83" t="s">
        <v>699</v>
      </c>
      <c r="W92" s="81">
        <v>43454.918078703704</v>
      </c>
      <c r="X92" s="83" t="s">
        <v>820</v>
      </c>
      <c r="Y92" s="79"/>
      <c r="Z92" s="79"/>
      <c r="AA92" s="85" t="s">
        <v>990</v>
      </c>
      <c r="AB92" s="79"/>
      <c r="AC92" s="79" t="b">
        <v>0</v>
      </c>
      <c r="AD92" s="79">
        <v>0</v>
      </c>
      <c r="AE92" s="85" t="s">
        <v>1092</v>
      </c>
      <c r="AF92" s="79" t="b">
        <v>0</v>
      </c>
      <c r="AG92" s="79" t="s">
        <v>1100</v>
      </c>
      <c r="AH92" s="79"/>
      <c r="AI92" s="85" t="s">
        <v>1092</v>
      </c>
      <c r="AJ92" s="79" t="b">
        <v>0</v>
      </c>
      <c r="AK92" s="79">
        <v>34</v>
      </c>
      <c r="AL92" s="85" t="s">
        <v>1002</v>
      </c>
      <c r="AM92" s="79" t="s">
        <v>1113</v>
      </c>
      <c r="AN92" s="79" t="b">
        <v>0</v>
      </c>
      <c r="AO92" s="85" t="s">
        <v>1002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2</v>
      </c>
      <c r="BE92" s="49">
        <v>9.523809523809524</v>
      </c>
      <c r="BF92" s="48">
        <v>0</v>
      </c>
      <c r="BG92" s="49">
        <v>0</v>
      </c>
      <c r="BH92" s="48">
        <v>0</v>
      </c>
      <c r="BI92" s="49">
        <v>0</v>
      </c>
      <c r="BJ92" s="48">
        <v>19</v>
      </c>
      <c r="BK92" s="49">
        <v>90.47619047619048</v>
      </c>
      <c r="BL92" s="48">
        <v>21</v>
      </c>
    </row>
    <row r="93" spans="1:64" ht="15">
      <c r="A93" s="64" t="s">
        <v>284</v>
      </c>
      <c r="B93" s="64" t="s">
        <v>295</v>
      </c>
      <c r="C93" s="65" t="s">
        <v>3078</v>
      </c>
      <c r="D93" s="66">
        <v>3</v>
      </c>
      <c r="E93" s="67" t="s">
        <v>132</v>
      </c>
      <c r="F93" s="68">
        <v>35</v>
      </c>
      <c r="G93" s="65"/>
      <c r="H93" s="69"/>
      <c r="I93" s="70"/>
      <c r="J93" s="70"/>
      <c r="K93" s="34" t="s">
        <v>65</v>
      </c>
      <c r="L93" s="77">
        <v>93</v>
      </c>
      <c r="M93" s="77"/>
      <c r="N93" s="72"/>
      <c r="O93" s="79" t="s">
        <v>380</v>
      </c>
      <c r="P93" s="81">
        <v>43454.93717592592</v>
      </c>
      <c r="Q93" s="79" t="s">
        <v>406</v>
      </c>
      <c r="R93" s="79"/>
      <c r="S93" s="79"/>
      <c r="T93" s="79"/>
      <c r="U93" s="79"/>
      <c r="V93" s="83" t="s">
        <v>700</v>
      </c>
      <c r="W93" s="81">
        <v>43454.93717592592</v>
      </c>
      <c r="X93" s="83" t="s">
        <v>821</v>
      </c>
      <c r="Y93" s="79"/>
      <c r="Z93" s="79"/>
      <c r="AA93" s="85" t="s">
        <v>991</v>
      </c>
      <c r="AB93" s="79"/>
      <c r="AC93" s="79" t="b">
        <v>0</v>
      </c>
      <c r="AD93" s="79">
        <v>0</v>
      </c>
      <c r="AE93" s="85" t="s">
        <v>1092</v>
      </c>
      <c r="AF93" s="79" t="b">
        <v>0</v>
      </c>
      <c r="AG93" s="79" t="s">
        <v>1100</v>
      </c>
      <c r="AH93" s="79"/>
      <c r="AI93" s="85" t="s">
        <v>1092</v>
      </c>
      <c r="AJ93" s="79" t="b">
        <v>0</v>
      </c>
      <c r="AK93" s="79">
        <v>34</v>
      </c>
      <c r="AL93" s="85" t="s">
        <v>1002</v>
      </c>
      <c r="AM93" s="79" t="s">
        <v>1117</v>
      </c>
      <c r="AN93" s="79" t="b">
        <v>0</v>
      </c>
      <c r="AO93" s="85" t="s">
        <v>1002</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2</v>
      </c>
      <c r="BE93" s="49">
        <v>9.523809523809524</v>
      </c>
      <c r="BF93" s="48">
        <v>0</v>
      </c>
      <c r="BG93" s="49">
        <v>0</v>
      </c>
      <c r="BH93" s="48">
        <v>0</v>
      </c>
      <c r="BI93" s="49">
        <v>0</v>
      </c>
      <c r="BJ93" s="48">
        <v>19</v>
      </c>
      <c r="BK93" s="49">
        <v>90.47619047619048</v>
      </c>
      <c r="BL93" s="48">
        <v>21</v>
      </c>
    </row>
    <row r="94" spans="1:64" ht="15">
      <c r="A94" s="64" t="s">
        <v>285</v>
      </c>
      <c r="B94" s="64" t="s">
        <v>295</v>
      </c>
      <c r="C94" s="65" t="s">
        <v>3078</v>
      </c>
      <c r="D94" s="66">
        <v>3</v>
      </c>
      <c r="E94" s="67" t="s">
        <v>132</v>
      </c>
      <c r="F94" s="68">
        <v>35</v>
      </c>
      <c r="G94" s="65"/>
      <c r="H94" s="69"/>
      <c r="I94" s="70"/>
      <c r="J94" s="70"/>
      <c r="K94" s="34" t="s">
        <v>65</v>
      </c>
      <c r="L94" s="77">
        <v>94</v>
      </c>
      <c r="M94" s="77"/>
      <c r="N94" s="72"/>
      <c r="O94" s="79" t="s">
        <v>380</v>
      </c>
      <c r="P94" s="81">
        <v>43454.93730324074</v>
      </c>
      <c r="Q94" s="79" t="s">
        <v>406</v>
      </c>
      <c r="R94" s="79"/>
      <c r="S94" s="79"/>
      <c r="T94" s="79"/>
      <c r="U94" s="79"/>
      <c r="V94" s="83" t="s">
        <v>634</v>
      </c>
      <c r="W94" s="81">
        <v>43454.93730324074</v>
      </c>
      <c r="X94" s="83" t="s">
        <v>822</v>
      </c>
      <c r="Y94" s="79"/>
      <c r="Z94" s="79"/>
      <c r="AA94" s="85" t="s">
        <v>992</v>
      </c>
      <c r="AB94" s="79"/>
      <c r="AC94" s="79" t="b">
        <v>0</v>
      </c>
      <c r="AD94" s="79">
        <v>0</v>
      </c>
      <c r="AE94" s="85" t="s">
        <v>1092</v>
      </c>
      <c r="AF94" s="79" t="b">
        <v>0</v>
      </c>
      <c r="AG94" s="79" t="s">
        <v>1100</v>
      </c>
      <c r="AH94" s="79"/>
      <c r="AI94" s="85" t="s">
        <v>1092</v>
      </c>
      <c r="AJ94" s="79" t="b">
        <v>0</v>
      </c>
      <c r="AK94" s="79">
        <v>34</v>
      </c>
      <c r="AL94" s="85" t="s">
        <v>1002</v>
      </c>
      <c r="AM94" s="79" t="s">
        <v>1113</v>
      </c>
      <c r="AN94" s="79" t="b">
        <v>0</v>
      </c>
      <c r="AO94" s="85" t="s">
        <v>1002</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2</v>
      </c>
      <c r="BE94" s="49">
        <v>9.523809523809524</v>
      </c>
      <c r="BF94" s="48">
        <v>0</v>
      </c>
      <c r="BG94" s="49">
        <v>0</v>
      </c>
      <c r="BH94" s="48">
        <v>0</v>
      </c>
      <c r="BI94" s="49">
        <v>0</v>
      </c>
      <c r="BJ94" s="48">
        <v>19</v>
      </c>
      <c r="BK94" s="49">
        <v>90.47619047619048</v>
      </c>
      <c r="BL94" s="48">
        <v>21</v>
      </c>
    </row>
    <row r="95" spans="1:64" ht="15">
      <c r="A95" s="64" t="s">
        <v>286</v>
      </c>
      <c r="B95" s="64" t="s">
        <v>295</v>
      </c>
      <c r="C95" s="65" t="s">
        <v>3078</v>
      </c>
      <c r="D95" s="66">
        <v>3</v>
      </c>
      <c r="E95" s="67" t="s">
        <v>132</v>
      </c>
      <c r="F95" s="68">
        <v>35</v>
      </c>
      <c r="G95" s="65"/>
      <c r="H95" s="69"/>
      <c r="I95" s="70"/>
      <c r="J95" s="70"/>
      <c r="K95" s="34" t="s">
        <v>65</v>
      </c>
      <c r="L95" s="77">
        <v>95</v>
      </c>
      <c r="M95" s="77"/>
      <c r="N95" s="72"/>
      <c r="O95" s="79" t="s">
        <v>380</v>
      </c>
      <c r="P95" s="81">
        <v>43454.954872685186</v>
      </c>
      <c r="Q95" s="79" t="s">
        <v>406</v>
      </c>
      <c r="R95" s="79"/>
      <c r="S95" s="79"/>
      <c r="T95" s="79"/>
      <c r="U95" s="79"/>
      <c r="V95" s="83" t="s">
        <v>701</v>
      </c>
      <c r="W95" s="81">
        <v>43454.954872685186</v>
      </c>
      <c r="X95" s="83" t="s">
        <v>823</v>
      </c>
      <c r="Y95" s="79"/>
      <c r="Z95" s="79"/>
      <c r="AA95" s="85" t="s">
        <v>993</v>
      </c>
      <c r="AB95" s="79"/>
      <c r="AC95" s="79" t="b">
        <v>0</v>
      </c>
      <c r="AD95" s="79">
        <v>0</v>
      </c>
      <c r="AE95" s="85" t="s">
        <v>1092</v>
      </c>
      <c r="AF95" s="79" t="b">
        <v>0</v>
      </c>
      <c r="AG95" s="79" t="s">
        <v>1100</v>
      </c>
      <c r="AH95" s="79"/>
      <c r="AI95" s="85" t="s">
        <v>1092</v>
      </c>
      <c r="AJ95" s="79" t="b">
        <v>0</v>
      </c>
      <c r="AK95" s="79">
        <v>34</v>
      </c>
      <c r="AL95" s="85" t="s">
        <v>1002</v>
      </c>
      <c r="AM95" s="79" t="s">
        <v>1117</v>
      </c>
      <c r="AN95" s="79" t="b">
        <v>0</v>
      </c>
      <c r="AO95" s="85" t="s">
        <v>1002</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2</v>
      </c>
      <c r="BE95" s="49">
        <v>9.523809523809524</v>
      </c>
      <c r="BF95" s="48">
        <v>0</v>
      </c>
      <c r="BG95" s="49">
        <v>0</v>
      </c>
      <c r="BH95" s="48">
        <v>0</v>
      </c>
      <c r="BI95" s="49">
        <v>0</v>
      </c>
      <c r="BJ95" s="48">
        <v>19</v>
      </c>
      <c r="BK95" s="49">
        <v>90.47619047619048</v>
      </c>
      <c r="BL95" s="48">
        <v>21</v>
      </c>
    </row>
    <row r="96" spans="1:64" ht="15">
      <c r="A96" s="64" t="s">
        <v>287</v>
      </c>
      <c r="B96" s="64" t="s">
        <v>295</v>
      </c>
      <c r="C96" s="65" t="s">
        <v>3078</v>
      </c>
      <c r="D96" s="66">
        <v>3</v>
      </c>
      <c r="E96" s="67" t="s">
        <v>132</v>
      </c>
      <c r="F96" s="68">
        <v>35</v>
      </c>
      <c r="G96" s="65"/>
      <c r="H96" s="69"/>
      <c r="I96" s="70"/>
      <c r="J96" s="70"/>
      <c r="K96" s="34" t="s">
        <v>65</v>
      </c>
      <c r="L96" s="77">
        <v>96</v>
      </c>
      <c r="M96" s="77"/>
      <c r="N96" s="72"/>
      <c r="O96" s="79" t="s">
        <v>380</v>
      </c>
      <c r="P96" s="81">
        <v>43454.977488425924</v>
      </c>
      <c r="Q96" s="79" t="s">
        <v>406</v>
      </c>
      <c r="R96" s="79"/>
      <c r="S96" s="79"/>
      <c r="T96" s="79"/>
      <c r="U96" s="79"/>
      <c r="V96" s="83" t="s">
        <v>634</v>
      </c>
      <c r="W96" s="81">
        <v>43454.977488425924</v>
      </c>
      <c r="X96" s="83" t="s">
        <v>824</v>
      </c>
      <c r="Y96" s="79"/>
      <c r="Z96" s="79"/>
      <c r="AA96" s="85" t="s">
        <v>994</v>
      </c>
      <c r="AB96" s="79"/>
      <c r="AC96" s="79" t="b">
        <v>0</v>
      </c>
      <c r="AD96" s="79">
        <v>0</v>
      </c>
      <c r="AE96" s="85" t="s">
        <v>1092</v>
      </c>
      <c r="AF96" s="79" t="b">
        <v>0</v>
      </c>
      <c r="AG96" s="79" t="s">
        <v>1100</v>
      </c>
      <c r="AH96" s="79"/>
      <c r="AI96" s="85" t="s">
        <v>1092</v>
      </c>
      <c r="AJ96" s="79" t="b">
        <v>0</v>
      </c>
      <c r="AK96" s="79">
        <v>34</v>
      </c>
      <c r="AL96" s="85" t="s">
        <v>1002</v>
      </c>
      <c r="AM96" s="79" t="s">
        <v>1117</v>
      </c>
      <c r="AN96" s="79" t="b">
        <v>0</v>
      </c>
      <c r="AO96" s="85" t="s">
        <v>1002</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2</v>
      </c>
      <c r="BE96" s="49">
        <v>9.523809523809524</v>
      </c>
      <c r="BF96" s="48">
        <v>0</v>
      </c>
      <c r="BG96" s="49">
        <v>0</v>
      </c>
      <c r="BH96" s="48">
        <v>0</v>
      </c>
      <c r="BI96" s="49">
        <v>0</v>
      </c>
      <c r="BJ96" s="48">
        <v>19</v>
      </c>
      <c r="BK96" s="49">
        <v>90.47619047619048</v>
      </c>
      <c r="BL96" s="48">
        <v>21</v>
      </c>
    </row>
    <row r="97" spans="1:64" ht="15">
      <c r="A97" s="64" t="s">
        <v>288</v>
      </c>
      <c r="B97" s="64" t="s">
        <v>295</v>
      </c>
      <c r="C97" s="65" t="s">
        <v>3078</v>
      </c>
      <c r="D97" s="66">
        <v>3</v>
      </c>
      <c r="E97" s="67" t="s">
        <v>132</v>
      </c>
      <c r="F97" s="68">
        <v>35</v>
      </c>
      <c r="G97" s="65"/>
      <c r="H97" s="69"/>
      <c r="I97" s="70"/>
      <c r="J97" s="70"/>
      <c r="K97" s="34" t="s">
        <v>65</v>
      </c>
      <c r="L97" s="77">
        <v>97</v>
      </c>
      <c r="M97" s="77"/>
      <c r="N97" s="72"/>
      <c r="O97" s="79" t="s">
        <v>380</v>
      </c>
      <c r="P97" s="81">
        <v>43455.12679398148</v>
      </c>
      <c r="Q97" s="79" t="s">
        <v>406</v>
      </c>
      <c r="R97" s="79"/>
      <c r="S97" s="79"/>
      <c r="T97" s="79"/>
      <c r="U97" s="79"/>
      <c r="V97" s="83" t="s">
        <v>702</v>
      </c>
      <c r="W97" s="81">
        <v>43455.12679398148</v>
      </c>
      <c r="X97" s="83" t="s">
        <v>825</v>
      </c>
      <c r="Y97" s="79"/>
      <c r="Z97" s="79"/>
      <c r="AA97" s="85" t="s">
        <v>995</v>
      </c>
      <c r="AB97" s="79"/>
      <c r="AC97" s="79" t="b">
        <v>0</v>
      </c>
      <c r="AD97" s="79">
        <v>0</v>
      </c>
      <c r="AE97" s="85" t="s">
        <v>1092</v>
      </c>
      <c r="AF97" s="79" t="b">
        <v>0</v>
      </c>
      <c r="AG97" s="79" t="s">
        <v>1100</v>
      </c>
      <c r="AH97" s="79"/>
      <c r="AI97" s="85" t="s">
        <v>1092</v>
      </c>
      <c r="AJ97" s="79" t="b">
        <v>0</v>
      </c>
      <c r="AK97" s="79">
        <v>34</v>
      </c>
      <c r="AL97" s="85" t="s">
        <v>1002</v>
      </c>
      <c r="AM97" s="79" t="s">
        <v>1114</v>
      </c>
      <c r="AN97" s="79" t="b">
        <v>0</v>
      </c>
      <c r="AO97" s="85" t="s">
        <v>1002</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2</v>
      </c>
      <c r="BE97" s="49">
        <v>9.523809523809524</v>
      </c>
      <c r="BF97" s="48">
        <v>0</v>
      </c>
      <c r="BG97" s="49">
        <v>0</v>
      </c>
      <c r="BH97" s="48">
        <v>0</v>
      </c>
      <c r="BI97" s="49">
        <v>0</v>
      </c>
      <c r="BJ97" s="48">
        <v>19</v>
      </c>
      <c r="BK97" s="49">
        <v>90.47619047619048</v>
      </c>
      <c r="BL97" s="48">
        <v>21</v>
      </c>
    </row>
    <row r="98" spans="1:64" ht="15">
      <c r="A98" s="64" t="s">
        <v>289</v>
      </c>
      <c r="B98" s="64" t="s">
        <v>295</v>
      </c>
      <c r="C98" s="65" t="s">
        <v>3078</v>
      </c>
      <c r="D98" s="66">
        <v>3</v>
      </c>
      <c r="E98" s="67" t="s">
        <v>132</v>
      </c>
      <c r="F98" s="68">
        <v>35</v>
      </c>
      <c r="G98" s="65"/>
      <c r="H98" s="69"/>
      <c r="I98" s="70"/>
      <c r="J98" s="70"/>
      <c r="K98" s="34" t="s">
        <v>65</v>
      </c>
      <c r="L98" s="77">
        <v>98</v>
      </c>
      <c r="M98" s="77"/>
      <c r="N98" s="72"/>
      <c r="O98" s="79" t="s">
        <v>380</v>
      </c>
      <c r="P98" s="81">
        <v>43455.130520833336</v>
      </c>
      <c r="Q98" s="79" t="s">
        <v>406</v>
      </c>
      <c r="R98" s="79"/>
      <c r="S98" s="79"/>
      <c r="T98" s="79"/>
      <c r="U98" s="79"/>
      <c r="V98" s="83" t="s">
        <v>703</v>
      </c>
      <c r="W98" s="81">
        <v>43455.130520833336</v>
      </c>
      <c r="X98" s="83" t="s">
        <v>826</v>
      </c>
      <c r="Y98" s="79"/>
      <c r="Z98" s="79"/>
      <c r="AA98" s="85" t="s">
        <v>996</v>
      </c>
      <c r="AB98" s="79"/>
      <c r="AC98" s="79" t="b">
        <v>0</v>
      </c>
      <c r="AD98" s="79">
        <v>0</v>
      </c>
      <c r="AE98" s="85" t="s">
        <v>1092</v>
      </c>
      <c r="AF98" s="79" t="b">
        <v>0</v>
      </c>
      <c r="AG98" s="79" t="s">
        <v>1100</v>
      </c>
      <c r="AH98" s="79"/>
      <c r="AI98" s="85" t="s">
        <v>1092</v>
      </c>
      <c r="AJ98" s="79" t="b">
        <v>0</v>
      </c>
      <c r="AK98" s="79">
        <v>34</v>
      </c>
      <c r="AL98" s="85" t="s">
        <v>1002</v>
      </c>
      <c r="AM98" s="79" t="s">
        <v>1115</v>
      </c>
      <c r="AN98" s="79" t="b">
        <v>0</v>
      </c>
      <c r="AO98" s="85" t="s">
        <v>1002</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2</v>
      </c>
      <c r="BE98" s="49">
        <v>9.523809523809524</v>
      </c>
      <c r="BF98" s="48">
        <v>0</v>
      </c>
      <c r="BG98" s="49">
        <v>0</v>
      </c>
      <c r="BH98" s="48">
        <v>0</v>
      </c>
      <c r="BI98" s="49">
        <v>0</v>
      </c>
      <c r="BJ98" s="48">
        <v>19</v>
      </c>
      <c r="BK98" s="49">
        <v>90.47619047619048</v>
      </c>
      <c r="BL98" s="48">
        <v>21</v>
      </c>
    </row>
    <row r="99" spans="1:64" ht="15">
      <c r="A99" s="64" t="s">
        <v>290</v>
      </c>
      <c r="B99" s="64" t="s">
        <v>290</v>
      </c>
      <c r="C99" s="65" t="s">
        <v>3078</v>
      </c>
      <c r="D99" s="66">
        <v>3</v>
      </c>
      <c r="E99" s="67" t="s">
        <v>132</v>
      </c>
      <c r="F99" s="68">
        <v>35</v>
      </c>
      <c r="G99" s="65"/>
      <c r="H99" s="69"/>
      <c r="I99" s="70"/>
      <c r="J99" s="70"/>
      <c r="K99" s="34" t="s">
        <v>65</v>
      </c>
      <c r="L99" s="77">
        <v>99</v>
      </c>
      <c r="M99" s="77"/>
      <c r="N99" s="72"/>
      <c r="O99" s="79" t="s">
        <v>176</v>
      </c>
      <c r="P99" s="81">
        <v>43455.67045138889</v>
      </c>
      <c r="Q99" s="79" t="s">
        <v>413</v>
      </c>
      <c r="R99" s="79" t="s">
        <v>501</v>
      </c>
      <c r="S99" s="79" t="s">
        <v>569</v>
      </c>
      <c r="T99" s="79"/>
      <c r="U99" s="79"/>
      <c r="V99" s="83" t="s">
        <v>704</v>
      </c>
      <c r="W99" s="81">
        <v>43455.67045138889</v>
      </c>
      <c r="X99" s="83" t="s">
        <v>827</v>
      </c>
      <c r="Y99" s="79"/>
      <c r="Z99" s="79"/>
      <c r="AA99" s="85" t="s">
        <v>997</v>
      </c>
      <c r="AB99" s="79"/>
      <c r="AC99" s="79" t="b">
        <v>0</v>
      </c>
      <c r="AD99" s="79">
        <v>0</v>
      </c>
      <c r="AE99" s="85" t="s">
        <v>1092</v>
      </c>
      <c r="AF99" s="79" t="b">
        <v>0</v>
      </c>
      <c r="AG99" s="79" t="s">
        <v>1100</v>
      </c>
      <c r="AH99" s="79"/>
      <c r="AI99" s="85" t="s">
        <v>1092</v>
      </c>
      <c r="AJ99" s="79" t="b">
        <v>0</v>
      </c>
      <c r="AK99" s="79">
        <v>0</v>
      </c>
      <c r="AL99" s="85" t="s">
        <v>1092</v>
      </c>
      <c r="AM99" s="79" t="s">
        <v>1115</v>
      </c>
      <c r="AN99" s="79" t="b">
        <v>1</v>
      </c>
      <c r="AO99" s="85" t="s">
        <v>997</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1</v>
      </c>
      <c r="BE99" s="49">
        <v>8.333333333333334</v>
      </c>
      <c r="BF99" s="48">
        <v>1</v>
      </c>
      <c r="BG99" s="49">
        <v>8.333333333333334</v>
      </c>
      <c r="BH99" s="48">
        <v>0</v>
      </c>
      <c r="BI99" s="49">
        <v>0</v>
      </c>
      <c r="BJ99" s="48">
        <v>10</v>
      </c>
      <c r="BK99" s="49">
        <v>83.33333333333333</v>
      </c>
      <c r="BL99" s="48">
        <v>12</v>
      </c>
    </row>
    <row r="100" spans="1:64" ht="15">
      <c r="A100" s="64" t="s">
        <v>291</v>
      </c>
      <c r="B100" s="64" t="s">
        <v>291</v>
      </c>
      <c r="C100" s="65" t="s">
        <v>3078</v>
      </c>
      <c r="D100" s="66">
        <v>3</v>
      </c>
      <c r="E100" s="67" t="s">
        <v>132</v>
      </c>
      <c r="F100" s="68">
        <v>35</v>
      </c>
      <c r="G100" s="65"/>
      <c r="H100" s="69"/>
      <c r="I100" s="70"/>
      <c r="J100" s="70"/>
      <c r="K100" s="34" t="s">
        <v>65</v>
      </c>
      <c r="L100" s="77">
        <v>100</v>
      </c>
      <c r="M100" s="77"/>
      <c r="N100" s="72"/>
      <c r="O100" s="79" t="s">
        <v>176</v>
      </c>
      <c r="P100" s="81">
        <v>43456.045127314814</v>
      </c>
      <c r="Q100" s="79" t="s">
        <v>414</v>
      </c>
      <c r="R100" s="79"/>
      <c r="S100" s="79"/>
      <c r="T100" s="79" t="s">
        <v>603</v>
      </c>
      <c r="U100" s="79"/>
      <c r="V100" s="83" t="s">
        <v>705</v>
      </c>
      <c r="W100" s="81">
        <v>43456.045127314814</v>
      </c>
      <c r="X100" s="83" t="s">
        <v>828</v>
      </c>
      <c r="Y100" s="79"/>
      <c r="Z100" s="79"/>
      <c r="AA100" s="85" t="s">
        <v>998</v>
      </c>
      <c r="AB100" s="85" t="s">
        <v>1085</v>
      </c>
      <c r="AC100" s="79" t="b">
        <v>0</v>
      </c>
      <c r="AD100" s="79">
        <v>0</v>
      </c>
      <c r="AE100" s="85" t="s">
        <v>1095</v>
      </c>
      <c r="AF100" s="79" t="b">
        <v>0</v>
      </c>
      <c r="AG100" s="79" t="s">
        <v>1100</v>
      </c>
      <c r="AH100" s="79"/>
      <c r="AI100" s="85" t="s">
        <v>1092</v>
      </c>
      <c r="AJ100" s="79" t="b">
        <v>0</v>
      </c>
      <c r="AK100" s="79">
        <v>0</v>
      </c>
      <c r="AL100" s="85" t="s">
        <v>1092</v>
      </c>
      <c r="AM100" s="79" t="s">
        <v>1115</v>
      </c>
      <c r="AN100" s="79" t="b">
        <v>0</v>
      </c>
      <c r="AO100" s="85" t="s">
        <v>1085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11</v>
      </c>
      <c r="BK100" s="49">
        <v>100</v>
      </c>
      <c r="BL100" s="48">
        <v>11</v>
      </c>
    </row>
    <row r="101" spans="1:64" ht="15">
      <c r="A101" s="64" t="s">
        <v>292</v>
      </c>
      <c r="B101" s="64" t="s">
        <v>343</v>
      </c>
      <c r="C101" s="65" t="s">
        <v>3078</v>
      </c>
      <c r="D101" s="66">
        <v>3</v>
      </c>
      <c r="E101" s="67" t="s">
        <v>132</v>
      </c>
      <c r="F101" s="68">
        <v>35</v>
      </c>
      <c r="G101" s="65"/>
      <c r="H101" s="69"/>
      <c r="I101" s="70"/>
      <c r="J101" s="70"/>
      <c r="K101" s="34" t="s">
        <v>65</v>
      </c>
      <c r="L101" s="77">
        <v>101</v>
      </c>
      <c r="M101" s="77"/>
      <c r="N101" s="72"/>
      <c r="O101" s="79" t="s">
        <v>380</v>
      </c>
      <c r="P101" s="81">
        <v>43455.66611111111</v>
      </c>
      <c r="Q101" s="79" t="s">
        <v>415</v>
      </c>
      <c r="R101" s="83" t="s">
        <v>502</v>
      </c>
      <c r="S101" s="79" t="s">
        <v>562</v>
      </c>
      <c r="T101" s="79"/>
      <c r="U101" s="79"/>
      <c r="V101" s="83" t="s">
        <v>706</v>
      </c>
      <c r="W101" s="81">
        <v>43455.66611111111</v>
      </c>
      <c r="X101" s="83" t="s">
        <v>829</v>
      </c>
      <c r="Y101" s="79"/>
      <c r="Z101" s="79"/>
      <c r="AA101" s="85" t="s">
        <v>999</v>
      </c>
      <c r="AB101" s="79"/>
      <c r="AC101" s="79" t="b">
        <v>0</v>
      </c>
      <c r="AD101" s="79">
        <v>0</v>
      </c>
      <c r="AE101" s="85" t="s">
        <v>1092</v>
      </c>
      <c r="AF101" s="79" t="b">
        <v>0</v>
      </c>
      <c r="AG101" s="79" t="s">
        <v>1100</v>
      </c>
      <c r="AH101" s="79"/>
      <c r="AI101" s="85" t="s">
        <v>1092</v>
      </c>
      <c r="AJ101" s="79" t="b">
        <v>0</v>
      </c>
      <c r="AK101" s="79">
        <v>0</v>
      </c>
      <c r="AL101" s="85" t="s">
        <v>1092</v>
      </c>
      <c r="AM101" s="79" t="s">
        <v>1115</v>
      </c>
      <c r="AN101" s="79" t="b">
        <v>1</v>
      </c>
      <c r="AO101" s="85" t="s">
        <v>999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v>1</v>
      </c>
      <c r="BE101" s="49">
        <v>5.555555555555555</v>
      </c>
      <c r="BF101" s="48">
        <v>0</v>
      </c>
      <c r="BG101" s="49">
        <v>0</v>
      </c>
      <c r="BH101" s="48">
        <v>0</v>
      </c>
      <c r="BI101" s="49">
        <v>0</v>
      </c>
      <c r="BJ101" s="48">
        <v>17</v>
      </c>
      <c r="BK101" s="49">
        <v>94.44444444444444</v>
      </c>
      <c r="BL101" s="48">
        <v>18</v>
      </c>
    </row>
    <row r="102" spans="1:64" ht="15">
      <c r="A102" s="64" t="s">
        <v>293</v>
      </c>
      <c r="B102" s="64" t="s">
        <v>292</v>
      </c>
      <c r="C102" s="65" t="s">
        <v>3078</v>
      </c>
      <c r="D102" s="66">
        <v>3</v>
      </c>
      <c r="E102" s="67" t="s">
        <v>132</v>
      </c>
      <c r="F102" s="68">
        <v>35</v>
      </c>
      <c r="G102" s="65"/>
      <c r="H102" s="69"/>
      <c r="I102" s="70"/>
      <c r="J102" s="70"/>
      <c r="K102" s="34" t="s">
        <v>65</v>
      </c>
      <c r="L102" s="77">
        <v>102</v>
      </c>
      <c r="M102" s="77"/>
      <c r="N102" s="72"/>
      <c r="O102" s="79" t="s">
        <v>380</v>
      </c>
      <c r="P102" s="81">
        <v>43456.16952546296</v>
      </c>
      <c r="Q102" s="79" t="s">
        <v>416</v>
      </c>
      <c r="R102" s="79"/>
      <c r="S102" s="79"/>
      <c r="T102" s="79"/>
      <c r="U102" s="79"/>
      <c r="V102" s="83" t="s">
        <v>707</v>
      </c>
      <c r="W102" s="81">
        <v>43456.16952546296</v>
      </c>
      <c r="X102" s="83" t="s">
        <v>830</v>
      </c>
      <c r="Y102" s="79"/>
      <c r="Z102" s="79"/>
      <c r="AA102" s="85" t="s">
        <v>1000</v>
      </c>
      <c r="AB102" s="79"/>
      <c r="AC102" s="79" t="b">
        <v>0</v>
      </c>
      <c r="AD102" s="79">
        <v>0</v>
      </c>
      <c r="AE102" s="85" t="s">
        <v>1092</v>
      </c>
      <c r="AF102" s="79" t="b">
        <v>0</v>
      </c>
      <c r="AG102" s="79" t="s">
        <v>1100</v>
      </c>
      <c r="AH102" s="79"/>
      <c r="AI102" s="85" t="s">
        <v>1092</v>
      </c>
      <c r="AJ102" s="79" t="b">
        <v>0</v>
      </c>
      <c r="AK102" s="79">
        <v>1</v>
      </c>
      <c r="AL102" s="85" t="s">
        <v>999</v>
      </c>
      <c r="AM102" s="79" t="s">
        <v>1117</v>
      </c>
      <c r="AN102" s="79" t="b">
        <v>0</v>
      </c>
      <c r="AO102" s="85" t="s">
        <v>999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293</v>
      </c>
      <c r="B103" s="64" t="s">
        <v>343</v>
      </c>
      <c r="C103" s="65" t="s">
        <v>3078</v>
      </c>
      <c r="D103" s="66">
        <v>3</v>
      </c>
      <c r="E103" s="67" t="s">
        <v>132</v>
      </c>
      <c r="F103" s="68">
        <v>35</v>
      </c>
      <c r="G103" s="65"/>
      <c r="H103" s="69"/>
      <c r="I103" s="70"/>
      <c r="J103" s="70"/>
      <c r="K103" s="34" t="s">
        <v>65</v>
      </c>
      <c r="L103" s="77">
        <v>103</v>
      </c>
      <c r="M103" s="77"/>
      <c r="N103" s="72"/>
      <c r="O103" s="79" t="s">
        <v>380</v>
      </c>
      <c r="P103" s="81">
        <v>43456.16952546296</v>
      </c>
      <c r="Q103" s="79" t="s">
        <v>416</v>
      </c>
      <c r="R103" s="79"/>
      <c r="S103" s="79"/>
      <c r="T103" s="79"/>
      <c r="U103" s="79"/>
      <c r="V103" s="83" t="s">
        <v>707</v>
      </c>
      <c r="W103" s="81">
        <v>43456.16952546296</v>
      </c>
      <c r="X103" s="83" t="s">
        <v>830</v>
      </c>
      <c r="Y103" s="79"/>
      <c r="Z103" s="79"/>
      <c r="AA103" s="85" t="s">
        <v>1000</v>
      </c>
      <c r="AB103" s="79"/>
      <c r="AC103" s="79" t="b">
        <v>0</v>
      </c>
      <c r="AD103" s="79">
        <v>0</v>
      </c>
      <c r="AE103" s="85" t="s">
        <v>1092</v>
      </c>
      <c r="AF103" s="79" t="b">
        <v>0</v>
      </c>
      <c r="AG103" s="79" t="s">
        <v>1100</v>
      </c>
      <c r="AH103" s="79"/>
      <c r="AI103" s="85" t="s">
        <v>1092</v>
      </c>
      <c r="AJ103" s="79" t="b">
        <v>0</v>
      </c>
      <c r="AK103" s="79">
        <v>1</v>
      </c>
      <c r="AL103" s="85" t="s">
        <v>999</v>
      </c>
      <c r="AM103" s="79" t="s">
        <v>1117</v>
      </c>
      <c r="AN103" s="79" t="b">
        <v>0</v>
      </c>
      <c r="AO103" s="85" t="s">
        <v>999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v>1</v>
      </c>
      <c r="BE103" s="49">
        <v>4.761904761904762</v>
      </c>
      <c r="BF103" s="48">
        <v>0</v>
      </c>
      <c r="BG103" s="49">
        <v>0</v>
      </c>
      <c r="BH103" s="48">
        <v>0</v>
      </c>
      <c r="BI103" s="49">
        <v>0</v>
      </c>
      <c r="BJ103" s="48">
        <v>20</v>
      </c>
      <c r="BK103" s="49">
        <v>95.23809523809524</v>
      </c>
      <c r="BL103" s="48">
        <v>21</v>
      </c>
    </row>
    <row r="104" spans="1:64" ht="15">
      <c r="A104" s="64" t="s">
        <v>294</v>
      </c>
      <c r="B104" s="64" t="s">
        <v>295</v>
      </c>
      <c r="C104" s="65" t="s">
        <v>3078</v>
      </c>
      <c r="D104" s="66">
        <v>3</v>
      </c>
      <c r="E104" s="67" t="s">
        <v>132</v>
      </c>
      <c r="F104" s="68">
        <v>35</v>
      </c>
      <c r="G104" s="65"/>
      <c r="H104" s="69"/>
      <c r="I104" s="70"/>
      <c r="J104" s="70"/>
      <c r="K104" s="34" t="s">
        <v>65</v>
      </c>
      <c r="L104" s="77">
        <v>104</v>
      </c>
      <c r="M104" s="77"/>
      <c r="N104" s="72"/>
      <c r="O104" s="79" t="s">
        <v>380</v>
      </c>
      <c r="P104" s="81">
        <v>43456.584328703706</v>
      </c>
      <c r="Q104" s="79" t="s">
        <v>406</v>
      </c>
      <c r="R104" s="79"/>
      <c r="S104" s="79"/>
      <c r="T104" s="79"/>
      <c r="U104" s="79"/>
      <c r="V104" s="83" t="s">
        <v>708</v>
      </c>
      <c r="W104" s="81">
        <v>43456.584328703706</v>
      </c>
      <c r="X104" s="83" t="s">
        <v>831</v>
      </c>
      <c r="Y104" s="79"/>
      <c r="Z104" s="79"/>
      <c r="AA104" s="85" t="s">
        <v>1001</v>
      </c>
      <c r="AB104" s="79"/>
      <c r="AC104" s="79" t="b">
        <v>0</v>
      </c>
      <c r="AD104" s="79">
        <v>0</v>
      </c>
      <c r="AE104" s="85" t="s">
        <v>1092</v>
      </c>
      <c r="AF104" s="79" t="b">
        <v>0</v>
      </c>
      <c r="AG104" s="79" t="s">
        <v>1100</v>
      </c>
      <c r="AH104" s="79"/>
      <c r="AI104" s="85" t="s">
        <v>1092</v>
      </c>
      <c r="AJ104" s="79" t="b">
        <v>0</v>
      </c>
      <c r="AK104" s="79">
        <v>36</v>
      </c>
      <c r="AL104" s="85" t="s">
        <v>1002</v>
      </c>
      <c r="AM104" s="79" t="s">
        <v>1117</v>
      </c>
      <c r="AN104" s="79" t="b">
        <v>0</v>
      </c>
      <c r="AO104" s="85" t="s">
        <v>1002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2</v>
      </c>
      <c r="BE104" s="49">
        <v>9.523809523809524</v>
      </c>
      <c r="BF104" s="48">
        <v>0</v>
      </c>
      <c r="BG104" s="49">
        <v>0</v>
      </c>
      <c r="BH104" s="48">
        <v>0</v>
      </c>
      <c r="BI104" s="49">
        <v>0</v>
      </c>
      <c r="BJ104" s="48">
        <v>19</v>
      </c>
      <c r="BK104" s="49">
        <v>90.47619047619048</v>
      </c>
      <c r="BL104" s="48">
        <v>21</v>
      </c>
    </row>
    <row r="105" spans="1:64" ht="15">
      <c r="A105" s="64" t="s">
        <v>295</v>
      </c>
      <c r="B105" s="64" t="s">
        <v>295</v>
      </c>
      <c r="C105" s="65" t="s">
        <v>3078</v>
      </c>
      <c r="D105" s="66">
        <v>3</v>
      </c>
      <c r="E105" s="67" t="s">
        <v>132</v>
      </c>
      <c r="F105" s="68">
        <v>35</v>
      </c>
      <c r="G105" s="65"/>
      <c r="H105" s="69"/>
      <c r="I105" s="70"/>
      <c r="J105" s="70"/>
      <c r="K105" s="34" t="s">
        <v>65</v>
      </c>
      <c r="L105" s="77">
        <v>105</v>
      </c>
      <c r="M105" s="77"/>
      <c r="N105" s="72"/>
      <c r="O105" s="79" t="s">
        <v>176</v>
      </c>
      <c r="P105" s="81">
        <v>43454.74371527778</v>
      </c>
      <c r="Q105" s="79" t="s">
        <v>417</v>
      </c>
      <c r="R105" s="83" t="s">
        <v>503</v>
      </c>
      <c r="S105" s="79" t="s">
        <v>562</v>
      </c>
      <c r="T105" s="79"/>
      <c r="U105" s="79"/>
      <c r="V105" s="83" t="s">
        <v>709</v>
      </c>
      <c r="W105" s="81">
        <v>43454.74371527778</v>
      </c>
      <c r="X105" s="83" t="s">
        <v>832</v>
      </c>
      <c r="Y105" s="79"/>
      <c r="Z105" s="79"/>
      <c r="AA105" s="85" t="s">
        <v>1002</v>
      </c>
      <c r="AB105" s="79"/>
      <c r="AC105" s="79" t="b">
        <v>0</v>
      </c>
      <c r="AD105" s="79">
        <v>0</v>
      </c>
      <c r="AE105" s="85" t="s">
        <v>1092</v>
      </c>
      <c r="AF105" s="79" t="b">
        <v>0</v>
      </c>
      <c r="AG105" s="79" t="s">
        <v>1100</v>
      </c>
      <c r="AH105" s="79"/>
      <c r="AI105" s="85" t="s">
        <v>1092</v>
      </c>
      <c r="AJ105" s="79" t="b">
        <v>0</v>
      </c>
      <c r="AK105" s="79">
        <v>0</v>
      </c>
      <c r="AL105" s="85" t="s">
        <v>1092</v>
      </c>
      <c r="AM105" s="79" t="s">
        <v>1115</v>
      </c>
      <c r="AN105" s="79" t="b">
        <v>1</v>
      </c>
      <c r="AO105" s="85" t="s">
        <v>1002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2</v>
      </c>
      <c r="BE105" s="49">
        <v>11.11111111111111</v>
      </c>
      <c r="BF105" s="48">
        <v>0</v>
      </c>
      <c r="BG105" s="49">
        <v>0</v>
      </c>
      <c r="BH105" s="48">
        <v>0</v>
      </c>
      <c r="BI105" s="49">
        <v>0</v>
      </c>
      <c r="BJ105" s="48">
        <v>16</v>
      </c>
      <c r="BK105" s="49">
        <v>88.88888888888889</v>
      </c>
      <c r="BL105" s="48">
        <v>18</v>
      </c>
    </row>
    <row r="106" spans="1:64" ht="15">
      <c r="A106" s="64" t="s">
        <v>296</v>
      </c>
      <c r="B106" s="64" t="s">
        <v>295</v>
      </c>
      <c r="C106" s="65" t="s">
        <v>3078</v>
      </c>
      <c r="D106" s="66">
        <v>3</v>
      </c>
      <c r="E106" s="67" t="s">
        <v>132</v>
      </c>
      <c r="F106" s="68">
        <v>35</v>
      </c>
      <c r="G106" s="65"/>
      <c r="H106" s="69"/>
      <c r="I106" s="70"/>
      <c r="J106" s="70"/>
      <c r="K106" s="34" t="s">
        <v>65</v>
      </c>
      <c r="L106" s="77">
        <v>106</v>
      </c>
      <c r="M106" s="77"/>
      <c r="N106" s="72"/>
      <c r="O106" s="79" t="s">
        <v>380</v>
      </c>
      <c r="P106" s="81">
        <v>43456.68555555555</v>
      </c>
      <c r="Q106" s="79" t="s">
        <v>406</v>
      </c>
      <c r="R106" s="79"/>
      <c r="S106" s="79"/>
      <c r="T106" s="79"/>
      <c r="U106" s="79"/>
      <c r="V106" s="83" t="s">
        <v>710</v>
      </c>
      <c r="W106" s="81">
        <v>43456.68555555555</v>
      </c>
      <c r="X106" s="83" t="s">
        <v>833</v>
      </c>
      <c r="Y106" s="79"/>
      <c r="Z106" s="79"/>
      <c r="AA106" s="85" t="s">
        <v>1003</v>
      </c>
      <c r="AB106" s="79"/>
      <c r="AC106" s="79" t="b">
        <v>0</v>
      </c>
      <c r="AD106" s="79">
        <v>0</v>
      </c>
      <c r="AE106" s="85" t="s">
        <v>1092</v>
      </c>
      <c r="AF106" s="79" t="b">
        <v>0</v>
      </c>
      <c r="AG106" s="79" t="s">
        <v>1100</v>
      </c>
      <c r="AH106" s="79"/>
      <c r="AI106" s="85" t="s">
        <v>1092</v>
      </c>
      <c r="AJ106" s="79" t="b">
        <v>0</v>
      </c>
      <c r="AK106" s="79">
        <v>36</v>
      </c>
      <c r="AL106" s="85" t="s">
        <v>1002</v>
      </c>
      <c r="AM106" s="79" t="s">
        <v>1113</v>
      </c>
      <c r="AN106" s="79" t="b">
        <v>0</v>
      </c>
      <c r="AO106" s="85" t="s">
        <v>1002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2</v>
      </c>
      <c r="BE106" s="49">
        <v>9.523809523809524</v>
      </c>
      <c r="BF106" s="48">
        <v>0</v>
      </c>
      <c r="BG106" s="49">
        <v>0</v>
      </c>
      <c r="BH106" s="48">
        <v>0</v>
      </c>
      <c r="BI106" s="49">
        <v>0</v>
      </c>
      <c r="BJ106" s="48">
        <v>19</v>
      </c>
      <c r="BK106" s="49">
        <v>90.47619047619048</v>
      </c>
      <c r="BL106" s="48">
        <v>21</v>
      </c>
    </row>
    <row r="107" spans="1:64" ht="15">
      <c r="A107" s="64" t="s">
        <v>297</v>
      </c>
      <c r="B107" s="64" t="s">
        <v>297</v>
      </c>
      <c r="C107" s="65" t="s">
        <v>3078</v>
      </c>
      <c r="D107" s="66">
        <v>3</v>
      </c>
      <c r="E107" s="67" t="s">
        <v>132</v>
      </c>
      <c r="F107" s="68">
        <v>35</v>
      </c>
      <c r="G107" s="65"/>
      <c r="H107" s="69"/>
      <c r="I107" s="70"/>
      <c r="J107" s="70"/>
      <c r="K107" s="34" t="s">
        <v>65</v>
      </c>
      <c r="L107" s="77">
        <v>107</v>
      </c>
      <c r="M107" s="77"/>
      <c r="N107" s="72"/>
      <c r="O107" s="79" t="s">
        <v>176</v>
      </c>
      <c r="P107" s="81">
        <v>43451.695543981485</v>
      </c>
      <c r="Q107" s="79" t="s">
        <v>418</v>
      </c>
      <c r="R107" s="83" t="s">
        <v>504</v>
      </c>
      <c r="S107" s="79" t="s">
        <v>562</v>
      </c>
      <c r="T107" s="79" t="s">
        <v>590</v>
      </c>
      <c r="U107" s="79"/>
      <c r="V107" s="83" t="s">
        <v>711</v>
      </c>
      <c r="W107" s="81">
        <v>43451.695543981485</v>
      </c>
      <c r="X107" s="83" t="s">
        <v>834</v>
      </c>
      <c r="Y107" s="79"/>
      <c r="Z107" s="79"/>
      <c r="AA107" s="85" t="s">
        <v>1004</v>
      </c>
      <c r="AB107" s="79"/>
      <c r="AC107" s="79" t="b">
        <v>0</v>
      </c>
      <c r="AD107" s="79">
        <v>0</v>
      </c>
      <c r="AE107" s="85" t="s">
        <v>1092</v>
      </c>
      <c r="AF107" s="79" t="b">
        <v>0</v>
      </c>
      <c r="AG107" s="79" t="s">
        <v>1100</v>
      </c>
      <c r="AH107" s="79"/>
      <c r="AI107" s="85" t="s">
        <v>1092</v>
      </c>
      <c r="AJ107" s="79" t="b">
        <v>0</v>
      </c>
      <c r="AK107" s="79">
        <v>0</v>
      </c>
      <c r="AL107" s="85" t="s">
        <v>1092</v>
      </c>
      <c r="AM107" s="79" t="s">
        <v>1116</v>
      </c>
      <c r="AN107" s="79" t="b">
        <v>1</v>
      </c>
      <c r="AO107" s="85" t="s">
        <v>1004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7</v>
      </c>
      <c r="BC107" s="78" t="str">
        <f>REPLACE(INDEX(GroupVertices[Group],MATCH(Edges[[#This Row],[Vertex 2]],GroupVertices[Vertex],0)),1,1,"")</f>
        <v>7</v>
      </c>
      <c r="BD107" s="48">
        <v>1</v>
      </c>
      <c r="BE107" s="49">
        <v>6.666666666666667</v>
      </c>
      <c r="BF107" s="48">
        <v>0</v>
      </c>
      <c r="BG107" s="49">
        <v>0</v>
      </c>
      <c r="BH107" s="48">
        <v>0</v>
      </c>
      <c r="BI107" s="49">
        <v>0</v>
      </c>
      <c r="BJ107" s="48">
        <v>14</v>
      </c>
      <c r="BK107" s="49">
        <v>93.33333333333333</v>
      </c>
      <c r="BL107" s="48">
        <v>15</v>
      </c>
    </row>
    <row r="108" spans="1:64" ht="15">
      <c r="A108" s="64" t="s">
        <v>298</v>
      </c>
      <c r="B108" s="64" t="s">
        <v>297</v>
      </c>
      <c r="C108" s="65" t="s">
        <v>3078</v>
      </c>
      <c r="D108" s="66">
        <v>3</v>
      </c>
      <c r="E108" s="67" t="s">
        <v>132</v>
      </c>
      <c r="F108" s="68">
        <v>35</v>
      </c>
      <c r="G108" s="65"/>
      <c r="H108" s="69"/>
      <c r="I108" s="70"/>
      <c r="J108" s="70"/>
      <c r="K108" s="34" t="s">
        <v>65</v>
      </c>
      <c r="L108" s="77">
        <v>108</v>
      </c>
      <c r="M108" s="77"/>
      <c r="N108" s="72"/>
      <c r="O108" s="79" t="s">
        <v>380</v>
      </c>
      <c r="P108" s="81">
        <v>43456.920127314814</v>
      </c>
      <c r="Q108" s="79" t="s">
        <v>386</v>
      </c>
      <c r="R108" s="79"/>
      <c r="S108" s="79"/>
      <c r="T108" s="79" t="s">
        <v>590</v>
      </c>
      <c r="U108" s="79"/>
      <c r="V108" s="83" t="s">
        <v>712</v>
      </c>
      <c r="W108" s="81">
        <v>43456.920127314814</v>
      </c>
      <c r="X108" s="83" t="s">
        <v>835</v>
      </c>
      <c r="Y108" s="79"/>
      <c r="Z108" s="79"/>
      <c r="AA108" s="85" t="s">
        <v>1005</v>
      </c>
      <c r="AB108" s="79"/>
      <c r="AC108" s="79" t="b">
        <v>0</v>
      </c>
      <c r="AD108" s="79">
        <v>0</v>
      </c>
      <c r="AE108" s="85" t="s">
        <v>1092</v>
      </c>
      <c r="AF108" s="79" t="b">
        <v>0</v>
      </c>
      <c r="AG108" s="79" t="s">
        <v>1100</v>
      </c>
      <c r="AH108" s="79"/>
      <c r="AI108" s="85" t="s">
        <v>1092</v>
      </c>
      <c r="AJ108" s="79" t="b">
        <v>0</v>
      </c>
      <c r="AK108" s="79">
        <v>0</v>
      </c>
      <c r="AL108" s="85" t="s">
        <v>1004</v>
      </c>
      <c r="AM108" s="79" t="s">
        <v>1115</v>
      </c>
      <c r="AN108" s="79" t="b">
        <v>0</v>
      </c>
      <c r="AO108" s="85" t="s">
        <v>1004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7</v>
      </c>
      <c r="BC108" s="78" t="str">
        <f>REPLACE(INDEX(GroupVertices[Group],MATCH(Edges[[#This Row],[Vertex 2]],GroupVertices[Vertex],0)),1,1,"")</f>
        <v>7</v>
      </c>
      <c r="BD108" s="48">
        <v>1</v>
      </c>
      <c r="BE108" s="49">
        <v>5.555555555555555</v>
      </c>
      <c r="BF108" s="48">
        <v>0</v>
      </c>
      <c r="BG108" s="49">
        <v>0</v>
      </c>
      <c r="BH108" s="48">
        <v>0</v>
      </c>
      <c r="BI108" s="49">
        <v>0</v>
      </c>
      <c r="BJ108" s="48">
        <v>17</v>
      </c>
      <c r="BK108" s="49">
        <v>94.44444444444444</v>
      </c>
      <c r="BL108" s="48">
        <v>18</v>
      </c>
    </row>
    <row r="109" spans="1:64" ht="15">
      <c r="A109" s="64" t="s">
        <v>299</v>
      </c>
      <c r="B109" s="64" t="s">
        <v>299</v>
      </c>
      <c r="C109" s="65" t="s">
        <v>3079</v>
      </c>
      <c r="D109" s="66">
        <v>6.5</v>
      </c>
      <c r="E109" s="67" t="s">
        <v>136</v>
      </c>
      <c r="F109" s="68">
        <v>23.5</v>
      </c>
      <c r="G109" s="65"/>
      <c r="H109" s="69"/>
      <c r="I109" s="70"/>
      <c r="J109" s="70"/>
      <c r="K109" s="34" t="s">
        <v>65</v>
      </c>
      <c r="L109" s="77">
        <v>109</v>
      </c>
      <c r="M109" s="77"/>
      <c r="N109" s="72"/>
      <c r="O109" s="79" t="s">
        <v>176</v>
      </c>
      <c r="P109" s="81">
        <v>43454.646203703705</v>
      </c>
      <c r="Q109" s="79" t="s">
        <v>419</v>
      </c>
      <c r="R109" s="83" t="s">
        <v>505</v>
      </c>
      <c r="S109" s="79" t="s">
        <v>570</v>
      </c>
      <c r="T109" s="79" t="s">
        <v>604</v>
      </c>
      <c r="U109" s="83" t="s">
        <v>631</v>
      </c>
      <c r="V109" s="83" t="s">
        <v>631</v>
      </c>
      <c r="W109" s="81">
        <v>43454.646203703705</v>
      </c>
      <c r="X109" s="83" t="s">
        <v>836</v>
      </c>
      <c r="Y109" s="79"/>
      <c r="Z109" s="79"/>
      <c r="AA109" s="85" t="s">
        <v>1006</v>
      </c>
      <c r="AB109" s="79"/>
      <c r="AC109" s="79" t="b">
        <v>0</v>
      </c>
      <c r="AD109" s="79">
        <v>1</v>
      </c>
      <c r="AE109" s="85" t="s">
        <v>1092</v>
      </c>
      <c r="AF109" s="79" t="b">
        <v>0</v>
      </c>
      <c r="AG109" s="79" t="s">
        <v>1100</v>
      </c>
      <c r="AH109" s="79"/>
      <c r="AI109" s="85" t="s">
        <v>1092</v>
      </c>
      <c r="AJ109" s="79" t="b">
        <v>0</v>
      </c>
      <c r="AK109" s="79">
        <v>0</v>
      </c>
      <c r="AL109" s="85" t="s">
        <v>1092</v>
      </c>
      <c r="AM109" s="79" t="s">
        <v>1116</v>
      </c>
      <c r="AN109" s="79" t="b">
        <v>0</v>
      </c>
      <c r="AO109" s="85" t="s">
        <v>1006</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30</v>
      </c>
      <c r="BK109" s="49">
        <v>100</v>
      </c>
      <c r="BL109" s="48">
        <v>30</v>
      </c>
    </row>
    <row r="110" spans="1:64" ht="15">
      <c r="A110" s="64" t="s">
        <v>299</v>
      </c>
      <c r="B110" s="64" t="s">
        <v>299</v>
      </c>
      <c r="C110" s="65" t="s">
        <v>3079</v>
      </c>
      <c r="D110" s="66">
        <v>6.5</v>
      </c>
      <c r="E110" s="67" t="s">
        <v>136</v>
      </c>
      <c r="F110" s="68">
        <v>23.5</v>
      </c>
      <c r="G110" s="65"/>
      <c r="H110" s="69"/>
      <c r="I110" s="70"/>
      <c r="J110" s="70"/>
      <c r="K110" s="34" t="s">
        <v>65</v>
      </c>
      <c r="L110" s="77">
        <v>110</v>
      </c>
      <c r="M110" s="77"/>
      <c r="N110" s="72"/>
      <c r="O110" s="79" t="s">
        <v>176</v>
      </c>
      <c r="P110" s="81">
        <v>43457.646006944444</v>
      </c>
      <c r="Q110" s="79" t="s">
        <v>420</v>
      </c>
      <c r="R110" s="83" t="s">
        <v>506</v>
      </c>
      <c r="S110" s="79" t="s">
        <v>562</v>
      </c>
      <c r="T110" s="79" t="s">
        <v>605</v>
      </c>
      <c r="U110" s="79"/>
      <c r="V110" s="83" t="s">
        <v>713</v>
      </c>
      <c r="W110" s="81">
        <v>43457.646006944444</v>
      </c>
      <c r="X110" s="83" t="s">
        <v>837</v>
      </c>
      <c r="Y110" s="79"/>
      <c r="Z110" s="79"/>
      <c r="AA110" s="85" t="s">
        <v>1007</v>
      </c>
      <c r="AB110" s="79"/>
      <c r="AC110" s="79" t="b">
        <v>0</v>
      </c>
      <c r="AD110" s="79">
        <v>0</v>
      </c>
      <c r="AE110" s="85" t="s">
        <v>1092</v>
      </c>
      <c r="AF110" s="79" t="b">
        <v>0</v>
      </c>
      <c r="AG110" s="79" t="s">
        <v>1100</v>
      </c>
      <c r="AH110" s="79"/>
      <c r="AI110" s="85" t="s">
        <v>1092</v>
      </c>
      <c r="AJ110" s="79" t="b">
        <v>0</v>
      </c>
      <c r="AK110" s="79">
        <v>0</v>
      </c>
      <c r="AL110" s="85" t="s">
        <v>1092</v>
      </c>
      <c r="AM110" s="79" t="s">
        <v>1116</v>
      </c>
      <c r="AN110" s="79" t="b">
        <v>1</v>
      </c>
      <c r="AO110" s="85" t="s">
        <v>1007</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19</v>
      </c>
      <c r="BK110" s="49">
        <v>100</v>
      </c>
      <c r="BL110" s="48">
        <v>19</v>
      </c>
    </row>
    <row r="111" spans="1:64" ht="15">
      <c r="A111" s="64" t="s">
        <v>300</v>
      </c>
      <c r="B111" s="64" t="s">
        <v>344</v>
      </c>
      <c r="C111" s="65" t="s">
        <v>3078</v>
      </c>
      <c r="D111" s="66">
        <v>3</v>
      </c>
      <c r="E111" s="67" t="s">
        <v>132</v>
      </c>
      <c r="F111" s="68">
        <v>35</v>
      </c>
      <c r="G111" s="65"/>
      <c r="H111" s="69"/>
      <c r="I111" s="70"/>
      <c r="J111" s="70"/>
      <c r="K111" s="34" t="s">
        <v>65</v>
      </c>
      <c r="L111" s="77">
        <v>111</v>
      </c>
      <c r="M111" s="77"/>
      <c r="N111" s="72"/>
      <c r="O111" s="79" t="s">
        <v>380</v>
      </c>
      <c r="P111" s="81">
        <v>43453.78959490741</v>
      </c>
      <c r="Q111" s="79" t="s">
        <v>421</v>
      </c>
      <c r="R111" s="83" t="s">
        <v>507</v>
      </c>
      <c r="S111" s="79" t="s">
        <v>571</v>
      </c>
      <c r="T111" s="79" t="s">
        <v>594</v>
      </c>
      <c r="U111" s="79"/>
      <c r="V111" s="83" t="s">
        <v>714</v>
      </c>
      <c r="W111" s="81">
        <v>43453.78959490741</v>
      </c>
      <c r="X111" s="83" t="s">
        <v>838</v>
      </c>
      <c r="Y111" s="79"/>
      <c r="Z111" s="79"/>
      <c r="AA111" s="85" t="s">
        <v>1008</v>
      </c>
      <c r="AB111" s="79"/>
      <c r="AC111" s="79" t="b">
        <v>0</v>
      </c>
      <c r="AD111" s="79">
        <v>0</v>
      </c>
      <c r="AE111" s="85" t="s">
        <v>1092</v>
      </c>
      <c r="AF111" s="79" t="b">
        <v>0</v>
      </c>
      <c r="AG111" s="79" t="s">
        <v>1100</v>
      </c>
      <c r="AH111" s="79"/>
      <c r="AI111" s="85" t="s">
        <v>1092</v>
      </c>
      <c r="AJ111" s="79" t="b">
        <v>0</v>
      </c>
      <c r="AK111" s="79">
        <v>0</v>
      </c>
      <c r="AL111" s="85" t="s">
        <v>1092</v>
      </c>
      <c r="AM111" s="79" t="s">
        <v>1128</v>
      </c>
      <c r="AN111" s="79" t="b">
        <v>0</v>
      </c>
      <c r="AO111" s="85" t="s">
        <v>1008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8</v>
      </c>
      <c r="BC111" s="78" t="str">
        <f>REPLACE(INDEX(GroupVertices[Group],MATCH(Edges[[#This Row],[Vertex 2]],GroupVertices[Vertex],0)),1,1,"")</f>
        <v>8</v>
      </c>
      <c r="BD111" s="48">
        <v>2</v>
      </c>
      <c r="BE111" s="49">
        <v>8.333333333333334</v>
      </c>
      <c r="BF111" s="48">
        <v>1</v>
      </c>
      <c r="BG111" s="49">
        <v>4.166666666666667</v>
      </c>
      <c r="BH111" s="48">
        <v>0</v>
      </c>
      <c r="BI111" s="49">
        <v>0</v>
      </c>
      <c r="BJ111" s="48">
        <v>21</v>
      </c>
      <c r="BK111" s="49">
        <v>87.5</v>
      </c>
      <c r="BL111" s="48">
        <v>24</v>
      </c>
    </row>
    <row r="112" spans="1:64" ht="15">
      <c r="A112" s="64" t="s">
        <v>301</v>
      </c>
      <c r="B112" s="64" t="s">
        <v>344</v>
      </c>
      <c r="C112" s="65" t="s">
        <v>3078</v>
      </c>
      <c r="D112" s="66">
        <v>3</v>
      </c>
      <c r="E112" s="67" t="s">
        <v>132</v>
      </c>
      <c r="F112" s="68">
        <v>35</v>
      </c>
      <c r="G112" s="65"/>
      <c r="H112" s="69"/>
      <c r="I112" s="70"/>
      <c r="J112" s="70"/>
      <c r="K112" s="34" t="s">
        <v>65</v>
      </c>
      <c r="L112" s="77">
        <v>112</v>
      </c>
      <c r="M112" s="77"/>
      <c r="N112" s="72"/>
      <c r="O112" s="79" t="s">
        <v>380</v>
      </c>
      <c r="P112" s="81">
        <v>43457.718090277776</v>
      </c>
      <c r="Q112" s="79" t="s">
        <v>422</v>
      </c>
      <c r="R112" s="79"/>
      <c r="S112" s="79"/>
      <c r="T112" s="79"/>
      <c r="U112" s="79"/>
      <c r="V112" s="83" t="s">
        <v>715</v>
      </c>
      <c r="W112" s="81">
        <v>43457.718090277776</v>
      </c>
      <c r="X112" s="83" t="s">
        <v>839</v>
      </c>
      <c r="Y112" s="79"/>
      <c r="Z112" s="79"/>
      <c r="AA112" s="85" t="s">
        <v>1009</v>
      </c>
      <c r="AB112" s="79"/>
      <c r="AC112" s="79" t="b">
        <v>0</v>
      </c>
      <c r="AD112" s="79">
        <v>0</v>
      </c>
      <c r="AE112" s="85" t="s">
        <v>1092</v>
      </c>
      <c r="AF112" s="79" t="b">
        <v>0</v>
      </c>
      <c r="AG112" s="79" t="s">
        <v>1100</v>
      </c>
      <c r="AH112" s="79"/>
      <c r="AI112" s="85" t="s">
        <v>1092</v>
      </c>
      <c r="AJ112" s="79" t="b">
        <v>0</v>
      </c>
      <c r="AK112" s="79">
        <v>1</v>
      </c>
      <c r="AL112" s="85" t="s">
        <v>1013</v>
      </c>
      <c r="AM112" s="79" t="s">
        <v>1117</v>
      </c>
      <c r="AN112" s="79" t="b">
        <v>0</v>
      </c>
      <c r="AO112" s="85" t="s">
        <v>1013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8</v>
      </c>
      <c r="BC112" s="78" t="str">
        <f>REPLACE(INDEX(GroupVertices[Group],MATCH(Edges[[#This Row],[Vertex 2]],GroupVertices[Vertex],0)),1,1,"")</f>
        <v>8</v>
      </c>
      <c r="BD112" s="48"/>
      <c r="BE112" s="49"/>
      <c r="BF112" s="48"/>
      <c r="BG112" s="49"/>
      <c r="BH112" s="48"/>
      <c r="BI112" s="49"/>
      <c r="BJ112" s="48"/>
      <c r="BK112" s="49"/>
      <c r="BL112" s="48"/>
    </row>
    <row r="113" spans="1:64" ht="15">
      <c r="A113" s="64" t="s">
        <v>300</v>
      </c>
      <c r="B113" s="64" t="s">
        <v>300</v>
      </c>
      <c r="C113" s="65" t="s">
        <v>3080</v>
      </c>
      <c r="D113" s="66">
        <v>10</v>
      </c>
      <c r="E113" s="67" t="s">
        <v>136</v>
      </c>
      <c r="F113" s="68">
        <v>12</v>
      </c>
      <c r="G113" s="65"/>
      <c r="H113" s="69"/>
      <c r="I113" s="70"/>
      <c r="J113" s="70"/>
      <c r="K113" s="34" t="s">
        <v>65</v>
      </c>
      <c r="L113" s="77">
        <v>113</v>
      </c>
      <c r="M113" s="77"/>
      <c r="N113" s="72"/>
      <c r="O113" s="79" t="s">
        <v>176</v>
      </c>
      <c r="P113" s="81">
        <v>43451.745150462964</v>
      </c>
      <c r="Q113" s="79" t="s">
        <v>423</v>
      </c>
      <c r="R113" s="83" t="s">
        <v>508</v>
      </c>
      <c r="S113" s="79" t="s">
        <v>562</v>
      </c>
      <c r="T113" s="79"/>
      <c r="U113" s="79"/>
      <c r="V113" s="83" t="s">
        <v>714</v>
      </c>
      <c r="W113" s="81">
        <v>43451.745150462964</v>
      </c>
      <c r="X113" s="83" t="s">
        <v>840</v>
      </c>
      <c r="Y113" s="79"/>
      <c r="Z113" s="79"/>
      <c r="AA113" s="85" t="s">
        <v>1010</v>
      </c>
      <c r="AB113" s="79"/>
      <c r="AC113" s="79" t="b">
        <v>0</v>
      </c>
      <c r="AD113" s="79">
        <v>0</v>
      </c>
      <c r="AE113" s="85" t="s">
        <v>1092</v>
      </c>
      <c r="AF113" s="79" t="b">
        <v>0</v>
      </c>
      <c r="AG113" s="79" t="s">
        <v>1100</v>
      </c>
      <c r="AH113" s="79"/>
      <c r="AI113" s="85" t="s">
        <v>1092</v>
      </c>
      <c r="AJ113" s="79" t="b">
        <v>0</v>
      </c>
      <c r="AK113" s="79">
        <v>0</v>
      </c>
      <c r="AL113" s="85" t="s">
        <v>1092</v>
      </c>
      <c r="AM113" s="79" t="s">
        <v>1128</v>
      </c>
      <c r="AN113" s="79" t="b">
        <v>1</v>
      </c>
      <c r="AO113" s="85" t="s">
        <v>1010</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8</v>
      </c>
      <c r="BC113" s="78" t="str">
        <f>REPLACE(INDEX(GroupVertices[Group],MATCH(Edges[[#This Row],[Vertex 2]],GroupVertices[Vertex],0)),1,1,"")</f>
        <v>8</v>
      </c>
      <c r="BD113" s="48">
        <v>1</v>
      </c>
      <c r="BE113" s="49">
        <v>5.555555555555555</v>
      </c>
      <c r="BF113" s="48">
        <v>0</v>
      </c>
      <c r="BG113" s="49">
        <v>0</v>
      </c>
      <c r="BH113" s="48">
        <v>0</v>
      </c>
      <c r="BI113" s="49">
        <v>0</v>
      </c>
      <c r="BJ113" s="48">
        <v>17</v>
      </c>
      <c r="BK113" s="49">
        <v>94.44444444444444</v>
      </c>
      <c r="BL113" s="48">
        <v>18</v>
      </c>
    </row>
    <row r="114" spans="1:64" ht="15">
      <c r="A114" s="64" t="s">
        <v>300</v>
      </c>
      <c r="B114" s="64" t="s">
        <v>300</v>
      </c>
      <c r="C114" s="65" t="s">
        <v>3080</v>
      </c>
      <c r="D114" s="66">
        <v>10</v>
      </c>
      <c r="E114" s="67" t="s">
        <v>136</v>
      </c>
      <c r="F114" s="68">
        <v>12</v>
      </c>
      <c r="G114" s="65"/>
      <c r="H114" s="69"/>
      <c r="I114" s="70"/>
      <c r="J114" s="70"/>
      <c r="K114" s="34" t="s">
        <v>65</v>
      </c>
      <c r="L114" s="77">
        <v>114</v>
      </c>
      <c r="M114" s="77"/>
      <c r="N114" s="72"/>
      <c r="O114" s="79" t="s">
        <v>176</v>
      </c>
      <c r="P114" s="81">
        <v>43452.75486111111</v>
      </c>
      <c r="Q114" s="79" t="s">
        <v>424</v>
      </c>
      <c r="R114" s="83" t="s">
        <v>509</v>
      </c>
      <c r="S114" s="79" t="s">
        <v>562</v>
      </c>
      <c r="T114" s="79"/>
      <c r="U114" s="79"/>
      <c r="V114" s="83" t="s">
        <v>714</v>
      </c>
      <c r="W114" s="81">
        <v>43452.75486111111</v>
      </c>
      <c r="X114" s="83" t="s">
        <v>841</v>
      </c>
      <c r="Y114" s="79"/>
      <c r="Z114" s="79"/>
      <c r="AA114" s="85" t="s">
        <v>1011</v>
      </c>
      <c r="AB114" s="79"/>
      <c r="AC114" s="79" t="b">
        <v>0</v>
      </c>
      <c r="AD114" s="79">
        <v>0</v>
      </c>
      <c r="AE114" s="85" t="s">
        <v>1092</v>
      </c>
      <c r="AF114" s="79" t="b">
        <v>0</v>
      </c>
      <c r="AG114" s="79" t="s">
        <v>1100</v>
      </c>
      <c r="AH114" s="79"/>
      <c r="AI114" s="85" t="s">
        <v>1092</v>
      </c>
      <c r="AJ114" s="79" t="b">
        <v>0</v>
      </c>
      <c r="AK114" s="79">
        <v>0</v>
      </c>
      <c r="AL114" s="85" t="s">
        <v>1092</v>
      </c>
      <c r="AM114" s="79" t="s">
        <v>1128</v>
      </c>
      <c r="AN114" s="79" t="b">
        <v>1</v>
      </c>
      <c r="AO114" s="85" t="s">
        <v>1011</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8</v>
      </c>
      <c r="BC114" s="78" t="str">
        <f>REPLACE(INDEX(GroupVertices[Group],MATCH(Edges[[#This Row],[Vertex 2]],GroupVertices[Vertex],0)),1,1,"")</f>
        <v>8</v>
      </c>
      <c r="BD114" s="48">
        <v>0</v>
      </c>
      <c r="BE114" s="49">
        <v>0</v>
      </c>
      <c r="BF114" s="48">
        <v>4</v>
      </c>
      <c r="BG114" s="49">
        <v>23.529411764705884</v>
      </c>
      <c r="BH114" s="48">
        <v>0</v>
      </c>
      <c r="BI114" s="49">
        <v>0</v>
      </c>
      <c r="BJ114" s="48">
        <v>13</v>
      </c>
      <c r="BK114" s="49">
        <v>76.47058823529412</v>
      </c>
      <c r="BL114" s="48">
        <v>17</v>
      </c>
    </row>
    <row r="115" spans="1:64" ht="15">
      <c r="A115" s="64" t="s">
        <v>300</v>
      </c>
      <c r="B115" s="64" t="s">
        <v>300</v>
      </c>
      <c r="C115" s="65" t="s">
        <v>3080</v>
      </c>
      <c r="D115" s="66">
        <v>10</v>
      </c>
      <c r="E115" s="67" t="s">
        <v>136</v>
      </c>
      <c r="F115" s="68">
        <v>12</v>
      </c>
      <c r="G115" s="65"/>
      <c r="H115" s="69"/>
      <c r="I115" s="70"/>
      <c r="J115" s="70"/>
      <c r="K115" s="34" t="s">
        <v>65</v>
      </c>
      <c r="L115" s="77">
        <v>115</v>
      </c>
      <c r="M115" s="77"/>
      <c r="N115" s="72"/>
      <c r="O115" s="79" t="s">
        <v>176</v>
      </c>
      <c r="P115" s="81">
        <v>43453.665972222225</v>
      </c>
      <c r="Q115" s="79" t="s">
        <v>425</v>
      </c>
      <c r="R115" s="83" t="s">
        <v>510</v>
      </c>
      <c r="S115" s="79" t="s">
        <v>562</v>
      </c>
      <c r="T115" s="79"/>
      <c r="U115" s="79"/>
      <c r="V115" s="83" t="s">
        <v>714</v>
      </c>
      <c r="W115" s="81">
        <v>43453.665972222225</v>
      </c>
      <c r="X115" s="83" t="s">
        <v>842</v>
      </c>
      <c r="Y115" s="79"/>
      <c r="Z115" s="79"/>
      <c r="AA115" s="85" t="s">
        <v>1012</v>
      </c>
      <c r="AB115" s="79"/>
      <c r="AC115" s="79" t="b">
        <v>0</v>
      </c>
      <c r="AD115" s="79">
        <v>0</v>
      </c>
      <c r="AE115" s="85" t="s">
        <v>1092</v>
      </c>
      <c r="AF115" s="79" t="b">
        <v>0</v>
      </c>
      <c r="AG115" s="79" t="s">
        <v>1100</v>
      </c>
      <c r="AH115" s="79"/>
      <c r="AI115" s="85" t="s">
        <v>1092</v>
      </c>
      <c r="AJ115" s="79" t="b">
        <v>0</v>
      </c>
      <c r="AK115" s="79">
        <v>0</v>
      </c>
      <c r="AL115" s="85" t="s">
        <v>1092</v>
      </c>
      <c r="AM115" s="79" t="s">
        <v>1128</v>
      </c>
      <c r="AN115" s="79" t="b">
        <v>1</v>
      </c>
      <c r="AO115" s="85" t="s">
        <v>1012</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8</v>
      </c>
      <c r="BC115" s="78" t="str">
        <f>REPLACE(INDEX(GroupVertices[Group],MATCH(Edges[[#This Row],[Vertex 2]],GroupVertices[Vertex],0)),1,1,"")</f>
        <v>8</v>
      </c>
      <c r="BD115" s="48">
        <v>0</v>
      </c>
      <c r="BE115" s="49">
        <v>0</v>
      </c>
      <c r="BF115" s="48">
        <v>1</v>
      </c>
      <c r="BG115" s="49">
        <v>4.3478260869565215</v>
      </c>
      <c r="BH115" s="48">
        <v>0</v>
      </c>
      <c r="BI115" s="49">
        <v>0</v>
      </c>
      <c r="BJ115" s="48">
        <v>22</v>
      </c>
      <c r="BK115" s="49">
        <v>95.65217391304348</v>
      </c>
      <c r="BL115" s="48">
        <v>23</v>
      </c>
    </row>
    <row r="116" spans="1:64" ht="15">
      <c r="A116" s="64" t="s">
        <v>300</v>
      </c>
      <c r="B116" s="64" t="s">
        <v>345</v>
      </c>
      <c r="C116" s="65" t="s">
        <v>3078</v>
      </c>
      <c r="D116" s="66">
        <v>3</v>
      </c>
      <c r="E116" s="67" t="s">
        <v>132</v>
      </c>
      <c r="F116" s="68">
        <v>35</v>
      </c>
      <c r="G116" s="65"/>
      <c r="H116" s="69"/>
      <c r="I116" s="70"/>
      <c r="J116" s="70"/>
      <c r="K116" s="34" t="s">
        <v>65</v>
      </c>
      <c r="L116" s="77">
        <v>116</v>
      </c>
      <c r="M116" s="77"/>
      <c r="N116" s="72"/>
      <c r="O116" s="79" t="s">
        <v>380</v>
      </c>
      <c r="P116" s="81">
        <v>43457.71668981481</v>
      </c>
      <c r="Q116" s="79" t="s">
        <v>426</v>
      </c>
      <c r="R116" s="83" t="s">
        <v>511</v>
      </c>
      <c r="S116" s="79" t="s">
        <v>562</v>
      </c>
      <c r="T116" s="79"/>
      <c r="U116" s="79"/>
      <c r="V116" s="83" t="s">
        <v>714</v>
      </c>
      <c r="W116" s="81">
        <v>43457.71668981481</v>
      </c>
      <c r="X116" s="83" t="s">
        <v>843</v>
      </c>
      <c r="Y116" s="79"/>
      <c r="Z116" s="79"/>
      <c r="AA116" s="85" t="s">
        <v>1013</v>
      </c>
      <c r="AB116" s="79"/>
      <c r="AC116" s="79" t="b">
        <v>0</v>
      </c>
      <c r="AD116" s="79">
        <v>0</v>
      </c>
      <c r="AE116" s="85" t="s">
        <v>1092</v>
      </c>
      <c r="AF116" s="79" t="b">
        <v>0</v>
      </c>
      <c r="AG116" s="79" t="s">
        <v>1100</v>
      </c>
      <c r="AH116" s="79"/>
      <c r="AI116" s="85" t="s">
        <v>1092</v>
      </c>
      <c r="AJ116" s="79" t="b">
        <v>0</v>
      </c>
      <c r="AK116" s="79">
        <v>0</v>
      </c>
      <c r="AL116" s="85" t="s">
        <v>1092</v>
      </c>
      <c r="AM116" s="79" t="s">
        <v>1128</v>
      </c>
      <c r="AN116" s="79" t="b">
        <v>1</v>
      </c>
      <c r="AO116" s="85" t="s">
        <v>1013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8</v>
      </c>
      <c r="BC116" s="78" t="str">
        <f>REPLACE(INDEX(GroupVertices[Group],MATCH(Edges[[#This Row],[Vertex 2]],GroupVertices[Vertex],0)),1,1,"")</f>
        <v>8</v>
      </c>
      <c r="BD116" s="48">
        <v>0</v>
      </c>
      <c r="BE116" s="49">
        <v>0</v>
      </c>
      <c r="BF116" s="48">
        <v>3</v>
      </c>
      <c r="BG116" s="49">
        <v>18.75</v>
      </c>
      <c r="BH116" s="48">
        <v>0</v>
      </c>
      <c r="BI116" s="49">
        <v>0</v>
      </c>
      <c r="BJ116" s="48">
        <v>13</v>
      </c>
      <c r="BK116" s="49">
        <v>81.25</v>
      </c>
      <c r="BL116" s="48">
        <v>16</v>
      </c>
    </row>
    <row r="117" spans="1:64" ht="15">
      <c r="A117" s="64" t="s">
        <v>301</v>
      </c>
      <c r="B117" s="64" t="s">
        <v>300</v>
      </c>
      <c r="C117" s="65" t="s">
        <v>3078</v>
      </c>
      <c r="D117" s="66">
        <v>3</v>
      </c>
      <c r="E117" s="67" t="s">
        <v>132</v>
      </c>
      <c r="F117" s="68">
        <v>35</v>
      </c>
      <c r="G117" s="65"/>
      <c r="H117" s="69"/>
      <c r="I117" s="70"/>
      <c r="J117" s="70"/>
      <c r="K117" s="34" t="s">
        <v>65</v>
      </c>
      <c r="L117" s="77">
        <v>117</v>
      </c>
      <c r="M117" s="77"/>
      <c r="N117" s="72"/>
      <c r="O117" s="79" t="s">
        <v>380</v>
      </c>
      <c r="P117" s="81">
        <v>43457.718090277776</v>
      </c>
      <c r="Q117" s="79" t="s">
        <v>422</v>
      </c>
      <c r="R117" s="79"/>
      <c r="S117" s="79"/>
      <c r="T117" s="79"/>
      <c r="U117" s="79"/>
      <c r="V117" s="83" t="s">
        <v>715</v>
      </c>
      <c r="W117" s="81">
        <v>43457.718090277776</v>
      </c>
      <c r="X117" s="83" t="s">
        <v>839</v>
      </c>
      <c r="Y117" s="79"/>
      <c r="Z117" s="79"/>
      <c r="AA117" s="85" t="s">
        <v>1009</v>
      </c>
      <c r="AB117" s="79"/>
      <c r="AC117" s="79" t="b">
        <v>0</v>
      </c>
      <c r="AD117" s="79">
        <v>0</v>
      </c>
      <c r="AE117" s="85" t="s">
        <v>1092</v>
      </c>
      <c r="AF117" s="79" t="b">
        <v>0</v>
      </c>
      <c r="AG117" s="79" t="s">
        <v>1100</v>
      </c>
      <c r="AH117" s="79"/>
      <c r="AI117" s="85" t="s">
        <v>1092</v>
      </c>
      <c r="AJ117" s="79" t="b">
        <v>0</v>
      </c>
      <c r="AK117" s="79">
        <v>1</v>
      </c>
      <c r="AL117" s="85" t="s">
        <v>1013</v>
      </c>
      <c r="AM117" s="79" t="s">
        <v>1117</v>
      </c>
      <c r="AN117" s="79" t="b">
        <v>0</v>
      </c>
      <c r="AO117" s="85" t="s">
        <v>1013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8</v>
      </c>
      <c r="BC117" s="78" t="str">
        <f>REPLACE(INDEX(GroupVertices[Group],MATCH(Edges[[#This Row],[Vertex 2]],GroupVertices[Vertex],0)),1,1,"")</f>
        <v>8</v>
      </c>
      <c r="BD117" s="48"/>
      <c r="BE117" s="49"/>
      <c r="BF117" s="48"/>
      <c r="BG117" s="49"/>
      <c r="BH117" s="48"/>
      <c r="BI117" s="49"/>
      <c r="BJ117" s="48"/>
      <c r="BK117" s="49"/>
      <c r="BL117" s="48"/>
    </row>
    <row r="118" spans="1:64" ht="15">
      <c r="A118" s="64" t="s">
        <v>301</v>
      </c>
      <c r="B118" s="64" t="s">
        <v>345</v>
      </c>
      <c r="C118" s="65" t="s">
        <v>3078</v>
      </c>
      <c r="D118" s="66">
        <v>3</v>
      </c>
      <c r="E118" s="67" t="s">
        <v>132</v>
      </c>
      <c r="F118" s="68">
        <v>35</v>
      </c>
      <c r="G118" s="65"/>
      <c r="H118" s="69"/>
      <c r="I118" s="70"/>
      <c r="J118" s="70"/>
      <c r="K118" s="34" t="s">
        <v>65</v>
      </c>
      <c r="L118" s="77">
        <v>118</v>
      </c>
      <c r="M118" s="77"/>
      <c r="N118" s="72"/>
      <c r="O118" s="79" t="s">
        <v>380</v>
      </c>
      <c r="P118" s="81">
        <v>43457.718090277776</v>
      </c>
      <c r="Q118" s="79" t="s">
        <v>422</v>
      </c>
      <c r="R118" s="79"/>
      <c r="S118" s="79"/>
      <c r="T118" s="79"/>
      <c r="U118" s="79"/>
      <c r="V118" s="83" t="s">
        <v>715</v>
      </c>
      <c r="W118" s="81">
        <v>43457.718090277776</v>
      </c>
      <c r="X118" s="83" t="s">
        <v>839</v>
      </c>
      <c r="Y118" s="79"/>
      <c r="Z118" s="79"/>
      <c r="AA118" s="85" t="s">
        <v>1009</v>
      </c>
      <c r="AB118" s="79"/>
      <c r="AC118" s="79" t="b">
        <v>0</v>
      </c>
      <c r="AD118" s="79">
        <v>0</v>
      </c>
      <c r="AE118" s="85" t="s">
        <v>1092</v>
      </c>
      <c r="AF118" s="79" t="b">
        <v>0</v>
      </c>
      <c r="AG118" s="79" t="s">
        <v>1100</v>
      </c>
      <c r="AH118" s="79"/>
      <c r="AI118" s="85" t="s">
        <v>1092</v>
      </c>
      <c r="AJ118" s="79" t="b">
        <v>0</v>
      </c>
      <c r="AK118" s="79">
        <v>1</v>
      </c>
      <c r="AL118" s="85" t="s">
        <v>1013</v>
      </c>
      <c r="AM118" s="79" t="s">
        <v>1117</v>
      </c>
      <c r="AN118" s="79" t="b">
        <v>0</v>
      </c>
      <c r="AO118" s="85" t="s">
        <v>1013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8</v>
      </c>
      <c r="BC118" s="78" t="str">
        <f>REPLACE(INDEX(GroupVertices[Group],MATCH(Edges[[#This Row],[Vertex 2]],GroupVertices[Vertex],0)),1,1,"")</f>
        <v>8</v>
      </c>
      <c r="BD118" s="48">
        <v>0</v>
      </c>
      <c r="BE118" s="49">
        <v>0</v>
      </c>
      <c r="BF118" s="48">
        <v>3</v>
      </c>
      <c r="BG118" s="49">
        <v>14.285714285714286</v>
      </c>
      <c r="BH118" s="48">
        <v>0</v>
      </c>
      <c r="BI118" s="49">
        <v>0</v>
      </c>
      <c r="BJ118" s="48">
        <v>18</v>
      </c>
      <c r="BK118" s="49">
        <v>85.71428571428571</v>
      </c>
      <c r="BL118" s="48">
        <v>21</v>
      </c>
    </row>
    <row r="119" spans="1:64" ht="15">
      <c r="A119" s="64" t="s">
        <v>302</v>
      </c>
      <c r="B119" s="64" t="s">
        <v>346</v>
      </c>
      <c r="C119" s="65" t="s">
        <v>3078</v>
      </c>
      <c r="D119" s="66">
        <v>3</v>
      </c>
      <c r="E119" s="67" t="s">
        <v>132</v>
      </c>
      <c r="F119" s="68">
        <v>35</v>
      </c>
      <c r="G119" s="65"/>
      <c r="H119" s="69"/>
      <c r="I119" s="70"/>
      <c r="J119" s="70"/>
      <c r="K119" s="34" t="s">
        <v>65</v>
      </c>
      <c r="L119" s="77">
        <v>119</v>
      </c>
      <c r="M119" s="77"/>
      <c r="N119" s="72"/>
      <c r="O119" s="79" t="s">
        <v>380</v>
      </c>
      <c r="P119" s="81">
        <v>43457.897777777776</v>
      </c>
      <c r="Q119" s="79" t="s">
        <v>427</v>
      </c>
      <c r="R119" s="83" t="s">
        <v>512</v>
      </c>
      <c r="S119" s="79" t="s">
        <v>562</v>
      </c>
      <c r="T119" s="79"/>
      <c r="U119" s="79"/>
      <c r="V119" s="83" t="s">
        <v>716</v>
      </c>
      <c r="W119" s="81">
        <v>43457.897777777776</v>
      </c>
      <c r="X119" s="83" t="s">
        <v>844</v>
      </c>
      <c r="Y119" s="79"/>
      <c r="Z119" s="79"/>
      <c r="AA119" s="85" t="s">
        <v>1014</v>
      </c>
      <c r="AB119" s="85" t="s">
        <v>1086</v>
      </c>
      <c r="AC119" s="79" t="b">
        <v>0</v>
      </c>
      <c r="AD119" s="79">
        <v>0</v>
      </c>
      <c r="AE119" s="85" t="s">
        <v>1096</v>
      </c>
      <c r="AF119" s="79" t="b">
        <v>0</v>
      </c>
      <c r="AG119" s="79" t="s">
        <v>1100</v>
      </c>
      <c r="AH119" s="79"/>
      <c r="AI119" s="85" t="s">
        <v>1092</v>
      </c>
      <c r="AJ119" s="79" t="b">
        <v>0</v>
      </c>
      <c r="AK119" s="79">
        <v>0</v>
      </c>
      <c r="AL119" s="85" t="s">
        <v>1092</v>
      </c>
      <c r="AM119" s="79" t="s">
        <v>1114</v>
      </c>
      <c r="AN119" s="79" t="b">
        <v>1</v>
      </c>
      <c r="AO119" s="85" t="s">
        <v>1086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9</v>
      </c>
      <c r="BC119" s="78" t="str">
        <f>REPLACE(INDEX(GroupVertices[Group],MATCH(Edges[[#This Row],[Vertex 2]],GroupVertices[Vertex],0)),1,1,"")</f>
        <v>9</v>
      </c>
      <c r="BD119" s="48"/>
      <c r="BE119" s="49"/>
      <c r="BF119" s="48"/>
      <c r="BG119" s="49"/>
      <c r="BH119" s="48"/>
      <c r="BI119" s="49"/>
      <c r="BJ119" s="48"/>
      <c r="BK119" s="49"/>
      <c r="BL119" s="48"/>
    </row>
    <row r="120" spans="1:64" ht="15">
      <c r="A120" s="64" t="s">
        <v>302</v>
      </c>
      <c r="B120" s="64" t="s">
        <v>347</v>
      </c>
      <c r="C120" s="65" t="s">
        <v>3078</v>
      </c>
      <c r="D120" s="66">
        <v>3</v>
      </c>
      <c r="E120" s="67" t="s">
        <v>132</v>
      </c>
      <c r="F120" s="68">
        <v>35</v>
      </c>
      <c r="G120" s="65"/>
      <c r="H120" s="69"/>
      <c r="I120" s="70"/>
      <c r="J120" s="70"/>
      <c r="K120" s="34" t="s">
        <v>65</v>
      </c>
      <c r="L120" s="77">
        <v>120</v>
      </c>
      <c r="M120" s="77"/>
      <c r="N120" s="72"/>
      <c r="O120" s="79" t="s">
        <v>380</v>
      </c>
      <c r="P120" s="81">
        <v>43457.897777777776</v>
      </c>
      <c r="Q120" s="79" t="s">
        <v>427</v>
      </c>
      <c r="R120" s="83" t="s">
        <v>512</v>
      </c>
      <c r="S120" s="79" t="s">
        <v>562</v>
      </c>
      <c r="T120" s="79"/>
      <c r="U120" s="79"/>
      <c r="V120" s="83" t="s">
        <v>716</v>
      </c>
      <c r="W120" s="81">
        <v>43457.897777777776</v>
      </c>
      <c r="X120" s="83" t="s">
        <v>844</v>
      </c>
      <c r="Y120" s="79"/>
      <c r="Z120" s="79"/>
      <c r="AA120" s="85" t="s">
        <v>1014</v>
      </c>
      <c r="AB120" s="85" t="s">
        <v>1086</v>
      </c>
      <c r="AC120" s="79" t="b">
        <v>0</v>
      </c>
      <c r="AD120" s="79">
        <v>0</v>
      </c>
      <c r="AE120" s="85" t="s">
        <v>1096</v>
      </c>
      <c r="AF120" s="79" t="b">
        <v>0</v>
      </c>
      <c r="AG120" s="79" t="s">
        <v>1100</v>
      </c>
      <c r="AH120" s="79"/>
      <c r="AI120" s="85" t="s">
        <v>1092</v>
      </c>
      <c r="AJ120" s="79" t="b">
        <v>0</v>
      </c>
      <c r="AK120" s="79">
        <v>0</v>
      </c>
      <c r="AL120" s="85" t="s">
        <v>1092</v>
      </c>
      <c r="AM120" s="79" t="s">
        <v>1114</v>
      </c>
      <c r="AN120" s="79" t="b">
        <v>1</v>
      </c>
      <c r="AO120" s="85" t="s">
        <v>1086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9</v>
      </c>
      <c r="BC120" s="78" t="str">
        <f>REPLACE(INDEX(GroupVertices[Group],MATCH(Edges[[#This Row],[Vertex 2]],GroupVertices[Vertex],0)),1,1,"")</f>
        <v>9</v>
      </c>
      <c r="BD120" s="48"/>
      <c r="BE120" s="49"/>
      <c r="BF120" s="48"/>
      <c r="BG120" s="49"/>
      <c r="BH120" s="48"/>
      <c r="BI120" s="49"/>
      <c r="BJ120" s="48"/>
      <c r="BK120" s="49"/>
      <c r="BL120" s="48"/>
    </row>
    <row r="121" spans="1:64" ht="15">
      <c r="A121" s="64" t="s">
        <v>302</v>
      </c>
      <c r="B121" s="64" t="s">
        <v>348</v>
      </c>
      <c r="C121" s="65" t="s">
        <v>3078</v>
      </c>
      <c r="D121" s="66">
        <v>3</v>
      </c>
      <c r="E121" s="67" t="s">
        <v>132</v>
      </c>
      <c r="F121" s="68">
        <v>35</v>
      </c>
      <c r="G121" s="65"/>
      <c r="H121" s="69"/>
      <c r="I121" s="70"/>
      <c r="J121" s="70"/>
      <c r="K121" s="34" t="s">
        <v>65</v>
      </c>
      <c r="L121" s="77">
        <v>121</v>
      </c>
      <c r="M121" s="77"/>
      <c r="N121" s="72"/>
      <c r="O121" s="79" t="s">
        <v>380</v>
      </c>
      <c r="P121" s="81">
        <v>43457.897777777776</v>
      </c>
      <c r="Q121" s="79" t="s">
        <v>427</v>
      </c>
      <c r="R121" s="83" t="s">
        <v>512</v>
      </c>
      <c r="S121" s="79" t="s">
        <v>562</v>
      </c>
      <c r="T121" s="79"/>
      <c r="U121" s="79"/>
      <c r="V121" s="83" t="s">
        <v>716</v>
      </c>
      <c r="W121" s="81">
        <v>43457.897777777776</v>
      </c>
      <c r="X121" s="83" t="s">
        <v>844</v>
      </c>
      <c r="Y121" s="79"/>
      <c r="Z121" s="79"/>
      <c r="AA121" s="85" t="s">
        <v>1014</v>
      </c>
      <c r="AB121" s="85" t="s">
        <v>1086</v>
      </c>
      <c r="AC121" s="79" t="b">
        <v>0</v>
      </c>
      <c r="AD121" s="79">
        <v>0</v>
      </c>
      <c r="AE121" s="85" t="s">
        <v>1096</v>
      </c>
      <c r="AF121" s="79" t="b">
        <v>0</v>
      </c>
      <c r="AG121" s="79" t="s">
        <v>1100</v>
      </c>
      <c r="AH121" s="79"/>
      <c r="AI121" s="85" t="s">
        <v>1092</v>
      </c>
      <c r="AJ121" s="79" t="b">
        <v>0</v>
      </c>
      <c r="AK121" s="79">
        <v>0</v>
      </c>
      <c r="AL121" s="85" t="s">
        <v>1092</v>
      </c>
      <c r="AM121" s="79" t="s">
        <v>1114</v>
      </c>
      <c r="AN121" s="79" t="b">
        <v>1</v>
      </c>
      <c r="AO121" s="85" t="s">
        <v>1086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9</v>
      </c>
      <c r="BC121" s="78" t="str">
        <f>REPLACE(INDEX(GroupVertices[Group],MATCH(Edges[[#This Row],[Vertex 2]],GroupVertices[Vertex],0)),1,1,"")</f>
        <v>9</v>
      </c>
      <c r="BD121" s="48"/>
      <c r="BE121" s="49"/>
      <c r="BF121" s="48"/>
      <c r="BG121" s="49"/>
      <c r="BH121" s="48"/>
      <c r="BI121" s="49"/>
      <c r="BJ121" s="48"/>
      <c r="BK121" s="49"/>
      <c r="BL121" s="48"/>
    </row>
    <row r="122" spans="1:64" ht="15">
      <c r="A122" s="64" t="s">
        <v>302</v>
      </c>
      <c r="B122" s="64" t="s">
        <v>349</v>
      </c>
      <c r="C122" s="65" t="s">
        <v>3078</v>
      </c>
      <c r="D122" s="66">
        <v>3</v>
      </c>
      <c r="E122" s="67" t="s">
        <v>132</v>
      </c>
      <c r="F122" s="68">
        <v>35</v>
      </c>
      <c r="G122" s="65"/>
      <c r="H122" s="69"/>
      <c r="I122" s="70"/>
      <c r="J122" s="70"/>
      <c r="K122" s="34" t="s">
        <v>65</v>
      </c>
      <c r="L122" s="77">
        <v>122</v>
      </c>
      <c r="M122" s="77"/>
      <c r="N122" s="72"/>
      <c r="O122" s="79" t="s">
        <v>380</v>
      </c>
      <c r="P122" s="81">
        <v>43457.897777777776</v>
      </c>
      <c r="Q122" s="79" t="s">
        <v>427</v>
      </c>
      <c r="R122" s="83" t="s">
        <v>512</v>
      </c>
      <c r="S122" s="79" t="s">
        <v>562</v>
      </c>
      <c r="T122" s="79"/>
      <c r="U122" s="79"/>
      <c r="V122" s="83" t="s">
        <v>716</v>
      </c>
      <c r="W122" s="81">
        <v>43457.897777777776</v>
      </c>
      <c r="X122" s="83" t="s">
        <v>844</v>
      </c>
      <c r="Y122" s="79"/>
      <c r="Z122" s="79"/>
      <c r="AA122" s="85" t="s">
        <v>1014</v>
      </c>
      <c r="AB122" s="85" t="s">
        <v>1086</v>
      </c>
      <c r="AC122" s="79" t="b">
        <v>0</v>
      </c>
      <c r="AD122" s="79">
        <v>0</v>
      </c>
      <c r="AE122" s="85" t="s">
        <v>1096</v>
      </c>
      <c r="AF122" s="79" t="b">
        <v>0</v>
      </c>
      <c r="AG122" s="79" t="s">
        <v>1100</v>
      </c>
      <c r="AH122" s="79"/>
      <c r="AI122" s="85" t="s">
        <v>1092</v>
      </c>
      <c r="AJ122" s="79" t="b">
        <v>0</v>
      </c>
      <c r="AK122" s="79">
        <v>0</v>
      </c>
      <c r="AL122" s="85" t="s">
        <v>1092</v>
      </c>
      <c r="AM122" s="79" t="s">
        <v>1114</v>
      </c>
      <c r="AN122" s="79" t="b">
        <v>1</v>
      </c>
      <c r="AO122" s="85" t="s">
        <v>1086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9</v>
      </c>
      <c r="BC122" s="78" t="str">
        <f>REPLACE(INDEX(GroupVertices[Group],MATCH(Edges[[#This Row],[Vertex 2]],GroupVertices[Vertex],0)),1,1,"")</f>
        <v>9</v>
      </c>
      <c r="BD122" s="48"/>
      <c r="BE122" s="49"/>
      <c r="BF122" s="48"/>
      <c r="BG122" s="49"/>
      <c r="BH122" s="48"/>
      <c r="BI122" s="49"/>
      <c r="BJ122" s="48"/>
      <c r="BK122" s="49"/>
      <c r="BL122" s="48"/>
    </row>
    <row r="123" spans="1:64" ht="15">
      <c r="A123" s="64" t="s">
        <v>302</v>
      </c>
      <c r="B123" s="64" t="s">
        <v>350</v>
      </c>
      <c r="C123" s="65" t="s">
        <v>3078</v>
      </c>
      <c r="D123" s="66">
        <v>3</v>
      </c>
      <c r="E123" s="67" t="s">
        <v>132</v>
      </c>
      <c r="F123" s="68">
        <v>35</v>
      </c>
      <c r="G123" s="65"/>
      <c r="H123" s="69"/>
      <c r="I123" s="70"/>
      <c r="J123" s="70"/>
      <c r="K123" s="34" t="s">
        <v>65</v>
      </c>
      <c r="L123" s="77">
        <v>123</v>
      </c>
      <c r="M123" s="77"/>
      <c r="N123" s="72"/>
      <c r="O123" s="79" t="s">
        <v>380</v>
      </c>
      <c r="P123" s="81">
        <v>43457.897777777776</v>
      </c>
      <c r="Q123" s="79" t="s">
        <v>427</v>
      </c>
      <c r="R123" s="83" t="s">
        <v>512</v>
      </c>
      <c r="S123" s="79" t="s">
        <v>562</v>
      </c>
      <c r="T123" s="79"/>
      <c r="U123" s="79"/>
      <c r="V123" s="83" t="s">
        <v>716</v>
      </c>
      <c r="W123" s="81">
        <v>43457.897777777776</v>
      </c>
      <c r="X123" s="83" t="s">
        <v>844</v>
      </c>
      <c r="Y123" s="79"/>
      <c r="Z123" s="79"/>
      <c r="AA123" s="85" t="s">
        <v>1014</v>
      </c>
      <c r="AB123" s="85" t="s">
        <v>1086</v>
      </c>
      <c r="AC123" s="79" t="b">
        <v>0</v>
      </c>
      <c r="AD123" s="79">
        <v>0</v>
      </c>
      <c r="AE123" s="85" t="s">
        <v>1096</v>
      </c>
      <c r="AF123" s="79" t="b">
        <v>0</v>
      </c>
      <c r="AG123" s="79" t="s">
        <v>1100</v>
      </c>
      <c r="AH123" s="79"/>
      <c r="AI123" s="85" t="s">
        <v>1092</v>
      </c>
      <c r="AJ123" s="79" t="b">
        <v>0</v>
      </c>
      <c r="AK123" s="79">
        <v>0</v>
      </c>
      <c r="AL123" s="85" t="s">
        <v>1092</v>
      </c>
      <c r="AM123" s="79" t="s">
        <v>1114</v>
      </c>
      <c r="AN123" s="79" t="b">
        <v>1</v>
      </c>
      <c r="AO123" s="85" t="s">
        <v>1086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9</v>
      </c>
      <c r="BC123" s="78" t="str">
        <f>REPLACE(INDEX(GroupVertices[Group],MATCH(Edges[[#This Row],[Vertex 2]],GroupVertices[Vertex],0)),1,1,"")</f>
        <v>9</v>
      </c>
      <c r="BD123" s="48"/>
      <c r="BE123" s="49"/>
      <c r="BF123" s="48"/>
      <c r="BG123" s="49"/>
      <c r="BH123" s="48"/>
      <c r="BI123" s="49"/>
      <c r="BJ123" s="48"/>
      <c r="BK123" s="49"/>
      <c r="BL123" s="48"/>
    </row>
    <row r="124" spans="1:64" ht="15">
      <c r="A124" s="64" t="s">
        <v>302</v>
      </c>
      <c r="B124" s="64" t="s">
        <v>351</v>
      </c>
      <c r="C124" s="65" t="s">
        <v>3078</v>
      </c>
      <c r="D124" s="66">
        <v>3</v>
      </c>
      <c r="E124" s="67" t="s">
        <v>132</v>
      </c>
      <c r="F124" s="68">
        <v>35</v>
      </c>
      <c r="G124" s="65"/>
      <c r="H124" s="69"/>
      <c r="I124" s="70"/>
      <c r="J124" s="70"/>
      <c r="K124" s="34" t="s">
        <v>65</v>
      </c>
      <c r="L124" s="77">
        <v>124</v>
      </c>
      <c r="M124" s="77"/>
      <c r="N124" s="72"/>
      <c r="O124" s="79" t="s">
        <v>380</v>
      </c>
      <c r="P124" s="81">
        <v>43457.897777777776</v>
      </c>
      <c r="Q124" s="79" t="s">
        <v>427</v>
      </c>
      <c r="R124" s="83" t="s">
        <v>512</v>
      </c>
      <c r="S124" s="79" t="s">
        <v>562</v>
      </c>
      <c r="T124" s="79"/>
      <c r="U124" s="79"/>
      <c r="V124" s="83" t="s">
        <v>716</v>
      </c>
      <c r="W124" s="81">
        <v>43457.897777777776</v>
      </c>
      <c r="X124" s="83" t="s">
        <v>844</v>
      </c>
      <c r="Y124" s="79"/>
      <c r="Z124" s="79"/>
      <c r="AA124" s="85" t="s">
        <v>1014</v>
      </c>
      <c r="AB124" s="85" t="s">
        <v>1086</v>
      </c>
      <c r="AC124" s="79" t="b">
        <v>0</v>
      </c>
      <c r="AD124" s="79">
        <v>0</v>
      </c>
      <c r="AE124" s="85" t="s">
        <v>1096</v>
      </c>
      <c r="AF124" s="79" t="b">
        <v>0</v>
      </c>
      <c r="AG124" s="79" t="s">
        <v>1100</v>
      </c>
      <c r="AH124" s="79"/>
      <c r="AI124" s="85" t="s">
        <v>1092</v>
      </c>
      <c r="AJ124" s="79" t="b">
        <v>0</v>
      </c>
      <c r="AK124" s="79">
        <v>0</v>
      </c>
      <c r="AL124" s="85" t="s">
        <v>1092</v>
      </c>
      <c r="AM124" s="79" t="s">
        <v>1114</v>
      </c>
      <c r="AN124" s="79" t="b">
        <v>1</v>
      </c>
      <c r="AO124" s="85" t="s">
        <v>1086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9</v>
      </c>
      <c r="BC124" s="78" t="str">
        <f>REPLACE(INDEX(GroupVertices[Group],MATCH(Edges[[#This Row],[Vertex 2]],GroupVertices[Vertex],0)),1,1,"")</f>
        <v>9</v>
      </c>
      <c r="BD124" s="48"/>
      <c r="BE124" s="49"/>
      <c r="BF124" s="48"/>
      <c r="BG124" s="49"/>
      <c r="BH124" s="48"/>
      <c r="BI124" s="49"/>
      <c r="BJ124" s="48"/>
      <c r="BK124" s="49"/>
      <c r="BL124" s="48"/>
    </row>
    <row r="125" spans="1:64" ht="15">
      <c r="A125" s="64" t="s">
        <v>302</v>
      </c>
      <c r="B125" s="64" t="s">
        <v>352</v>
      </c>
      <c r="C125" s="65" t="s">
        <v>3078</v>
      </c>
      <c r="D125" s="66">
        <v>3</v>
      </c>
      <c r="E125" s="67" t="s">
        <v>132</v>
      </c>
      <c r="F125" s="68">
        <v>35</v>
      </c>
      <c r="G125" s="65"/>
      <c r="H125" s="69"/>
      <c r="I125" s="70"/>
      <c r="J125" s="70"/>
      <c r="K125" s="34" t="s">
        <v>65</v>
      </c>
      <c r="L125" s="77">
        <v>125</v>
      </c>
      <c r="M125" s="77"/>
      <c r="N125" s="72"/>
      <c r="O125" s="79" t="s">
        <v>380</v>
      </c>
      <c r="P125" s="81">
        <v>43457.897777777776</v>
      </c>
      <c r="Q125" s="79" t="s">
        <v>427</v>
      </c>
      <c r="R125" s="83" t="s">
        <v>512</v>
      </c>
      <c r="S125" s="79" t="s">
        <v>562</v>
      </c>
      <c r="T125" s="79"/>
      <c r="U125" s="79"/>
      <c r="V125" s="83" t="s">
        <v>716</v>
      </c>
      <c r="W125" s="81">
        <v>43457.897777777776</v>
      </c>
      <c r="X125" s="83" t="s">
        <v>844</v>
      </c>
      <c r="Y125" s="79"/>
      <c r="Z125" s="79"/>
      <c r="AA125" s="85" t="s">
        <v>1014</v>
      </c>
      <c r="AB125" s="85" t="s">
        <v>1086</v>
      </c>
      <c r="AC125" s="79" t="b">
        <v>0</v>
      </c>
      <c r="AD125" s="79">
        <v>0</v>
      </c>
      <c r="AE125" s="85" t="s">
        <v>1096</v>
      </c>
      <c r="AF125" s="79" t="b">
        <v>0</v>
      </c>
      <c r="AG125" s="79" t="s">
        <v>1100</v>
      </c>
      <c r="AH125" s="79"/>
      <c r="AI125" s="85" t="s">
        <v>1092</v>
      </c>
      <c r="AJ125" s="79" t="b">
        <v>0</v>
      </c>
      <c r="AK125" s="79">
        <v>0</v>
      </c>
      <c r="AL125" s="85" t="s">
        <v>1092</v>
      </c>
      <c r="AM125" s="79" t="s">
        <v>1114</v>
      </c>
      <c r="AN125" s="79" t="b">
        <v>1</v>
      </c>
      <c r="AO125" s="85" t="s">
        <v>1086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9</v>
      </c>
      <c r="BC125" s="78" t="str">
        <f>REPLACE(INDEX(GroupVertices[Group],MATCH(Edges[[#This Row],[Vertex 2]],GroupVertices[Vertex],0)),1,1,"")</f>
        <v>9</v>
      </c>
      <c r="BD125" s="48"/>
      <c r="BE125" s="49"/>
      <c r="BF125" s="48"/>
      <c r="BG125" s="49"/>
      <c r="BH125" s="48"/>
      <c r="BI125" s="49"/>
      <c r="BJ125" s="48"/>
      <c r="BK125" s="49"/>
      <c r="BL125" s="48"/>
    </row>
    <row r="126" spans="1:64" ht="15">
      <c r="A126" s="64" t="s">
        <v>302</v>
      </c>
      <c r="B126" s="64" t="s">
        <v>353</v>
      </c>
      <c r="C126" s="65" t="s">
        <v>3078</v>
      </c>
      <c r="D126" s="66">
        <v>3</v>
      </c>
      <c r="E126" s="67" t="s">
        <v>132</v>
      </c>
      <c r="F126" s="68">
        <v>35</v>
      </c>
      <c r="G126" s="65"/>
      <c r="H126" s="69"/>
      <c r="I126" s="70"/>
      <c r="J126" s="70"/>
      <c r="K126" s="34" t="s">
        <v>65</v>
      </c>
      <c r="L126" s="77">
        <v>126</v>
      </c>
      <c r="M126" s="77"/>
      <c r="N126" s="72"/>
      <c r="O126" s="79" t="s">
        <v>381</v>
      </c>
      <c r="P126" s="81">
        <v>43457.897777777776</v>
      </c>
      <c r="Q126" s="79" t="s">
        <v>427</v>
      </c>
      <c r="R126" s="83" t="s">
        <v>512</v>
      </c>
      <c r="S126" s="79" t="s">
        <v>562</v>
      </c>
      <c r="T126" s="79"/>
      <c r="U126" s="79"/>
      <c r="V126" s="83" t="s">
        <v>716</v>
      </c>
      <c r="W126" s="81">
        <v>43457.897777777776</v>
      </c>
      <c r="X126" s="83" t="s">
        <v>844</v>
      </c>
      <c r="Y126" s="79"/>
      <c r="Z126" s="79"/>
      <c r="AA126" s="85" t="s">
        <v>1014</v>
      </c>
      <c r="AB126" s="85" t="s">
        <v>1086</v>
      </c>
      <c r="AC126" s="79" t="b">
        <v>0</v>
      </c>
      <c r="AD126" s="79">
        <v>0</v>
      </c>
      <c r="AE126" s="85" t="s">
        <v>1096</v>
      </c>
      <c r="AF126" s="79" t="b">
        <v>0</v>
      </c>
      <c r="AG126" s="79" t="s">
        <v>1100</v>
      </c>
      <c r="AH126" s="79"/>
      <c r="AI126" s="85" t="s">
        <v>1092</v>
      </c>
      <c r="AJ126" s="79" t="b">
        <v>0</v>
      </c>
      <c r="AK126" s="79">
        <v>0</v>
      </c>
      <c r="AL126" s="85" t="s">
        <v>1092</v>
      </c>
      <c r="AM126" s="79" t="s">
        <v>1114</v>
      </c>
      <c r="AN126" s="79" t="b">
        <v>1</v>
      </c>
      <c r="AO126" s="85" t="s">
        <v>1086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9</v>
      </c>
      <c r="BC126" s="78" t="str">
        <f>REPLACE(INDEX(GroupVertices[Group],MATCH(Edges[[#This Row],[Vertex 2]],GroupVertices[Vertex],0)),1,1,"")</f>
        <v>9</v>
      </c>
      <c r="BD126" s="48">
        <v>0</v>
      </c>
      <c r="BE126" s="49">
        <v>0</v>
      </c>
      <c r="BF126" s="48">
        <v>0</v>
      </c>
      <c r="BG126" s="49">
        <v>0</v>
      </c>
      <c r="BH126" s="48">
        <v>0</v>
      </c>
      <c r="BI126" s="49">
        <v>0</v>
      </c>
      <c r="BJ126" s="48">
        <v>8</v>
      </c>
      <c r="BK126" s="49">
        <v>100</v>
      </c>
      <c r="BL126" s="48">
        <v>8</v>
      </c>
    </row>
    <row r="127" spans="1:64" ht="15">
      <c r="A127" s="64" t="s">
        <v>303</v>
      </c>
      <c r="B127" s="64" t="s">
        <v>313</v>
      </c>
      <c r="C127" s="65" t="s">
        <v>3078</v>
      </c>
      <c r="D127" s="66">
        <v>3</v>
      </c>
      <c r="E127" s="67" t="s">
        <v>132</v>
      </c>
      <c r="F127" s="68">
        <v>35</v>
      </c>
      <c r="G127" s="65"/>
      <c r="H127" s="69"/>
      <c r="I127" s="70"/>
      <c r="J127" s="70"/>
      <c r="K127" s="34" t="s">
        <v>65</v>
      </c>
      <c r="L127" s="77">
        <v>127</v>
      </c>
      <c r="M127" s="77"/>
      <c r="N127" s="72"/>
      <c r="O127" s="79" t="s">
        <v>380</v>
      </c>
      <c r="P127" s="81">
        <v>43458.429074074076</v>
      </c>
      <c r="Q127" s="79" t="s">
        <v>428</v>
      </c>
      <c r="R127" s="79"/>
      <c r="S127" s="79"/>
      <c r="T127" s="79" t="s">
        <v>606</v>
      </c>
      <c r="U127" s="79"/>
      <c r="V127" s="83" t="s">
        <v>717</v>
      </c>
      <c r="W127" s="81">
        <v>43458.429074074076</v>
      </c>
      <c r="X127" s="83" t="s">
        <v>845</v>
      </c>
      <c r="Y127" s="79"/>
      <c r="Z127" s="79"/>
      <c r="AA127" s="85" t="s">
        <v>1015</v>
      </c>
      <c r="AB127" s="79"/>
      <c r="AC127" s="79" t="b">
        <v>0</v>
      </c>
      <c r="AD127" s="79">
        <v>0</v>
      </c>
      <c r="AE127" s="85" t="s">
        <v>1092</v>
      </c>
      <c r="AF127" s="79" t="b">
        <v>0</v>
      </c>
      <c r="AG127" s="79" t="s">
        <v>1100</v>
      </c>
      <c r="AH127" s="79"/>
      <c r="AI127" s="85" t="s">
        <v>1092</v>
      </c>
      <c r="AJ127" s="79" t="b">
        <v>0</v>
      </c>
      <c r="AK127" s="79">
        <v>0</v>
      </c>
      <c r="AL127" s="85" t="s">
        <v>1032</v>
      </c>
      <c r="AM127" s="79" t="s">
        <v>1115</v>
      </c>
      <c r="AN127" s="79" t="b">
        <v>0</v>
      </c>
      <c r="AO127" s="85" t="s">
        <v>1032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6</v>
      </c>
      <c r="BD127" s="48">
        <v>0</v>
      </c>
      <c r="BE127" s="49">
        <v>0</v>
      </c>
      <c r="BF127" s="48">
        <v>2</v>
      </c>
      <c r="BG127" s="49">
        <v>10.526315789473685</v>
      </c>
      <c r="BH127" s="48">
        <v>0</v>
      </c>
      <c r="BI127" s="49">
        <v>0</v>
      </c>
      <c r="BJ127" s="48">
        <v>17</v>
      </c>
      <c r="BK127" s="49">
        <v>89.47368421052632</v>
      </c>
      <c r="BL127" s="48">
        <v>19</v>
      </c>
    </row>
    <row r="128" spans="1:64" ht="15">
      <c r="A128" s="64" t="s">
        <v>304</v>
      </c>
      <c r="B128" s="64" t="s">
        <v>304</v>
      </c>
      <c r="C128" s="65" t="s">
        <v>3078</v>
      </c>
      <c r="D128" s="66">
        <v>3</v>
      </c>
      <c r="E128" s="67" t="s">
        <v>132</v>
      </c>
      <c r="F128" s="68">
        <v>35</v>
      </c>
      <c r="G128" s="65"/>
      <c r="H128" s="69"/>
      <c r="I128" s="70"/>
      <c r="J128" s="70"/>
      <c r="K128" s="34" t="s">
        <v>65</v>
      </c>
      <c r="L128" s="77">
        <v>128</v>
      </c>
      <c r="M128" s="77"/>
      <c r="N128" s="72"/>
      <c r="O128" s="79" t="s">
        <v>176</v>
      </c>
      <c r="P128" s="81">
        <v>43458.76971064815</v>
      </c>
      <c r="Q128" s="79" t="s">
        <v>429</v>
      </c>
      <c r="R128" s="83" t="s">
        <v>513</v>
      </c>
      <c r="S128" s="79" t="s">
        <v>572</v>
      </c>
      <c r="T128" s="79" t="s">
        <v>607</v>
      </c>
      <c r="U128" s="83" t="s">
        <v>632</v>
      </c>
      <c r="V128" s="83" t="s">
        <v>632</v>
      </c>
      <c r="W128" s="81">
        <v>43458.76971064815</v>
      </c>
      <c r="X128" s="83" t="s">
        <v>846</v>
      </c>
      <c r="Y128" s="79"/>
      <c r="Z128" s="79"/>
      <c r="AA128" s="85" t="s">
        <v>1016</v>
      </c>
      <c r="AB128" s="79"/>
      <c r="AC128" s="79" t="b">
        <v>0</v>
      </c>
      <c r="AD128" s="79">
        <v>0</v>
      </c>
      <c r="AE128" s="85" t="s">
        <v>1092</v>
      </c>
      <c r="AF128" s="79" t="b">
        <v>0</v>
      </c>
      <c r="AG128" s="79" t="s">
        <v>1100</v>
      </c>
      <c r="AH128" s="79"/>
      <c r="AI128" s="85" t="s">
        <v>1092</v>
      </c>
      <c r="AJ128" s="79" t="b">
        <v>0</v>
      </c>
      <c r="AK128" s="79">
        <v>0</v>
      </c>
      <c r="AL128" s="85" t="s">
        <v>1092</v>
      </c>
      <c r="AM128" s="79" t="s">
        <v>1129</v>
      </c>
      <c r="AN128" s="79" t="b">
        <v>0</v>
      </c>
      <c r="AO128" s="85" t="s">
        <v>1016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1</v>
      </c>
      <c r="BE128" s="49">
        <v>16.666666666666668</v>
      </c>
      <c r="BF128" s="48">
        <v>0</v>
      </c>
      <c r="BG128" s="49">
        <v>0</v>
      </c>
      <c r="BH128" s="48">
        <v>0</v>
      </c>
      <c r="BI128" s="49">
        <v>0</v>
      </c>
      <c r="BJ128" s="48">
        <v>5</v>
      </c>
      <c r="BK128" s="49">
        <v>83.33333333333333</v>
      </c>
      <c r="BL128" s="48">
        <v>6</v>
      </c>
    </row>
    <row r="129" spans="1:64" ht="15">
      <c r="A129" s="64" t="s">
        <v>305</v>
      </c>
      <c r="B129" s="64" t="s">
        <v>313</v>
      </c>
      <c r="C129" s="65" t="s">
        <v>3078</v>
      </c>
      <c r="D129" s="66">
        <v>3</v>
      </c>
      <c r="E129" s="67" t="s">
        <v>132</v>
      </c>
      <c r="F129" s="68">
        <v>35</v>
      </c>
      <c r="G129" s="65"/>
      <c r="H129" s="69"/>
      <c r="I129" s="70"/>
      <c r="J129" s="70"/>
      <c r="K129" s="34" t="s">
        <v>65</v>
      </c>
      <c r="L129" s="77">
        <v>129</v>
      </c>
      <c r="M129" s="77"/>
      <c r="N129" s="72"/>
      <c r="O129" s="79" t="s">
        <v>380</v>
      </c>
      <c r="P129" s="81">
        <v>43458.967997685184</v>
      </c>
      <c r="Q129" s="79" t="s">
        <v>430</v>
      </c>
      <c r="R129" s="83" t="s">
        <v>514</v>
      </c>
      <c r="S129" s="79" t="s">
        <v>573</v>
      </c>
      <c r="T129" s="79"/>
      <c r="U129" s="79"/>
      <c r="V129" s="83" t="s">
        <v>718</v>
      </c>
      <c r="W129" s="81">
        <v>43458.967997685184</v>
      </c>
      <c r="X129" s="83" t="s">
        <v>847</v>
      </c>
      <c r="Y129" s="79"/>
      <c r="Z129" s="79"/>
      <c r="AA129" s="85" t="s">
        <v>1017</v>
      </c>
      <c r="AB129" s="79"/>
      <c r="AC129" s="79" t="b">
        <v>0</v>
      </c>
      <c r="AD129" s="79">
        <v>0</v>
      </c>
      <c r="AE129" s="85" t="s">
        <v>1092</v>
      </c>
      <c r="AF129" s="79" t="b">
        <v>0</v>
      </c>
      <c r="AG129" s="79" t="s">
        <v>1100</v>
      </c>
      <c r="AH129" s="79"/>
      <c r="AI129" s="85" t="s">
        <v>1092</v>
      </c>
      <c r="AJ129" s="79" t="b">
        <v>0</v>
      </c>
      <c r="AK129" s="79">
        <v>5</v>
      </c>
      <c r="AL129" s="85" t="s">
        <v>1034</v>
      </c>
      <c r="AM129" s="79" t="s">
        <v>1113</v>
      </c>
      <c r="AN129" s="79" t="b">
        <v>0</v>
      </c>
      <c r="AO129" s="85" t="s">
        <v>1034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6</v>
      </c>
      <c r="BC129" s="78" t="str">
        <f>REPLACE(INDEX(GroupVertices[Group],MATCH(Edges[[#This Row],[Vertex 2]],GroupVertices[Vertex],0)),1,1,"")</f>
        <v>6</v>
      </c>
      <c r="BD129" s="48">
        <v>0</v>
      </c>
      <c r="BE129" s="49">
        <v>0</v>
      </c>
      <c r="BF129" s="48">
        <v>0</v>
      </c>
      <c r="BG129" s="49">
        <v>0</v>
      </c>
      <c r="BH129" s="48">
        <v>0</v>
      </c>
      <c r="BI129" s="49">
        <v>0</v>
      </c>
      <c r="BJ129" s="48">
        <v>18</v>
      </c>
      <c r="BK129" s="49">
        <v>100</v>
      </c>
      <c r="BL129" s="48">
        <v>18</v>
      </c>
    </row>
    <row r="130" spans="1:64" ht="15">
      <c r="A130" s="64" t="s">
        <v>306</v>
      </c>
      <c r="B130" s="64" t="s">
        <v>313</v>
      </c>
      <c r="C130" s="65" t="s">
        <v>3078</v>
      </c>
      <c r="D130" s="66">
        <v>3</v>
      </c>
      <c r="E130" s="67" t="s">
        <v>132</v>
      </c>
      <c r="F130" s="68">
        <v>35</v>
      </c>
      <c r="G130" s="65"/>
      <c r="H130" s="69"/>
      <c r="I130" s="70"/>
      <c r="J130" s="70"/>
      <c r="K130" s="34" t="s">
        <v>65</v>
      </c>
      <c r="L130" s="77">
        <v>130</v>
      </c>
      <c r="M130" s="77"/>
      <c r="N130" s="72"/>
      <c r="O130" s="79" t="s">
        <v>380</v>
      </c>
      <c r="P130" s="81">
        <v>43458.969456018516</v>
      </c>
      <c r="Q130" s="79" t="s">
        <v>430</v>
      </c>
      <c r="R130" s="83" t="s">
        <v>514</v>
      </c>
      <c r="S130" s="79" t="s">
        <v>573</v>
      </c>
      <c r="T130" s="79"/>
      <c r="U130" s="79"/>
      <c r="V130" s="83" t="s">
        <v>719</v>
      </c>
      <c r="W130" s="81">
        <v>43458.969456018516</v>
      </c>
      <c r="X130" s="83" t="s">
        <v>848</v>
      </c>
      <c r="Y130" s="79"/>
      <c r="Z130" s="79"/>
      <c r="AA130" s="85" t="s">
        <v>1018</v>
      </c>
      <c r="AB130" s="79"/>
      <c r="AC130" s="79" t="b">
        <v>0</v>
      </c>
      <c r="AD130" s="79">
        <v>0</v>
      </c>
      <c r="AE130" s="85" t="s">
        <v>1092</v>
      </c>
      <c r="AF130" s="79" t="b">
        <v>0</v>
      </c>
      <c r="AG130" s="79" t="s">
        <v>1100</v>
      </c>
      <c r="AH130" s="79"/>
      <c r="AI130" s="85" t="s">
        <v>1092</v>
      </c>
      <c r="AJ130" s="79" t="b">
        <v>0</v>
      </c>
      <c r="AK130" s="79">
        <v>5</v>
      </c>
      <c r="AL130" s="85" t="s">
        <v>1034</v>
      </c>
      <c r="AM130" s="79" t="s">
        <v>1115</v>
      </c>
      <c r="AN130" s="79" t="b">
        <v>0</v>
      </c>
      <c r="AO130" s="85" t="s">
        <v>1034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6</v>
      </c>
      <c r="BC130" s="78" t="str">
        <f>REPLACE(INDEX(GroupVertices[Group],MATCH(Edges[[#This Row],[Vertex 2]],GroupVertices[Vertex],0)),1,1,"")</f>
        <v>6</v>
      </c>
      <c r="BD130" s="48">
        <v>0</v>
      </c>
      <c r="BE130" s="49">
        <v>0</v>
      </c>
      <c r="BF130" s="48">
        <v>0</v>
      </c>
      <c r="BG130" s="49">
        <v>0</v>
      </c>
      <c r="BH130" s="48">
        <v>0</v>
      </c>
      <c r="BI130" s="49">
        <v>0</v>
      </c>
      <c r="BJ130" s="48">
        <v>18</v>
      </c>
      <c r="BK130" s="49">
        <v>100</v>
      </c>
      <c r="BL130" s="48">
        <v>18</v>
      </c>
    </row>
    <row r="131" spans="1:64" ht="15">
      <c r="A131" s="64" t="s">
        <v>307</v>
      </c>
      <c r="B131" s="64" t="s">
        <v>313</v>
      </c>
      <c r="C131" s="65" t="s">
        <v>3078</v>
      </c>
      <c r="D131" s="66">
        <v>3</v>
      </c>
      <c r="E131" s="67" t="s">
        <v>132</v>
      </c>
      <c r="F131" s="68">
        <v>35</v>
      </c>
      <c r="G131" s="65"/>
      <c r="H131" s="69"/>
      <c r="I131" s="70"/>
      <c r="J131" s="70"/>
      <c r="K131" s="34" t="s">
        <v>65</v>
      </c>
      <c r="L131" s="77">
        <v>131</v>
      </c>
      <c r="M131" s="77"/>
      <c r="N131" s="72"/>
      <c r="O131" s="79" t="s">
        <v>380</v>
      </c>
      <c r="P131" s="81">
        <v>43458.970625</v>
      </c>
      <c r="Q131" s="79" t="s">
        <v>430</v>
      </c>
      <c r="R131" s="83" t="s">
        <v>514</v>
      </c>
      <c r="S131" s="79" t="s">
        <v>573</v>
      </c>
      <c r="T131" s="79"/>
      <c r="U131" s="79"/>
      <c r="V131" s="83" t="s">
        <v>720</v>
      </c>
      <c r="W131" s="81">
        <v>43458.970625</v>
      </c>
      <c r="X131" s="83" t="s">
        <v>849</v>
      </c>
      <c r="Y131" s="79"/>
      <c r="Z131" s="79"/>
      <c r="AA131" s="85" t="s">
        <v>1019</v>
      </c>
      <c r="AB131" s="79"/>
      <c r="AC131" s="79" t="b">
        <v>0</v>
      </c>
      <c r="AD131" s="79">
        <v>0</v>
      </c>
      <c r="AE131" s="85" t="s">
        <v>1092</v>
      </c>
      <c r="AF131" s="79" t="b">
        <v>0</v>
      </c>
      <c r="AG131" s="79" t="s">
        <v>1100</v>
      </c>
      <c r="AH131" s="79"/>
      <c r="AI131" s="85" t="s">
        <v>1092</v>
      </c>
      <c r="AJ131" s="79" t="b">
        <v>0</v>
      </c>
      <c r="AK131" s="79">
        <v>5</v>
      </c>
      <c r="AL131" s="85" t="s">
        <v>1034</v>
      </c>
      <c r="AM131" s="79" t="s">
        <v>1115</v>
      </c>
      <c r="AN131" s="79" t="b">
        <v>0</v>
      </c>
      <c r="AO131" s="85" t="s">
        <v>1034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6</v>
      </c>
      <c r="BC131" s="78" t="str">
        <f>REPLACE(INDEX(GroupVertices[Group],MATCH(Edges[[#This Row],[Vertex 2]],GroupVertices[Vertex],0)),1,1,"")</f>
        <v>6</v>
      </c>
      <c r="BD131" s="48">
        <v>0</v>
      </c>
      <c r="BE131" s="49">
        <v>0</v>
      </c>
      <c r="BF131" s="48">
        <v>0</v>
      </c>
      <c r="BG131" s="49">
        <v>0</v>
      </c>
      <c r="BH131" s="48">
        <v>0</v>
      </c>
      <c r="BI131" s="49">
        <v>0</v>
      </c>
      <c r="BJ131" s="48">
        <v>18</v>
      </c>
      <c r="BK131" s="49">
        <v>100</v>
      </c>
      <c r="BL131" s="48">
        <v>18</v>
      </c>
    </row>
    <row r="132" spans="1:64" ht="15">
      <c r="A132" s="64" t="s">
        <v>308</v>
      </c>
      <c r="B132" s="64" t="s">
        <v>313</v>
      </c>
      <c r="C132" s="65" t="s">
        <v>3079</v>
      </c>
      <c r="D132" s="66">
        <v>6.5</v>
      </c>
      <c r="E132" s="67" t="s">
        <v>136</v>
      </c>
      <c r="F132" s="68">
        <v>23.5</v>
      </c>
      <c r="G132" s="65"/>
      <c r="H132" s="69"/>
      <c r="I132" s="70"/>
      <c r="J132" s="70"/>
      <c r="K132" s="34" t="s">
        <v>65</v>
      </c>
      <c r="L132" s="77">
        <v>132</v>
      </c>
      <c r="M132" s="77"/>
      <c r="N132" s="72"/>
      <c r="O132" s="79" t="s">
        <v>380</v>
      </c>
      <c r="P132" s="81">
        <v>43455.82954861111</v>
      </c>
      <c r="Q132" s="79" t="s">
        <v>428</v>
      </c>
      <c r="R132" s="79"/>
      <c r="S132" s="79"/>
      <c r="T132" s="79" t="s">
        <v>606</v>
      </c>
      <c r="U132" s="79"/>
      <c r="V132" s="83" t="s">
        <v>634</v>
      </c>
      <c r="W132" s="81">
        <v>43455.82954861111</v>
      </c>
      <c r="X132" s="83" t="s">
        <v>850</v>
      </c>
      <c r="Y132" s="79"/>
      <c r="Z132" s="79"/>
      <c r="AA132" s="85" t="s">
        <v>1020</v>
      </c>
      <c r="AB132" s="79"/>
      <c r="AC132" s="79" t="b">
        <v>0</v>
      </c>
      <c r="AD132" s="79">
        <v>0</v>
      </c>
      <c r="AE132" s="85" t="s">
        <v>1092</v>
      </c>
      <c r="AF132" s="79" t="b">
        <v>0</v>
      </c>
      <c r="AG132" s="79" t="s">
        <v>1100</v>
      </c>
      <c r="AH132" s="79"/>
      <c r="AI132" s="85" t="s">
        <v>1092</v>
      </c>
      <c r="AJ132" s="79" t="b">
        <v>0</v>
      </c>
      <c r="AK132" s="79">
        <v>0</v>
      </c>
      <c r="AL132" s="85" t="s">
        <v>1032</v>
      </c>
      <c r="AM132" s="79" t="s">
        <v>1115</v>
      </c>
      <c r="AN132" s="79" t="b">
        <v>0</v>
      </c>
      <c r="AO132" s="85" t="s">
        <v>1032</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6</v>
      </c>
      <c r="BC132" s="78" t="str">
        <f>REPLACE(INDEX(GroupVertices[Group],MATCH(Edges[[#This Row],[Vertex 2]],GroupVertices[Vertex],0)),1,1,"")</f>
        <v>6</v>
      </c>
      <c r="BD132" s="48">
        <v>0</v>
      </c>
      <c r="BE132" s="49">
        <v>0</v>
      </c>
      <c r="BF132" s="48">
        <v>2</v>
      </c>
      <c r="BG132" s="49">
        <v>10.526315789473685</v>
      </c>
      <c r="BH132" s="48">
        <v>0</v>
      </c>
      <c r="BI132" s="49">
        <v>0</v>
      </c>
      <c r="BJ132" s="48">
        <v>17</v>
      </c>
      <c r="BK132" s="49">
        <v>89.47368421052632</v>
      </c>
      <c r="BL132" s="48">
        <v>19</v>
      </c>
    </row>
    <row r="133" spans="1:64" ht="15">
      <c r="A133" s="64" t="s">
        <v>308</v>
      </c>
      <c r="B133" s="64" t="s">
        <v>313</v>
      </c>
      <c r="C133" s="65" t="s">
        <v>3079</v>
      </c>
      <c r="D133" s="66">
        <v>6.5</v>
      </c>
      <c r="E133" s="67" t="s">
        <v>136</v>
      </c>
      <c r="F133" s="68">
        <v>23.5</v>
      </c>
      <c r="G133" s="65"/>
      <c r="H133" s="69"/>
      <c r="I133" s="70"/>
      <c r="J133" s="70"/>
      <c r="K133" s="34" t="s">
        <v>65</v>
      </c>
      <c r="L133" s="77">
        <v>133</v>
      </c>
      <c r="M133" s="77"/>
      <c r="N133" s="72"/>
      <c r="O133" s="79" t="s">
        <v>380</v>
      </c>
      <c r="P133" s="81">
        <v>43458.98473379629</v>
      </c>
      <c r="Q133" s="79" t="s">
        <v>430</v>
      </c>
      <c r="R133" s="83" t="s">
        <v>514</v>
      </c>
      <c r="S133" s="79" t="s">
        <v>573</v>
      </c>
      <c r="T133" s="79"/>
      <c r="U133" s="79"/>
      <c r="V133" s="83" t="s">
        <v>634</v>
      </c>
      <c r="W133" s="81">
        <v>43458.98473379629</v>
      </c>
      <c r="X133" s="83" t="s">
        <v>851</v>
      </c>
      <c r="Y133" s="79"/>
      <c r="Z133" s="79"/>
      <c r="AA133" s="85" t="s">
        <v>1021</v>
      </c>
      <c r="AB133" s="79"/>
      <c r="AC133" s="79" t="b">
        <v>0</v>
      </c>
      <c r="AD133" s="79">
        <v>0</v>
      </c>
      <c r="AE133" s="85" t="s">
        <v>1092</v>
      </c>
      <c r="AF133" s="79" t="b">
        <v>0</v>
      </c>
      <c r="AG133" s="79" t="s">
        <v>1100</v>
      </c>
      <c r="AH133" s="79"/>
      <c r="AI133" s="85" t="s">
        <v>1092</v>
      </c>
      <c r="AJ133" s="79" t="b">
        <v>0</v>
      </c>
      <c r="AK133" s="79">
        <v>5</v>
      </c>
      <c r="AL133" s="85" t="s">
        <v>1034</v>
      </c>
      <c r="AM133" s="79" t="s">
        <v>1115</v>
      </c>
      <c r="AN133" s="79" t="b">
        <v>0</v>
      </c>
      <c r="AO133" s="85" t="s">
        <v>1034</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6</v>
      </c>
      <c r="BC133" s="78" t="str">
        <f>REPLACE(INDEX(GroupVertices[Group],MATCH(Edges[[#This Row],[Vertex 2]],GroupVertices[Vertex],0)),1,1,"")</f>
        <v>6</v>
      </c>
      <c r="BD133" s="48">
        <v>0</v>
      </c>
      <c r="BE133" s="49">
        <v>0</v>
      </c>
      <c r="BF133" s="48">
        <v>0</v>
      </c>
      <c r="BG133" s="49">
        <v>0</v>
      </c>
      <c r="BH133" s="48">
        <v>0</v>
      </c>
      <c r="BI133" s="49">
        <v>0</v>
      </c>
      <c r="BJ133" s="48">
        <v>18</v>
      </c>
      <c r="BK133" s="49">
        <v>100</v>
      </c>
      <c r="BL133" s="48">
        <v>18</v>
      </c>
    </row>
    <row r="134" spans="1:64" ht="15">
      <c r="A134" s="64" t="s">
        <v>309</v>
      </c>
      <c r="B134" s="64" t="s">
        <v>313</v>
      </c>
      <c r="C134" s="65" t="s">
        <v>3078</v>
      </c>
      <c r="D134" s="66">
        <v>3</v>
      </c>
      <c r="E134" s="67" t="s">
        <v>132</v>
      </c>
      <c r="F134" s="68">
        <v>35</v>
      </c>
      <c r="G134" s="65"/>
      <c r="H134" s="69"/>
      <c r="I134" s="70"/>
      <c r="J134" s="70"/>
      <c r="K134" s="34" t="s">
        <v>65</v>
      </c>
      <c r="L134" s="77">
        <v>134</v>
      </c>
      <c r="M134" s="77"/>
      <c r="N134" s="72"/>
      <c r="O134" s="79" t="s">
        <v>380</v>
      </c>
      <c r="P134" s="81">
        <v>43458.9871412037</v>
      </c>
      <c r="Q134" s="79" t="s">
        <v>430</v>
      </c>
      <c r="R134" s="83" t="s">
        <v>514</v>
      </c>
      <c r="S134" s="79" t="s">
        <v>573</v>
      </c>
      <c r="T134" s="79"/>
      <c r="U134" s="79"/>
      <c r="V134" s="83" t="s">
        <v>721</v>
      </c>
      <c r="W134" s="81">
        <v>43458.9871412037</v>
      </c>
      <c r="X134" s="83" t="s">
        <v>852</v>
      </c>
      <c r="Y134" s="79"/>
      <c r="Z134" s="79"/>
      <c r="AA134" s="85" t="s">
        <v>1022</v>
      </c>
      <c r="AB134" s="79"/>
      <c r="AC134" s="79" t="b">
        <v>0</v>
      </c>
      <c r="AD134" s="79">
        <v>0</v>
      </c>
      <c r="AE134" s="85" t="s">
        <v>1092</v>
      </c>
      <c r="AF134" s="79" t="b">
        <v>0</v>
      </c>
      <c r="AG134" s="79" t="s">
        <v>1100</v>
      </c>
      <c r="AH134" s="79"/>
      <c r="AI134" s="85" t="s">
        <v>1092</v>
      </c>
      <c r="AJ134" s="79" t="b">
        <v>0</v>
      </c>
      <c r="AK134" s="79">
        <v>5</v>
      </c>
      <c r="AL134" s="85" t="s">
        <v>1034</v>
      </c>
      <c r="AM134" s="79" t="s">
        <v>1117</v>
      </c>
      <c r="AN134" s="79" t="b">
        <v>0</v>
      </c>
      <c r="AO134" s="85" t="s">
        <v>1034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6</v>
      </c>
      <c r="BC134" s="78" t="str">
        <f>REPLACE(INDEX(GroupVertices[Group],MATCH(Edges[[#This Row],[Vertex 2]],GroupVertices[Vertex],0)),1,1,"")</f>
        <v>6</v>
      </c>
      <c r="BD134" s="48">
        <v>0</v>
      </c>
      <c r="BE134" s="49">
        <v>0</v>
      </c>
      <c r="BF134" s="48">
        <v>0</v>
      </c>
      <c r="BG134" s="49">
        <v>0</v>
      </c>
      <c r="BH134" s="48">
        <v>0</v>
      </c>
      <c r="BI134" s="49">
        <v>0</v>
      </c>
      <c r="BJ134" s="48">
        <v>18</v>
      </c>
      <c r="BK134" s="49">
        <v>100</v>
      </c>
      <c r="BL134" s="48">
        <v>18</v>
      </c>
    </row>
    <row r="135" spans="1:64" ht="15">
      <c r="A135" s="64" t="s">
        <v>310</v>
      </c>
      <c r="B135" s="64" t="s">
        <v>310</v>
      </c>
      <c r="C135" s="65" t="s">
        <v>3078</v>
      </c>
      <c r="D135" s="66">
        <v>3</v>
      </c>
      <c r="E135" s="67" t="s">
        <v>132</v>
      </c>
      <c r="F135" s="68">
        <v>35</v>
      </c>
      <c r="G135" s="65"/>
      <c r="H135" s="69"/>
      <c r="I135" s="70"/>
      <c r="J135" s="70"/>
      <c r="K135" s="34" t="s">
        <v>65</v>
      </c>
      <c r="L135" s="77">
        <v>135</v>
      </c>
      <c r="M135" s="77"/>
      <c r="N135" s="72"/>
      <c r="O135" s="79" t="s">
        <v>176</v>
      </c>
      <c r="P135" s="81">
        <v>43459.88075231481</v>
      </c>
      <c r="Q135" s="79" t="s">
        <v>431</v>
      </c>
      <c r="R135" s="79"/>
      <c r="S135" s="79"/>
      <c r="T135" s="79" t="s">
        <v>594</v>
      </c>
      <c r="U135" s="79"/>
      <c r="V135" s="83" t="s">
        <v>722</v>
      </c>
      <c r="W135" s="81">
        <v>43459.88075231481</v>
      </c>
      <c r="X135" s="83" t="s">
        <v>853</v>
      </c>
      <c r="Y135" s="79"/>
      <c r="Z135" s="79"/>
      <c r="AA135" s="85" t="s">
        <v>1023</v>
      </c>
      <c r="AB135" s="79"/>
      <c r="AC135" s="79" t="b">
        <v>0</v>
      </c>
      <c r="AD135" s="79">
        <v>0</v>
      </c>
      <c r="AE135" s="85" t="s">
        <v>1092</v>
      </c>
      <c r="AF135" s="79" t="b">
        <v>0</v>
      </c>
      <c r="AG135" s="79" t="s">
        <v>1100</v>
      </c>
      <c r="AH135" s="79"/>
      <c r="AI135" s="85" t="s">
        <v>1092</v>
      </c>
      <c r="AJ135" s="79" t="b">
        <v>0</v>
      </c>
      <c r="AK135" s="79">
        <v>0</v>
      </c>
      <c r="AL135" s="85" t="s">
        <v>1092</v>
      </c>
      <c r="AM135" s="79" t="s">
        <v>1115</v>
      </c>
      <c r="AN135" s="79" t="b">
        <v>0</v>
      </c>
      <c r="AO135" s="85" t="s">
        <v>1023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8</v>
      </c>
      <c r="BK135" s="49">
        <v>100</v>
      </c>
      <c r="BL135" s="48">
        <v>8</v>
      </c>
    </row>
    <row r="136" spans="1:64" ht="15">
      <c r="A136" s="64" t="s">
        <v>311</v>
      </c>
      <c r="B136" s="64" t="s">
        <v>313</v>
      </c>
      <c r="C136" s="65" t="s">
        <v>3078</v>
      </c>
      <c r="D136" s="66">
        <v>3</v>
      </c>
      <c r="E136" s="67" t="s">
        <v>132</v>
      </c>
      <c r="F136" s="68">
        <v>35</v>
      </c>
      <c r="G136" s="65"/>
      <c r="H136" s="69"/>
      <c r="I136" s="70"/>
      <c r="J136" s="70"/>
      <c r="K136" s="34" t="s">
        <v>65</v>
      </c>
      <c r="L136" s="77">
        <v>136</v>
      </c>
      <c r="M136" s="77"/>
      <c r="N136" s="72"/>
      <c r="O136" s="79" t="s">
        <v>380</v>
      </c>
      <c r="P136" s="81">
        <v>43460.370092592595</v>
      </c>
      <c r="Q136" s="79" t="s">
        <v>430</v>
      </c>
      <c r="R136" s="83" t="s">
        <v>514</v>
      </c>
      <c r="S136" s="79" t="s">
        <v>573</v>
      </c>
      <c r="T136" s="79"/>
      <c r="U136" s="79"/>
      <c r="V136" s="83" t="s">
        <v>723</v>
      </c>
      <c r="W136" s="81">
        <v>43460.370092592595</v>
      </c>
      <c r="X136" s="83" t="s">
        <v>854</v>
      </c>
      <c r="Y136" s="79"/>
      <c r="Z136" s="79"/>
      <c r="AA136" s="85" t="s">
        <v>1024</v>
      </c>
      <c r="AB136" s="79"/>
      <c r="AC136" s="79" t="b">
        <v>0</v>
      </c>
      <c r="AD136" s="79">
        <v>0</v>
      </c>
      <c r="AE136" s="85" t="s">
        <v>1092</v>
      </c>
      <c r="AF136" s="79" t="b">
        <v>0</v>
      </c>
      <c r="AG136" s="79" t="s">
        <v>1100</v>
      </c>
      <c r="AH136" s="79"/>
      <c r="AI136" s="85" t="s">
        <v>1092</v>
      </c>
      <c r="AJ136" s="79" t="b">
        <v>0</v>
      </c>
      <c r="AK136" s="79">
        <v>7</v>
      </c>
      <c r="AL136" s="85" t="s">
        <v>1034</v>
      </c>
      <c r="AM136" s="79" t="s">
        <v>1115</v>
      </c>
      <c r="AN136" s="79" t="b">
        <v>0</v>
      </c>
      <c r="AO136" s="85" t="s">
        <v>1034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6</v>
      </c>
      <c r="BC136" s="78" t="str">
        <f>REPLACE(INDEX(GroupVertices[Group],MATCH(Edges[[#This Row],[Vertex 2]],GroupVertices[Vertex],0)),1,1,"")</f>
        <v>6</v>
      </c>
      <c r="BD136" s="48">
        <v>0</v>
      </c>
      <c r="BE136" s="49">
        <v>0</v>
      </c>
      <c r="BF136" s="48">
        <v>0</v>
      </c>
      <c r="BG136" s="49">
        <v>0</v>
      </c>
      <c r="BH136" s="48">
        <v>0</v>
      </c>
      <c r="BI136" s="49">
        <v>0</v>
      </c>
      <c r="BJ136" s="48">
        <v>18</v>
      </c>
      <c r="BK136" s="49">
        <v>100</v>
      </c>
      <c r="BL136" s="48">
        <v>18</v>
      </c>
    </row>
    <row r="137" spans="1:64" ht="15">
      <c r="A137" s="64" t="s">
        <v>312</v>
      </c>
      <c r="B137" s="64" t="s">
        <v>312</v>
      </c>
      <c r="C137" s="65" t="s">
        <v>3080</v>
      </c>
      <c r="D137" s="66">
        <v>10</v>
      </c>
      <c r="E137" s="67" t="s">
        <v>136</v>
      </c>
      <c r="F137" s="68">
        <v>12</v>
      </c>
      <c r="G137" s="65"/>
      <c r="H137" s="69"/>
      <c r="I137" s="70"/>
      <c r="J137" s="70"/>
      <c r="K137" s="34" t="s">
        <v>65</v>
      </c>
      <c r="L137" s="77">
        <v>137</v>
      </c>
      <c r="M137" s="77"/>
      <c r="N137" s="72"/>
      <c r="O137" s="79" t="s">
        <v>176</v>
      </c>
      <c r="P137" s="81">
        <v>43455.782997685186</v>
      </c>
      <c r="Q137" s="79" t="s">
        <v>432</v>
      </c>
      <c r="R137" s="83" t="s">
        <v>515</v>
      </c>
      <c r="S137" s="79" t="s">
        <v>562</v>
      </c>
      <c r="T137" s="79" t="s">
        <v>608</v>
      </c>
      <c r="U137" s="79"/>
      <c r="V137" s="83" t="s">
        <v>724</v>
      </c>
      <c r="W137" s="81">
        <v>43455.782997685186</v>
      </c>
      <c r="X137" s="83" t="s">
        <v>855</v>
      </c>
      <c r="Y137" s="79"/>
      <c r="Z137" s="79"/>
      <c r="AA137" s="85" t="s">
        <v>1025</v>
      </c>
      <c r="AB137" s="79"/>
      <c r="AC137" s="79" t="b">
        <v>0</v>
      </c>
      <c r="AD137" s="79">
        <v>0</v>
      </c>
      <c r="AE137" s="85" t="s">
        <v>1092</v>
      </c>
      <c r="AF137" s="79" t="b">
        <v>0</v>
      </c>
      <c r="AG137" s="79" t="s">
        <v>1100</v>
      </c>
      <c r="AH137" s="79"/>
      <c r="AI137" s="85" t="s">
        <v>1092</v>
      </c>
      <c r="AJ137" s="79" t="b">
        <v>0</v>
      </c>
      <c r="AK137" s="79">
        <v>0</v>
      </c>
      <c r="AL137" s="85" t="s">
        <v>1092</v>
      </c>
      <c r="AM137" s="79" t="s">
        <v>1115</v>
      </c>
      <c r="AN137" s="79" t="b">
        <v>1</v>
      </c>
      <c r="AO137" s="85" t="s">
        <v>1025</v>
      </c>
      <c r="AP137" s="79" t="s">
        <v>176</v>
      </c>
      <c r="AQ137" s="79">
        <v>0</v>
      </c>
      <c r="AR137" s="79">
        <v>0</v>
      </c>
      <c r="AS137" s="79"/>
      <c r="AT137" s="79"/>
      <c r="AU137" s="79"/>
      <c r="AV137" s="79"/>
      <c r="AW137" s="79"/>
      <c r="AX137" s="79"/>
      <c r="AY137" s="79"/>
      <c r="AZ137" s="79"/>
      <c r="BA137">
        <v>6</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13</v>
      </c>
      <c r="BK137" s="49">
        <v>100</v>
      </c>
      <c r="BL137" s="48">
        <v>13</v>
      </c>
    </row>
    <row r="138" spans="1:64" ht="15">
      <c r="A138" s="64" t="s">
        <v>312</v>
      </c>
      <c r="B138" s="64" t="s">
        <v>312</v>
      </c>
      <c r="C138" s="65" t="s">
        <v>3080</v>
      </c>
      <c r="D138" s="66">
        <v>10</v>
      </c>
      <c r="E138" s="67" t="s">
        <v>136</v>
      </c>
      <c r="F138" s="68">
        <v>12</v>
      </c>
      <c r="G138" s="65"/>
      <c r="H138" s="69"/>
      <c r="I138" s="70"/>
      <c r="J138" s="70"/>
      <c r="K138" s="34" t="s">
        <v>65</v>
      </c>
      <c r="L138" s="77">
        <v>138</v>
      </c>
      <c r="M138" s="77"/>
      <c r="N138" s="72"/>
      <c r="O138" s="79" t="s">
        <v>176</v>
      </c>
      <c r="P138" s="81">
        <v>43456.534270833334</v>
      </c>
      <c r="Q138" s="79" t="s">
        <v>433</v>
      </c>
      <c r="R138" s="83" t="s">
        <v>516</v>
      </c>
      <c r="S138" s="79" t="s">
        <v>574</v>
      </c>
      <c r="T138" s="79" t="s">
        <v>609</v>
      </c>
      <c r="U138" s="79"/>
      <c r="V138" s="83" t="s">
        <v>724</v>
      </c>
      <c r="W138" s="81">
        <v>43456.534270833334</v>
      </c>
      <c r="X138" s="83" t="s">
        <v>856</v>
      </c>
      <c r="Y138" s="79"/>
      <c r="Z138" s="79"/>
      <c r="AA138" s="85" t="s">
        <v>1026</v>
      </c>
      <c r="AB138" s="79"/>
      <c r="AC138" s="79" t="b">
        <v>0</v>
      </c>
      <c r="AD138" s="79">
        <v>0</v>
      </c>
      <c r="AE138" s="85" t="s">
        <v>1092</v>
      </c>
      <c r="AF138" s="79" t="b">
        <v>0</v>
      </c>
      <c r="AG138" s="79" t="s">
        <v>1100</v>
      </c>
      <c r="AH138" s="79"/>
      <c r="AI138" s="85" t="s">
        <v>1092</v>
      </c>
      <c r="AJ138" s="79" t="b">
        <v>0</v>
      </c>
      <c r="AK138" s="79">
        <v>0</v>
      </c>
      <c r="AL138" s="85" t="s">
        <v>1092</v>
      </c>
      <c r="AM138" s="79" t="s">
        <v>1115</v>
      </c>
      <c r="AN138" s="79" t="b">
        <v>0</v>
      </c>
      <c r="AO138" s="85" t="s">
        <v>1026</v>
      </c>
      <c r="AP138" s="79" t="s">
        <v>176</v>
      </c>
      <c r="AQ138" s="79">
        <v>0</v>
      </c>
      <c r="AR138" s="79">
        <v>0</v>
      </c>
      <c r="AS138" s="79"/>
      <c r="AT138" s="79"/>
      <c r="AU138" s="79"/>
      <c r="AV138" s="79"/>
      <c r="AW138" s="79"/>
      <c r="AX138" s="79"/>
      <c r="AY138" s="79"/>
      <c r="AZ138" s="79"/>
      <c r="BA138">
        <v>6</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16</v>
      </c>
      <c r="BK138" s="49">
        <v>100</v>
      </c>
      <c r="BL138" s="48">
        <v>16</v>
      </c>
    </row>
    <row r="139" spans="1:64" ht="15">
      <c r="A139" s="64" t="s">
        <v>312</v>
      </c>
      <c r="B139" s="64" t="s">
        <v>312</v>
      </c>
      <c r="C139" s="65" t="s">
        <v>3080</v>
      </c>
      <c r="D139" s="66">
        <v>10</v>
      </c>
      <c r="E139" s="67" t="s">
        <v>136</v>
      </c>
      <c r="F139" s="68">
        <v>12</v>
      </c>
      <c r="G139" s="65"/>
      <c r="H139" s="69"/>
      <c r="I139" s="70"/>
      <c r="J139" s="70"/>
      <c r="K139" s="34" t="s">
        <v>65</v>
      </c>
      <c r="L139" s="77">
        <v>139</v>
      </c>
      <c r="M139" s="77"/>
      <c r="N139" s="72"/>
      <c r="O139" s="79" t="s">
        <v>176</v>
      </c>
      <c r="P139" s="81">
        <v>43456.99833333334</v>
      </c>
      <c r="Q139" s="79" t="s">
        <v>434</v>
      </c>
      <c r="R139" s="83" t="s">
        <v>517</v>
      </c>
      <c r="S139" s="79" t="s">
        <v>562</v>
      </c>
      <c r="T139" s="79" t="s">
        <v>610</v>
      </c>
      <c r="U139" s="79"/>
      <c r="V139" s="83" t="s">
        <v>724</v>
      </c>
      <c r="W139" s="81">
        <v>43456.99833333334</v>
      </c>
      <c r="X139" s="83" t="s">
        <v>857</v>
      </c>
      <c r="Y139" s="79"/>
      <c r="Z139" s="79"/>
      <c r="AA139" s="85" t="s">
        <v>1027</v>
      </c>
      <c r="AB139" s="79"/>
      <c r="AC139" s="79" t="b">
        <v>0</v>
      </c>
      <c r="AD139" s="79">
        <v>0</v>
      </c>
      <c r="AE139" s="85" t="s">
        <v>1092</v>
      </c>
      <c r="AF139" s="79" t="b">
        <v>0</v>
      </c>
      <c r="AG139" s="79" t="s">
        <v>1100</v>
      </c>
      <c r="AH139" s="79"/>
      <c r="AI139" s="85" t="s">
        <v>1092</v>
      </c>
      <c r="AJ139" s="79" t="b">
        <v>0</v>
      </c>
      <c r="AK139" s="79">
        <v>0</v>
      </c>
      <c r="AL139" s="85" t="s">
        <v>1092</v>
      </c>
      <c r="AM139" s="79" t="s">
        <v>1115</v>
      </c>
      <c r="AN139" s="79" t="b">
        <v>1</v>
      </c>
      <c r="AO139" s="85" t="s">
        <v>1027</v>
      </c>
      <c r="AP139" s="79" t="s">
        <v>176</v>
      </c>
      <c r="AQ139" s="79">
        <v>0</v>
      </c>
      <c r="AR139" s="79">
        <v>0</v>
      </c>
      <c r="AS139" s="79"/>
      <c r="AT139" s="79"/>
      <c r="AU139" s="79"/>
      <c r="AV139" s="79"/>
      <c r="AW139" s="79"/>
      <c r="AX139" s="79"/>
      <c r="AY139" s="79"/>
      <c r="AZ139" s="79"/>
      <c r="BA139">
        <v>6</v>
      </c>
      <c r="BB139" s="78" t="str">
        <f>REPLACE(INDEX(GroupVertices[Group],MATCH(Edges[[#This Row],[Vertex 1]],GroupVertices[Vertex],0)),1,1,"")</f>
        <v>2</v>
      </c>
      <c r="BC139" s="78" t="str">
        <f>REPLACE(INDEX(GroupVertices[Group],MATCH(Edges[[#This Row],[Vertex 2]],GroupVertices[Vertex],0)),1,1,"")</f>
        <v>2</v>
      </c>
      <c r="BD139" s="48">
        <v>0</v>
      </c>
      <c r="BE139" s="49">
        <v>0</v>
      </c>
      <c r="BF139" s="48">
        <v>1</v>
      </c>
      <c r="BG139" s="49">
        <v>7.6923076923076925</v>
      </c>
      <c r="BH139" s="48">
        <v>0</v>
      </c>
      <c r="BI139" s="49">
        <v>0</v>
      </c>
      <c r="BJ139" s="48">
        <v>12</v>
      </c>
      <c r="BK139" s="49">
        <v>92.3076923076923</v>
      </c>
      <c r="BL139" s="48">
        <v>13</v>
      </c>
    </row>
    <row r="140" spans="1:64" ht="15">
      <c r="A140" s="64" t="s">
        <v>312</v>
      </c>
      <c r="B140" s="64" t="s">
        <v>312</v>
      </c>
      <c r="C140" s="65" t="s">
        <v>3080</v>
      </c>
      <c r="D140" s="66">
        <v>10</v>
      </c>
      <c r="E140" s="67" t="s">
        <v>136</v>
      </c>
      <c r="F140" s="68">
        <v>12</v>
      </c>
      <c r="G140" s="65"/>
      <c r="H140" s="69"/>
      <c r="I140" s="70"/>
      <c r="J140" s="70"/>
      <c r="K140" s="34" t="s">
        <v>65</v>
      </c>
      <c r="L140" s="77">
        <v>140</v>
      </c>
      <c r="M140" s="77"/>
      <c r="N140" s="72"/>
      <c r="O140" s="79" t="s">
        <v>176</v>
      </c>
      <c r="P140" s="81">
        <v>43457.06997685185</v>
      </c>
      <c r="Q140" s="79" t="s">
        <v>435</v>
      </c>
      <c r="R140" s="83" t="s">
        <v>518</v>
      </c>
      <c r="S140" s="79" t="s">
        <v>562</v>
      </c>
      <c r="T140" s="79" t="s">
        <v>610</v>
      </c>
      <c r="U140" s="79"/>
      <c r="V140" s="83" t="s">
        <v>724</v>
      </c>
      <c r="W140" s="81">
        <v>43457.06997685185</v>
      </c>
      <c r="X140" s="83" t="s">
        <v>858</v>
      </c>
      <c r="Y140" s="79"/>
      <c r="Z140" s="79"/>
      <c r="AA140" s="85" t="s">
        <v>1028</v>
      </c>
      <c r="AB140" s="79"/>
      <c r="AC140" s="79" t="b">
        <v>0</v>
      </c>
      <c r="AD140" s="79">
        <v>0</v>
      </c>
      <c r="AE140" s="85" t="s">
        <v>1092</v>
      </c>
      <c r="AF140" s="79" t="b">
        <v>0</v>
      </c>
      <c r="AG140" s="79" t="s">
        <v>1100</v>
      </c>
      <c r="AH140" s="79"/>
      <c r="AI140" s="85" t="s">
        <v>1092</v>
      </c>
      <c r="AJ140" s="79" t="b">
        <v>0</v>
      </c>
      <c r="AK140" s="79">
        <v>0</v>
      </c>
      <c r="AL140" s="85" t="s">
        <v>1092</v>
      </c>
      <c r="AM140" s="79" t="s">
        <v>1115</v>
      </c>
      <c r="AN140" s="79" t="b">
        <v>1</v>
      </c>
      <c r="AO140" s="85" t="s">
        <v>1028</v>
      </c>
      <c r="AP140" s="79" t="s">
        <v>176</v>
      </c>
      <c r="AQ140" s="79">
        <v>0</v>
      </c>
      <c r="AR140" s="79">
        <v>0</v>
      </c>
      <c r="AS140" s="79"/>
      <c r="AT140" s="79"/>
      <c r="AU140" s="79"/>
      <c r="AV140" s="79"/>
      <c r="AW140" s="79"/>
      <c r="AX140" s="79"/>
      <c r="AY140" s="79"/>
      <c r="AZ140" s="79"/>
      <c r="BA140">
        <v>6</v>
      </c>
      <c r="BB140" s="78" t="str">
        <f>REPLACE(INDEX(GroupVertices[Group],MATCH(Edges[[#This Row],[Vertex 1]],GroupVertices[Vertex],0)),1,1,"")</f>
        <v>2</v>
      </c>
      <c r="BC140" s="78" t="str">
        <f>REPLACE(INDEX(GroupVertices[Group],MATCH(Edges[[#This Row],[Vertex 2]],GroupVertices[Vertex],0)),1,1,"")</f>
        <v>2</v>
      </c>
      <c r="BD140" s="48">
        <v>0</v>
      </c>
      <c r="BE140" s="49">
        <v>0</v>
      </c>
      <c r="BF140" s="48">
        <v>1</v>
      </c>
      <c r="BG140" s="49">
        <v>7.6923076923076925</v>
      </c>
      <c r="BH140" s="48">
        <v>0</v>
      </c>
      <c r="BI140" s="49">
        <v>0</v>
      </c>
      <c r="BJ140" s="48">
        <v>12</v>
      </c>
      <c r="BK140" s="49">
        <v>92.3076923076923</v>
      </c>
      <c r="BL140" s="48">
        <v>13</v>
      </c>
    </row>
    <row r="141" spans="1:64" ht="15">
      <c r="A141" s="64" t="s">
        <v>312</v>
      </c>
      <c r="B141" s="64" t="s">
        <v>312</v>
      </c>
      <c r="C141" s="65" t="s">
        <v>3080</v>
      </c>
      <c r="D141" s="66">
        <v>10</v>
      </c>
      <c r="E141" s="67" t="s">
        <v>136</v>
      </c>
      <c r="F141" s="68">
        <v>12</v>
      </c>
      <c r="G141" s="65"/>
      <c r="H141" s="69"/>
      <c r="I141" s="70"/>
      <c r="J141" s="70"/>
      <c r="K141" s="34" t="s">
        <v>65</v>
      </c>
      <c r="L141" s="77">
        <v>141</v>
      </c>
      <c r="M141" s="77"/>
      <c r="N141" s="72"/>
      <c r="O141" s="79" t="s">
        <v>176</v>
      </c>
      <c r="P141" s="81">
        <v>43457.583032407405</v>
      </c>
      <c r="Q141" s="79" t="s">
        <v>436</v>
      </c>
      <c r="R141" s="83" t="s">
        <v>519</v>
      </c>
      <c r="S141" s="79" t="s">
        <v>562</v>
      </c>
      <c r="T141" s="79" t="s">
        <v>610</v>
      </c>
      <c r="U141" s="79"/>
      <c r="V141" s="83" t="s">
        <v>724</v>
      </c>
      <c r="W141" s="81">
        <v>43457.583032407405</v>
      </c>
      <c r="X141" s="83" t="s">
        <v>859</v>
      </c>
      <c r="Y141" s="79"/>
      <c r="Z141" s="79"/>
      <c r="AA141" s="85" t="s">
        <v>1029</v>
      </c>
      <c r="AB141" s="79"/>
      <c r="AC141" s="79" t="b">
        <v>0</v>
      </c>
      <c r="AD141" s="79">
        <v>0</v>
      </c>
      <c r="AE141" s="85" t="s">
        <v>1092</v>
      </c>
      <c r="AF141" s="79" t="b">
        <v>0</v>
      </c>
      <c r="AG141" s="79" t="s">
        <v>1100</v>
      </c>
      <c r="AH141" s="79"/>
      <c r="AI141" s="85" t="s">
        <v>1092</v>
      </c>
      <c r="AJ141" s="79" t="b">
        <v>0</v>
      </c>
      <c r="AK141" s="79">
        <v>0</v>
      </c>
      <c r="AL141" s="85" t="s">
        <v>1092</v>
      </c>
      <c r="AM141" s="79" t="s">
        <v>1115</v>
      </c>
      <c r="AN141" s="79" t="b">
        <v>1</v>
      </c>
      <c r="AO141" s="85" t="s">
        <v>1029</v>
      </c>
      <c r="AP141" s="79" t="s">
        <v>176</v>
      </c>
      <c r="AQ141" s="79">
        <v>0</v>
      </c>
      <c r="AR141" s="79">
        <v>0</v>
      </c>
      <c r="AS141" s="79"/>
      <c r="AT141" s="79"/>
      <c r="AU141" s="79"/>
      <c r="AV141" s="79"/>
      <c r="AW141" s="79"/>
      <c r="AX141" s="79"/>
      <c r="AY141" s="79"/>
      <c r="AZ141" s="79"/>
      <c r="BA141">
        <v>6</v>
      </c>
      <c r="BB141" s="78" t="str">
        <f>REPLACE(INDEX(GroupVertices[Group],MATCH(Edges[[#This Row],[Vertex 1]],GroupVertices[Vertex],0)),1,1,"")</f>
        <v>2</v>
      </c>
      <c r="BC141" s="78" t="str">
        <f>REPLACE(INDEX(GroupVertices[Group],MATCH(Edges[[#This Row],[Vertex 2]],GroupVertices[Vertex],0)),1,1,"")</f>
        <v>2</v>
      </c>
      <c r="BD141" s="48">
        <v>0</v>
      </c>
      <c r="BE141" s="49">
        <v>0</v>
      </c>
      <c r="BF141" s="48">
        <v>1</v>
      </c>
      <c r="BG141" s="49">
        <v>7.6923076923076925</v>
      </c>
      <c r="BH141" s="48">
        <v>0</v>
      </c>
      <c r="BI141" s="49">
        <v>0</v>
      </c>
      <c r="BJ141" s="48">
        <v>12</v>
      </c>
      <c r="BK141" s="49">
        <v>92.3076923076923</v>
      </c>
      <c r="BL141" s="48">
        <v>13</v>
      </c>
    </row>
    <row r="142" spans="1:64" ht="15">
      <c r="A142" s="64" t="s">
        <v>312</v>
      </c>
      <c r="B142" s="64" t="s">
        <v>312</v>
      </c>
      <c r="C142" s="65" t="s">
        <v>3080</v>
      </c>
      <c r="D142" s="66">
        <v>10</v>
      </c>
      <c r="E142" s="67" t="s">
        <v>136</v>
      </c>
      <c r="F142" s="68">
        <v>12</v>
      </c>
      <c r="G142" s="65"/>
      <c r="H142" s="69"/>
      <c r="I142" s="70"/>
      <c r="J142" s="70"/>
      <c r="K142" s="34" t="s">
        <v>65</v>
      </c>
      <c r="L142" s="77">
        <v>142</v>
      </c>
      <c r="M142" s="77"/>
      <c r="N142" s="72"/>
      <c r="O142" s="79" t="s">
        <v>176</v>
      </c>
      <c r="P142" s="81">
        <v>43460.487395833334</v>
      </c>
      <c r="Q142" s="79" t="s">
        <v>437</v>
      </c>
      <c r="R142" s="83" t="s">
        <v>520</v>
      </c>
      <c r="S142" s="79" t="s">
        <v>562</v>
      </c>
      <c r="T142" s="79" t="s">
        <v>610</v>
      </c>
      <c r="U142" s="79"/>
      <c r="V142" s="83" t="s">
        <v>724</v>
      </c>
      <c r="W142" s="81">
        <v>43460.487395833334</v>
      </c>
      <c r="X142" s="83" t="s">
        <v>860</v>
      </c>
      <c r="Y142" s="79"/>
      <c r="Z142" s="79"/>
      <c r="AA142" s="85" t="s">
        <v>1030</v>
      </c>
      <c r="AB142" s="79"/>
      <c r="AC142" s="79" t="b">
        <v>0</v>
      </c>
      <c r="AD142" s="79">
        <v>0</v>
      </c>
      <c r="AE142" s="85" t="s">
        <v>1092</v>
      </c>
      <c r="AF142" s="79" t="b">
        <v>0</v>
      </c>
      <c r="AG142" s="79" t="s">
        <v>1100</v>
      </c>
      <c r="AH142" s="79"/>
      <c r="AI142" s="85" t="s">
        <v>1092</v>
      </c>
      <c r="AJ142" s="79" t="b">
        <v>0</v>
      </c>
      <c r="AK142" s="79">
        <v>0</v>
      </c>
      <c r="AL142" s="85" t="s">
        <v>1092</v>
      </c>
      <c r="AM142" s="79" t="s">
        <v>1115</v>
      </c>
      <c r="AN142" s="79" t="b">
        <v>1</v>
      </c>
      <c r="AO142" s="85" t="s">
        <v>1030</v>
      </c>
      <c r="AP142" s="79" t="s">
        <v>176</v>
      </c>
      <c r="AQ142" s="79">
        <v>0</v>
      </c>
      <c r="AR142" s="79">
        <v>0</v>
      </c>
      <c r="AS142" s="79"/>
      <c r="AT142" s="79"/>
      <c r="AU142" s="79"/>
      <c r="AV142" s="79"/>
      <c r="AW142" s="79"/>
      <c r="AX142" s="79"/>
      <c r="AY142" s="79"/>
      <c r="AZ142" s="79"/>
      <c r="BA142">
        <v>6</v>
      </c>
      <c r="BB142" s="78" t="str">
        <f>REPLACE(INDEX(GroupVertices[Group],MATCH(Edges[[#This Row],[Vertex 1]],GroupVertices[Vertex],0)),1,1,"")</f>
        <v>2</v>
      </c>
      <c r="BC142" s="78" t="str">
        <f>REPLACE(INDEX(GroupVertices[Group],MATCH(Edges[[#This Row],[Vertex 2]],GroupVertices[Vertex],0)),1,1,"")</f>
        <v>2</v>
      </c>
      <c r="BD142" s="48">
        <v>0</v>
      </c>
      <c r="BE142" s="49">
        <v>0</v>
      </c>
      <c r="BF142" s="48">
        <v>1</v>
      </c>
      <c r="BG142" s="49">
        <v>7.6923076923076925</v>
      </c>
      <c r="BH142" s="48">
        <v>0</v>
      </c>
      <c r="BI142" s="49">
        <v>0</v>
      </c>
      <c r="BJ142" s="48">
        <v>12</v>
      </c>
      <c r="BK142" s="49">
        <v>92.3076923076923</v>
      </c>
      <c r="BL142" s="48">
        <v>13</v>
      </c>
    </row>
    <row r="143" spans="1:64" ht="15">
      <c r="A143" s="64" t="s">
        <v>313</v>
      </c>
      <c r="B143" s="64" t="s">
        <v>313</v>
      </c>
      <c r="C143" s="65" t="s">
        <v>3080</v>
      </c>
      <c r="D143" s="66">
        <v>10</v>
      </c>
      <c r="E143" s="67" t="s">
        <v>136</v>
      </c>
      <c r="F143" s="68">
        <v>12</v>
      </c>
      <c r="G143" s="65"/>
      <c r="H143" s="69"/>
      <c r="I143" s="70"/>
      <c r="J143" s="70"/>
      <c r="K143" s="34" t="s">
        <v>65</v>
      </c>
      <c r="L143" s="77">
        <v>143</v>
      </c>
      <c r="M143" s="77"/>
      <c r="N143" s="72"/>
      <c r="O143" s="79" t="s">
        <v>176</v>
      </c>
      <c r="P143" s="81">
        <v>43452.58888888889</v>
      </c>
      <c r="Q143" s="79" t="s">
        <v>438</v>
      </c>
      <c r="R143" s="79" t="s">
        <v>521</v>
      </c>
      <c r="S143" s="79" t="s">
        <v>575</v>
      </c>
      <c r="T143" s="79" t="s">
        <v>594</v>
      </c>
      <c r="U143" s="79"/>
      <c r="V143" s="83" t="s">
        <v>725</v>
      </c>
      <c r="W143" s="81">
        <v>43452.58888888889</v>
      </c>
      <c r="X143" s="83" t="s">
        <v>861</v>
      </c>
      <c r="Y143" s="79"/>
      <c r="Z143" s="79"/>
      <c r="AA143" s="85" t="s">
        <v>1031</v>
      </c>
      <c r="AB143" s="79"/>
      <c r="AC143" s="79" t="b">
        <v>0</v>
      </c>
      <c r="AD143" s="79">
        <v>0</v>
      </c>
      <c r="AE143" s="85" t="s">
        <v>1092</v>
      </c>
      <c r="AF143" s="79" t="b">
        <v>0</v>
      </c>
      <c r="AG143" s="79" t="s">
        <v>1100</v>
      </c>
      <c r="AH143" s="79"/>
      <c r="AI143" s="85" t="s">
        <v>1092</v>
      </c>
      <c r="AJ143" s="79" t="b">
        <v>0</v>
      </c>
      <c r="AK143" s="79">
        <v>0</v>
      </c>
      <c r="AL143" s="85" t="s">
        <v>1092</v>
      </c>
      <c r="AM143" s="79" t="s">
        <v>1124</v>
      </c>
      <c r="AN143" s="79" t="b">
        <v>1</v>
      </c>
      <c r="AO143" s="85" t="s">
        <v>1031</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6</v>
      </c>
      <c r="BC143" s="78" t="str">
        <f>REPLACE(INDEX(GroupVertices[Group],MATCH(Edges[[#This Row],[Vertex 2]],GroupVertices[Vertex],0)),1,1,"")</f>
        <v>6</v>
      </c>
      <c r="BD143" s="48">
        <v>1</v>
      </c>
      <c r="BE143" s="49">
        <v>9.090909090909092</v>
      </c>
      <c r="BF143" s="48">
        <v>1</v>
      </c>
      <c r="BG143" s="49">
        <v>9.090909090909092</v>
      </c>
      <c r="BH143" s="48">
        <v>0</v>
      </c>
      <c r="BI143" s="49">
        <v>0</v>
      </c>
      <c r="BJ143" s="48">
        <v>9</v>
      </c>
      <c r="BK143" s="49">
        <v>81.81818181818181</v>
      </c>
      <c r="BL143" s="48">
        <v>11</v>
      </c>
    </row>
    <row r="144" spans="1:64" ht="15">
      <c r="A144" s="64" t="s">
        <v>313</v>
      </c>
      <c r="B144" s="64" t="s">
        <v>313</v>
      </c>
      <c r="C144" s="65" t="s">
        <v>3080</v>
      </c>
      <c r="D144" s="66">
        <v>10</v>
      </c>
      <c r="E144" s="67" t="s">
        <v>136</v>
      </c>
      <c r="F144" s="68">
        <v>12</v>
      </c>
      <c r="G144" s="65"/>
      <c r="H144" s="69"/>
      <c r="I144" s="70"/>
      <c r="J144" s="70"/>
      <c r="K144" s="34" t="s">
        <v>65</v>
      </c>
      <c r="L144" s="77">
        <v>144</v>
      </c>
      <c r="M144" s="77"/>
      <c r="N144" s="72"/>
      <c r="O144" s="79" t="s">
        <v>176</v>
      </c>
      <c r="P144" s="81">
        <v>43455.67986111111</v>
      </c>
      <c r="Q144" s="79" t="s">
        <v>439</v>
      </c>
      <c r="R144" s="83" t="s">
        <v>522</v>
      </c>
      <c r="S144" s="79" t="s">
        <v>562</v>
      </c>
      <c r="T144" s="79" t="s">
        <v>606</v>
      </c>
      <c r="U144" s="79"/>
      <c r="V144" s="83" t="s">
        <v>725</v>
      </c>
      <c r="W144" s="81">
        <v>43455.67986111111</v>
      </c>
      <c r="X144" s="83" t="s">
        <v>862</v>
      </c>
      <c r="Y144" s="79"/>
      <c r="Z144" s="79"/>
      <c r="AA144" s="85" t="s">
        <v>1032</v>
      </c>
      <c r="AB144" s="79"/>
      <c r="AC144" s="79" t="b">
        <v>0</v>
      </c>
      <c r="AD144" s="79">
        <v>0</v>
      </c>
      <c r="AE144" s="85" t="s">
        <v>1092</v>
      </c>
      <c r="AF144" s="79" t="b">
        <v>0</v>
      </c>
      <c r="AG144" s="79" t="s">
        <v>1100</v>
      </c>
      <c r="AH144" s="79"/>
      <c r="AI144" s="85" t="s">
        <v>1092</v>
      </c>
      <c r="AJ144" s="79" t="b">
        <v>0</v>
      </c>
      <c r="AK144" s="79">
        <v>0</v>
      </c>
      <c r="AL144" s="85" t="s">
        <v>1092</v>
      </c>
      <c r="AM144" s="79" t="s">
        <v>1124</v>
      </c>
      <c r="AN144" s="79" t="b">
        <v>1</v>
      </c>
      <c r="AO144" s="85" t="s">
        <v>1032</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6</v>
      </c>
      <c r="BC144" s="78" t="str">
        <f>REPLACE(INDEX(GroupVertices[Group],MATCH(Edges[[#This Row],[Vertex 2]],GroupVertices[Vertex],0)),1,1,"")</f>
        <v>6</v>
      </c>
      <c r="BD144" s="48">
        <v>0</v>
      </c>
      <c r="BE144" s="49">
        <v>0</v>
      </c>
      <c r="BF144" s="48">
        <v>2</v>
      </c>
      <c r="BG144" s="49">
        <v>12.5</v>
      </c>
      <c r="BH144" s="48">
        <v>0</v>
      </c>
      <c r="BI144" s="49">
        <v>0</v>
      </c>
      <c r="BJ144" s="48">
        <v>14</v>
      </c>
      <c r="BK144" s="49">
        <v>87.5</v>
      </c>
      <c r="BL144" s="48">
        <v>16</v>
      </c>
    </row>
    <row r="145" spans="1:64" ht="15">
      <c r="A145" s="64" t="s">
        <v>313</v>
      </c>
      <c r="B145" s="64" t="s">
        <v>313</v>
      </c>
      <c r="C145" s="65" t="s">
        <v>3080</v>
      </c>
      <c r="D145" s="66">
        <v>10</v>
      </c>
      <c r="E145" s="67" t="s">
        <v>136</v>
      </c>
      <c r="F145" s="68">
        <v>12</v>
      </c>
      <c r="G145" s="65"/>
      <c r="H145" s="69"/>
      <c r="I145" s="70"/>
      <c r="J145" s="70"/>
      <c r="K145" s="34" t="s">
        <v>65</v>
      </c>
      <c r="L145" s="77">
        <v>145</v>
      </c>
      <c r="M145" s="77"/>
      <c r="N145" s="72"/>
      <c r="O145" s="79" t="s">
        <v>176</v>
      </c>
      <c r="P145" s="81">
        <v>43458.794444444444</v>
      </c>
      <c r="Q145" s="79" t="s">
        <v>440</v>
      </c>
      <c r="R145" s="83" t="s">
        <v>523</v>
      </c>
      <c r="S145" s="79" t="s">
        <v>576</v>
      </c>
      <c r="T145" s="79" t="s">
        <v>594</v>
      </c>
      <c r="U145" s="79"/>
      <c r="V145" s="83" t="s">
        <v>725</v>
      </c>
      <c r="W145" s="81">
        <v>43458.794444444444</v>
      </c>
      <c r="X145" s="83" t="s">
        <v>863</v>
      </c>
      <c r="Y145" s="79"/>
      <c r="Z145" s="79"/>
      <c r="AA145" s="85" t="s">
        <v>1033</v>
      </c>
      <c r="AB145" s="79"/>
      <c r="AC145" s="79" t="b">
        <v>0</v>
      </c>
      <c r="AD145" s="79">
        <v>0</v>
      </c>
      <c r="AE145" s="85" t="s">
        <v>1092</v>
      </c>
      <c r="AF145" s="79" t="b">
        <v>0</v>
      </c>
      <c r="AG145" s="79" t="s">
        <v>1100</v>
      </c>
      <c r="AH145" s="79"/>
      <c r="AI145" s="85" t="s">
        <v>1092</v>
      </c>
      <c r="AJ145" s="79" t="b">
        <v>0</v>
      </c>
      <c r="AK145" s="79">
        <v>0</v>
      </c>
      <c r="AL145" s="85" t="s">
        <v>1092</v>
      </c>
      <c r="AM145" s="79" t="s">
        <v>1124</v>
      </c>
      <c r="AN145" s="79" t="b">
        <v>0</v>
      </c>
      <c r="AO145" s="85" t="s">
        <v>1033</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6</v>
      </c>
      <c r="BC145" s="78" t="str">
        <f>REPLACE(INDEX(GroupVertices[Group],MATCH(Edges[[#This Row],[Vertex 2]],GroupVertices[Vertex],0)),1,1,"")</f>
        <v>6</v>
      </c>
      <c r="BD145" s="48">
        <v>0</v>
      </c>
      <c r="BE145" s="49">
        <v>0</v>
      </c>
      <c r="BF145" s="48">
        <v>0</v>
      </c>
      <c r="BG145" s="49">
        <v>0</v>
      </c>
      <c r="BH145" s="48">
        <v>0</v>
      </c>
      <c r="BI145" s="49">
        <v>0</v>
      </c>
      <c r="BJ145" s="48">
        <v>9</v>
      </c>
      <c r="BK145" s="49">
        <v>100</v>
      </c>
      <c r="BL145" s="48">
        <v>9</v>
      </c>
    </row>
    <row r="146" spans="1:64" ht="15">
      <c r="A146" s="64" t="s">
        <v>313</v>
      </c>
      <c r="B146" s="64" t="s">
        <v>313</v>
      </c>
      <c r="C146" s="65" t="s">
        <v>3080</v>
      </c>
      <c r="D146" s="66">
        <v>10</v>
      </c>
      <c r="E146" s="67" t="s">
        <v>136</v>
      </c>
      <c r="F146" s="68">
        <v>12</v>
      </c>
      <c r="G146" s="65"/>
      <c r="H146" s="69"/>
      <c r="I146" s="70"/>
      <c r="J146" s="70"/>
      <c r="K146" s="34" t="s">
        <v>65</v>
      </c>
      <c r="L146" s="77">
        <v>146</v>
      </c>
      <c r="M146" s="77"/>
      <c r="N146" s="72"/>
      <c r="O146" s="79" t="s">
        <v>176</v>
      </c>
      <c r="P146" s="81">
        <v>43458.96597222222</v>
      </c>
      <c r="Q146" s="79" t="s">
        <v>441</v>
      </c>
      <c r="R146" s="79" t="s">
        <v>524</v>
      </c>
      <c r="S146" s="79" t="s">
        <v>577</v>
      </c>
      <c r="T146" s="79"/>
      <c r="U146" s="79"/>
      <c r="V146" s="83" t="s">
        <v>725</v>
      </c>
      <c r="W146" s="81">
        <v>43458.96597222222</v>
      </c>
      <c r="X146" s="83" t="s">
        <v>864</v>
      </c>
      <c r="Y146" s="79"/>
      <c r="Z146" s="79"/>
      <c r="AA146" s="85" t="s">
        <v>1034</v>
      </c>
      <c r="AB146" s="79"/>
      <c r="AC146" s="79" t="b">
        <v>0</v>
      </c>
      <c r="AD146" s="79">
        <v>0</v>
      </c>
      <c r="AE146" s="85" t="s">
        <v>1092</v>
      </c>
      <c r="AF146" s="79" t="b">
        <v>0</v>
      </c>
      <c r="AG146" s="79" t="s">
        <v>1100</v>
      </c>
      <c r="AH146" s="79"/>
      <c r="AI146" s="85" t="s">
        <v>1092</v>
      </c>
      <c r="AJ146" s="79" t="b">
        <v>0</v>
      </c>
      <c r="AK146" s="79">
        <v>0</v>
      </c>
      <c r="AL146" s="85" t="s">
        <v>1092</v>
      </c>
      <c r="AM146" s="79" t="s">
        <v>1124</v>
      </c>
      <c r="AN146" s="79" t="b">
        <v>1</v>
      </c>
      <c r="AO146" s="85" t="s">
        <v>1034</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6</v>
      </c>
      <c r="BC146" s="78" t="str">
        <f>REPLACE(INDEX(GroupVertices[Group],MATCH(Edges[[#This Row],[Vertex 2]],GroupVertices[Vertex],0)),1,1,"")</f>
        <v>6</v>
      </c>
      <c r="BD146" s="48">
        <v>0</v>
      </c>
      <c r="BE146" s="49">
        <v>0</v>
      </c>
      <c r="BF146" s="48">
        <v>0</v>
      </c>
      <c r="BG146" s="49">
        <v>0</v>
      </c>
      <c r="BH146" s="48">
        <v>0</v>
      </c>
      <c r="BI146" s="49">
        <v>0</v>
      </c>
      <c r="BJ146" s="48">
        <v>15</v>
      </c>
      <c r="BK146" s="49">
        <v>100</v>
      </c>
      <c r="BL146" s="48">
        <v>15</v>
      </c>
    </row>
    <row r="147" spans="1:64" ht="15">
      <c r="A147" s="64" t="s">
        <v>314</v>
      </c>
      <c r="B147" s="64" t="s">
        <v>313</v>
      </c>
      <c r="C147" s="65" t="s">
        <v>3078</v>
      </c>
      <c r="D147" s="66">
        <v>3</v>
      </c>
      <c r="E147" s="67" t="s">
        <v>132</v>
      </c>
      <c r="F147" s="68">
        <v>35</v>
      </c>
      <c r="G147" s="65"/>
      <c r="H147" s="69"/>
      <c r="I147" s="70"/>
      <c r="J147" s="70"/>
      <c r="K147" s="34" t="s">
        <v>65</v>
      </c>
      <c r="L147" s="77">
        <v>147</v>
      </c>
      <c r="M147" s="77"/>
      <c r="N147" s="72"/>
      <c r="O147" s="79" t="s">
        <v>380</v>
      </c>
      <c r="P147" s="81">
        <v>43460.649664351855</v>
      </c>
      <c r="Q147" s="79" t="s">
        <v>430</v>
      </c>
      <c r="R147" s="83" t="s">
        <v>514</v>
      </c>
      <c r="S147" s="79" t="s">
        <v>573</v>
      </c>
      <c r="T147" s="79"/>
      <c r="U147" s="79"/>
      <c r="V147" s="83" t="s">
        <v>634</v>
      </c>
      <c r="W147" s="81">
        <v>43460.649664351855</v>
      </c>
      <c r="X147" s="83" t="s">
        <v>865</v>
      </c>
      <c r="Y147" s="79"/>
      <c r="Z147" s="79"/>
      <c r="AA147" s="85" t="s">
        <v>1035</v>
      </c>
      <c r="AB147" s="79"/>
      <c r="AC147" s="79" t="b">
        <v>0</v>
      </c>
      <c r="AD147" s="79">
        <v>0</v>
      </c>
      <c r="AE147" s="85" t="s">
        <v>1092</v>
      </c>
      <c r="AF147" s="79" t="b">
        <v>0</v>
      </c>
      <c r="AG147" s="79" t="s">
        <v>1100</v>
      </c>
      <c r="AH147" s="79"/>
      <c r="AI147" s="85" t="s">
        <v>1092</v>
      </c>
      <c r="AJ147" s="79" t="b">
        <v>0</v>
      </c>
      <c r="AK147" s="79">
        <v>7</v>
      </c>
      <c r="AL147" s="85" t="s">
        <v>1034</v>
      </c>
      <c r="AM147" s="79" t="s">
        <v>1117</v>
      </c>
      <c r="AN147" s="79" t="b">
        <v>0</v>
      </c>
      <c r="AO147" s="85" t="s">
        <v>1034</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6</v>
      </c>
      <c r="BC147" s="78" t="str">
        <f>REPLACE(INDEX(GroupVertices[Group],MATCH(Edges[[#This Row],[Vertex 2]],GroupVertices[Vertex],0)),1,1,"")</f>
        <v>6</v>
      </c>
      <c r="BD147" s="48">
        <v>0</v>
      </c>
      <c r="BE147" s="49">
        <v>0</v>
      </c>
      <c r="BF147" s="48">
        <v>0</v>
      </c>
      <c r="BG147" s="49">
        <v>0</v>
      </c>
      <c r="BH147" s="48">
        <v>0</v>
      </c>
      <c r="BI147" s="49">
        <v>0</v>
      </c>
      <c r="BJ147" s="48">
        <v>18</v>
      </c>
      <c r="BK147" s="49">
        <v>100</v>
      </c>
      <c r="BL147" s="48">
        <v>18</v>
      </c>
    </row>
    <row r="148" spans="1:64" ht="15">
      <c r="A148" s="64" t="s">
        <v>315</v>
      </c>
      <c r="B148" s="64" t="s">
        <v>315</v>
      </c>
      <c r="C148" s="65" t="s">
        <v>3079</v>
      </c>
      <c r="D148" s="66">
        <v>6.5</v>
      </c>
      <c r="E148" s="67" t="s">
        <v>136</v>
      </c>
      <c r="F148" s="68">
        <v>23.5</v>
      </c>
      <c r="G148" s="65"/>
      <c r="H148" s="69"/>
      <c r="I148" s="70"/>
      <c r="J148" s="70"/>
      <c r="K148" s="34" t="s">
        <v>65</v>
      </c>
      <c r="L148" s="77">
        <v>148</v>
      </c>
      <c r="M148" s="77"/>
      <c r="N148" s="72"/>
      <c r="O148" s="79" t="s">
        <v>176</v>
      </c>
      <c r="P148" s="81">
        <v>43453.208333333336</v>
      </c>
      <c r="Q148" s="79" t="s">
        <v>442</v>
      </c>
      <c r="R148" s="83" t="s">
        <v>525</v>
      </c>
      <c r="S148" s="79" t="s">
        <v>578</v>
      </c>
      <c r="T148" s="79" t="s">
        <v>611</v>
      </c>
      <c r="U148" s="79"/>
      <c r="V148" s="83" t="s">
        <v>726</v>
      </c>
      <c r="W148" s="81">
        <v>43453.208333333336</v>
      </c>
      <c r="X148" s="83" t="s">
        <v>866</v>
      </c>
      <c r="Y148" s="79"/>
      <c r="Z148" s="79"/>
      <c r="AA148" s="85" t="s">
        <v>1036</v>
      </c>
      <c r="AB148" s="79"/>
      <c r="AC148" s="79" t="b">
        <v>0</v>
      </c>
      <c r="AD148" s="79">
        <v>0</v>
      </c>
      <c r="AE148" s="85" t="s">
        <v>1092</v>
      </c>
      <c r="AF148" s="79" t="b">
        <v>0</v>
      </c>
      <c r="AG148" s="79" t="s">
        <v>1100</v>
      </c>
      <c r="AH148" s="79"/>
      <c r="AI148" s="85" t="s">
        <v>1092</v>
      </c>
      <c r="AJ148" s="79" t="b">
        <v>0</v>
      </c>
      <c r="AK148" s="79">
        <v>0</v>
      </c>
      <c r="AL148" s="85" t="s">
        <v>1092</v>
      </c>
      <c r="AM148" s="79" t="s">
        <v>1124</v>
      </c>
      <c r="AN148" s="79" t="b">
        <v>0</v>
      </c>
      <c r="AO148" s="85" t="s">
        <v>1036</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2</v>
      </c>
      <c r="BD148" s="48">
        <v>1</v>
      </c>
      <c r="BE148" s="49">
        <v>10</v>
      </c>
      <c r="BF148" s="48">
        <v>0</v>
      </c>
      <c r="BG148" s="49">
        <v>0</v>
      </c>
      <c r="BH148" s="48">
        <v>0</v>
      </c>
      <c r="BI148" s="49">
        <v>0</v>
      </c>
      <c r="BJ148" s="48">
        <v>9</v>
      </c>
      <c r="BK148" s="49">
        <v>90</v>
      </c>
      <c r="BL148" s="48">
        <v>10</v>
      </c>
    </row>
    <row r="149" spans="1:64" ht="15">
      <c r="A149" s="64" t="s">
        <v>315</v>
      </c>
      <c r="B149" s="64" t="s">
        <v>315</v>
      </c>
      <c r="C149" s="65" t="s">
        <v>3079</v>
      </c>
      <c r="D149" s="66">
        <v>6.5</v>
      </c>
      <c r="E149" s="67" t="s">
        <v>136</v>
      </c>
      <c r="F149" s="68">
        <v>23.5</v>
      </c>
      <c r="G149" s="65"/>
      <c r="H149" s="69"/>
      <c r="I149" s="70"/>
      <c r="J149" s="70"/>
      <c r="K149" s="34" t="s">
        <v>65</v>
      </c>
      <c r="L149" s="77">
        <v>149</v>
      </c>
      <c r="M149" s="77"/>
      <c r="N149" s="72"/>
      <c r="O149" s="79" t="s">
        <v>176</v>
      </c>
      <c r="P149" s="81">
        <v>43461.75001157408</v>
      </c>
      <c r="Q149" s="79" t="s">
        <v>443</v>
      </c>
      <c r="R149" s="83" t="s">
        <v>525</v>
      </c>
      <c r="S149" s="79" t="s">
        <v>578</v>
      </c>
      <c r="T149" s="79" t="s">
        <v>611</v>
      </c>
      <c r="U149" s="79"/>
      <c r="V149" s="83" t="s">
        <v>726</v>
      </c>
      <c r="W149" s="81">
        <v>43461.75001157408</v>
      </c>
      <c r="X149" s="83" t="s">
        <v>867</v>
      </c>
      <c r="Y149" s="79"/>
      <c r="Z149" s="79"/>
      <c r="AA149" s="85" t="s">
        <v>1037</v>
      </c>
      <c r="AB149" s="79"/>
      <c r="AC149" s="79" t="b">
        <v>0</v>
      </c>
      <c r="AD149" s="79">
        <v>0</v>
      </c>
      <c r="AE149" s="85" t="s">
        <v>1092</v>
      </c>
      <c r="AF149" s="79" t="b">
        <v>0</v>
      </c>
      <c r="AG149" s="79" t="s">
        <v>1100</v>
      </c>
      <c r="AH149" s="79"/>
      <c r="AI149" s="85" t="s">
        <v>1092</v>
      </c>
      <c r="AJ149" s="79" t="b">
        <v>0</v>
      </c>
      <c r="AK149" s="79">
        <v>0</v>
      </c>
      <c r="AL149" s="85" t="s">
        <v>1092</v>
      </c>
      <c r="AM149" s="79" t="s">
        <v>1124</v>
      </c>
      <c r="AN149" s="79" t="b">
        <v>0</v>
      </c>
      <c r="AO149" s="85" t="s">
        <v>1037</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2</v>
      </c>
      <c r="BD149" s="48">
        <v>1</v>
      </c>
      <c r="BE149" s="49">
        <v>10</v>
      </c>
      <c r="BF149" s="48">
        <v>0</v>
      </c>
      <c r="BG149" s="49">
        <v>0</v>
      </c>
      <c r="BH149" s="48">
        <v>0</v>
      </c>
      <c r="BI149" s="49">
        <v>0</v>
      </c>
      <c r="BJ149" s="48">
        <v>9</v>
      </c>
      <c r="BK149" s="49">
        <v>90</v>
      </c>
      <c r="BL149" s="48">
        <v>10</v>
      </c>
    </row>
    <row r="150" spans="1:64" ht="15">
      <c r="A150" s="64" t="s">
        <v>316</v>
      </c>
      <c r="B150" s="64" t="s">
        <v>354</v>
      </c>
      <c r="C150" s="65" t="s">
        <v>3078</v>
      </c>
      <c r="D150" s="66">
        <v>3</v>
      </c>
      <c r="E150" s="67" t="s">
        <v>132</v>
      </c>
      <c r="F150" s="68">
        <v>35</v>
      </c>
      <c r="G150" s="65"/>
      <c r="H150" s="69"/>
      <c r="I150" s="70"/>
      <c r="J150" s="70"/>
      <c r="K150" s="34" t="s">
        <v>65</v>
      </c>
      <c r="L150" s="77">
        <v>150</v>
      </c>
      <c r="M150" s="77"/>
      <c r="N150" s="72"/>
      <c r="O150" s="79" t="s">
        <v>380</v>
      </c>
      <c r="P150" s="81">
        <v>43461.96686342593</v>
      </c>
      <c r="Q150" s="79" t="s">
        <v>444</v>
      </c>
      <c r="R150" s="83" t="s">
        <v>526</v>
      </c>
      <c r="S150" s="79" t="s">
        <v>562</v>
      </c>
      <c r="T150" s="79" t="s">
        <v>612</v>
      </c>
      <c r="U150" s="79"/>
      <c r="V150" s="83" t="s">
        <v>727</v>
      </c>
      <c r="W150" s="81">
        <v>43461.96686342593</v>
      </c>
      <c r="X150" s="83" t="s">
        <v>868</v>
      </c>
      <c r="Y150" s="79"/>
      <c r="Z150" s="79"/>
      <c r="AA150" s="85" t="s">
        <v>1038</v>
      </c>
      <c r="AB150" s="79"/>
      <c r="AC150" s="79" t="b">
        <v>0</v>
      </c>
      <c r="AD150" s="79">
        <v>0</v>
      </c>
      <c r="AE150" s="85" t="s">
        <v>1092</v>
      </c>
      <c r="AF150" s="79" t="b">
        <v>0</v>
      </c>
      <c r="AG150" s="79" t="s">
        <v>1100</v>
      </c>
      <c r="AH150" s="79"/>
      <c r="AI150" s="85" t="s">
        <v>1092</v>
      </c>
      <c r="AJ150" s="79" t="b">
        <v>0</v>
      </c>
      <c r="AK150" s="79">
        <v>0</v>
      </c>
      <c r="AL150" s="85" t="s">
        <v>1092</v>
      </c>
      <c r="AM150" s="79" t="s">
        <v>1130</v>
      </c>
      <c r="AN150" s="79" t="b">
        <v>1</v>
      </c>
      <c r="AO150" s="85" t="s">
        <v>1038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11</v>
      </c>
      <c r="BC150" s="78" t="str">
        <f>REPLACE(INDEX(GroupVertices[Group],MATCH(Edges[[#This Row],[Vertex 2]],GroupVertices[Vertex],0)),1,1,"")</f>
        <v>11</v>
      </c>
      <c r="BD150" s="48">
        <v>0</v>
      </c>
      <c r="BE150" s="49">
        <v>0</v>
      </c>
      <c r="BF150" s="48">
        <v>0</v>
      </c>
      <c r="BG150" s="49">
        <v>0</v>
      </c>
      <c r="BH150" s="48">
        <v>0</v>
      </c>
      <c r="BI150" s="49">
        <v>0</v>
      </c>
      <c r="BJ150" s="48">
        <v>11</v>
      </c>
      <c r="BK150" s="49">
        <v>100</v>
      </c>
      <c r="BL150" s="48">
        <v>11</v>
      </c>
    </row>
    <row r="151" spans="1:64" ht="15">
      <c r="A151" s="64" t="s">
        <v>316</v>
      </c>
      <c r="B151" s="64" t="s">
        <v>316</v>
      </c>
      <c r="C151" s="65" t="s">
        <v>3080</v>
      </c>
      <c r="D151" s="66">
        <v>10</v>
      </c>
      <c r="E151" s="67" t="s">
        <v>136</v>
      </c>
      <c r="F151" s="68">
        <v>12</v>
      </c>
      <c r="G151" s="65"/>
      <c r="H151" s="69"/>
      <c r="I151" s="70"/>
      <c r="J151" s="70"/>
      <c r="K151" s="34" t="s">
        <v>65</v>
      </c>
      <c r="L151" s="77">
        <v>151</v>
      </c>
      <c r="M151" s="77"/>
      <c r="N151" s="72"/>
      <c r="O151" s="79" t="s">
        <v>176</v>
      </c>
      <c r="P151" s="81">
        <v>43451.47390046297</v>
      </c>
      <c r="Q151" s="79" t="s">
        <v>445</v>
      </c>
      <c r="R151" s="83" t="s">
        <v>527</v>
      </c>
      <c r="S151" s="79" t="s">
        <v>562</v>
      </c>
      <c r="T151" s="79" t="s">
        <v>613</v>
      </c>
      <c r="U151" s="79"/>
      <c r="V151" s="83" t="s">
        <v>727</v>
      </c>
      <c r="W151" s="81">
        <v>43451.47390046297</v>
      </c>
      <c r="X151" s="83" t="s">
        <v>869</v>
      </c>
      <c r="Y151" s="79"/>
      <c r="Z151" s="79"/>
      <c r="AA151" s="85" t="s">
        <v>1039</v>
      </c>
      <c r="AB151" s="79"/>
      <c r="AC151" s="79" t="b">
        <v>0</v>
      </c>
      <c r="AD151" s="79">
        <v>0</v>
      </c>
      <c r="AE151" s="85" t="s">
        <v>1092</v>
      </c>
      <c r="AF151" s="79" t="b">
        <v>0</v>
      </c>
      <c r="AG151" s="79" t="s">
        <v>1104</v>
      </c>
      <c r="AH151" s="79"/>
      <c r="AI151" s="85" t="s">
        <v>1092</v>
      </c>
      <c r="AJ151" s="79" t="b">
        <v>0</v>
      </c>
      <c r="AK151" s="79">
        <v>0</v>
      </c>
      <c r="AL151" s="85" t="s">
        <v>1092</v>
      </c>
      <c r="AM151" s="79" t="s">
        <v>1125</v>
      </c>
      <c r="AN151" s="79" t="b">
        <v>1</v>
      </c>
      <c r="AO151" s="85" t="s">
        <v>1039</v>
      </c>
      <c r="AP151" s="79" t="s">
        <v>176</v>
      </c>
      <c r="AQ151" s="79">
        <v>0</v>
      </c>
      <c r="AR151" s="79">
        <v>0</v>
      </c>
      <c r="AS151" s="79"/>
      <c r="AT151" s="79"/>
      <c r="AU151" s="79"/>
      <c r="AV151" s="79"/>
      <c r="AW151" s="79"/>
      <c r="AX151" s="79"/>
      <c r="AY151" s="79"/>
      <c r="AZ151" s="79"/>
      <c r="BA151">
        <v>4</v>
      </c>
      <c r="BB151" s="78" t="str">
        <f>REPLACE(INDEX(GroupVertices[Group],MATCH(Edges[[#This Row],[Vertex 1]],GroupVertices[Vertex],0)),1,1,"")</f>
        <v>11</v>
      </c>
      <c r="BC151" s="78" t="str">
        <f>REPLACE(INDEX(GroupVertices[Group],MATCH(Edges[[#This Row],[Vertex 2]],GroupVertices[Vertex],0)),1,1,"")</f>
        <v>11</v>
      </c>
      <c r="BD151" s="48">
        <v>0</v>
      </c>
      <c r="BE151" s="49">
        <v>0</v>
      </c>
      <c r="BF151" s="48">
        <v>0</v>
      </c>
      <c r="BG151" s="49">
        <v>0</v>
      </c>
      <c r="BH151" s="48">
        <v>0</v>
      </c>
      <c r="BI151" s="49">
        <v>0</v>
      </c>
      <c r="BJ151" s="48">
        <v>10</v>
      </c>
      <c r="BK151" s="49">
        <v>100</v>
      </c>
      <c r="BL151" s="48">
        <v>10</v>
      </c>
    </row>
    <row r="152" spans="1:64" ht="15">
      <c r="A152" s="64" t="s">
        <v>316</v>
      </c>
      <c r="B152" s="64" t="s">
        <v>316</v>
      </c>
      <c r="C152" s="65" t="s">
        <v>3080</v>
      </c>
      <c r="D152" s="66">
        <v>10</v>
      </c>
      <c r="E152" s="67" t="s">
        <v>136</v>
      </c>
      <c r="F152" s="68">
        <v>12</v>
      </c>
      <c r="G152" s="65"/>
      <c r="H152" s="69"/>
      <c r="I152" s="70"/>
      <c r="J152" s="70"/>
      <c r="K152" s="34" t="s">
        <v>65</v>
      </c>
      <c r="L152" s="77">
        <v>152</v>
      </c>
      <c r="M152" s="77"/>
      <c r="N152" s="72"/>
      <c r="O152" s="79" t="s">
        <v>176</v>
      </c>
      <c r="P152" s="81">
        <v>43451.47436342593</v>
      </c>
      <c r="Q152" s="79" t="s">
        <v>446</v>
      </c>
      <c r="R152" s="83" t="s">
        <v>528</v>
      </c>
      <c r="S152" s="79" t="s">
        <v>562</v>
      </c>
      <c r="T152" s="79" t="s">
        <v>613</v>
      </c>
      <c r="U152" s="79"/>
      <c r="V152" s="83" t="s">
        <v>727</v>
      </c>
      <c r="W152" s="81">
        <v>43451.47436342593</v>
      </c>
      <c r="X152" s="83" t="s">
        <v>870</v>
      </c>
      <c r="Y152" s="79"/>
      <c r="Z152" s="79"/>
      <c r="AA152" s="85" t="s">
        <v>1040</v>
      </c>
      <c r="AB152" s="79"/>
      <c r="AC152" s="79" t="b">
        <v>0</v>
      </c>
      <c r="AD152" s="79">
        <v>0</v>
      </c>
      <c r="AE152" s="85" t="s">
        <v>1092</v>
      </c>
      <c r="AF152" s="79" t="b">
        <v>0</v>
      </c>
      <c r="AG152" s="79" t="s">
        <v>1104</v>
      </c>
      <c r="AH152" s="79"/>
      <c r="AI152" s="85" t="s">
        <v>1092</v>
      </c>
      <c r="AJ152" s="79" t="b">
        <v>0</v>
      </c>
      <c r="AK152" s="79">
        <v>0</v>
      </c>
      <c r="AL152" s="85" t="s">
        <v>1092</v>
      </c>
      <c r="AM152" s="79" t="s">
        <v>1130</v>
      </c>
      <c r="AN152" s="79" t="b">
        <v>1</v>
      </c>
      <c r="AO152" s="85" t="s">
        <v>1040</v>
      </c>
      <c r="AP152" s="79" t="s">
        <v>176</v>
      </c>
      <c r="AQ152" s="79">
        <v>0</v>
      </c>
      <c r="AR152" s="79">
        <v>0</v>
      </c>
      <c r="AS152" s="79"/>
      <c r="AT152" s="79"/>
      <c r="AU152" s="79"/>
      <c r="AV152" s="79"/>
      <c r="AW152" s="79"/>
      <c r="AX152" s="79"/>
      <c r="AY152" s="79"/>
      <c r="AZ152" s="79"/>
      <c r="BA152">
        <v>4</v>
      </c>
      <c r="BB152" s="78" t="str">
        <f>REPLACE(INDEX(GroupVertices[Group],MATCH(Edges[[#This Row],[Vertex 1]],GroupVertices[Vertex],0)),1,1,"")</f>
        <v>11</v>
      </c>
      <c r="BC152" s="78" t="str">
        <f>REPLACE(INDEX(GroupVertices[Group],MATCH(Edges[[#This Row],[Vertex 2]],GroupVertices[Vertex],0)),1,1,"")</f>
        <v>11</v>
      </c>
      <c r="BD152" s="48">
        <v>0</v>
      </c>
      <c r="BE152" s="49">
        <v>0</v>
      </c>
      <c r="BF152" s="48">
        <v>0</v>
      </c>
      <c r="BG152" s="49">
        <v>0</v>
      </c>
      <c r="BH152" s="48">
        <v>0</v>
      </c>
      <c r="BI152" s="49">
        <v>0</v>
      </c>
      <c r="BJ152" s="48">
        <v>11</v>
      </c>
      <c r="BK152" s="49">
        <v>100</v>
      </c>
      <c r="BL152" s="48">
        <v>11</v>
      </c>
    </row>
    <row r="153" spans="1:64" ht="15">
      <c r="A153" s="64" t="s">
        <v>316</v>
      </c>
      <c r="B153" s="64" t="s">
        <v>316</v>
      </c>
      <c r="C153" s="65" t="s">
        <v>3080</v>
      </c>
      <c r="D153" s="66">
        <v>10</v>
      </c>
      <c r="E153" s="67" t="s">
        <v>136</v>
      </c>
      <c r="F153" s="68">
        <v>12</v>
      </c>
      <c r="G153" s="65"/>
      <c r="H153" s="69"/>
      <c r="I153" s="70"/>
      <c r="J153" s="70"/>
      <c r="K153" s="34" t="s">
        <v>65</v>
      </c>
      <c r="L153" s="77">
        <v>153</v>
      </c>
      <c r="M153" s="77"/>
      <c r="N153" s="72"/>
      <c r="O153" s="79" t="s">
        <v>176</v>
      </c>
      <c r="P153" s="81">
        <v>43452.46501157407</v>
      </c>
      <c r="Q153" s="79" t="s">
        <v>447</v>
      </c>
      <c r="R153" s="83" t="s">
        <v>529</v>
      </c>
      <c r="S153" s="79" t="s">
        <v>562</v>
      </c>
      <c r="T153" s="79" t="s">
        <v>614</v>
      </c>
      <c r="U153" s="79"/>
      <c r="V153" s="83" t="s">
        <v>727</v>
      </c>
      <c r="W153" s="81">
        <v>43452.46501157407</v>
      </c>
      <c r="X153" s="83" t="s">
        <v>871</v>
      </c>
      <c r="Y153" s="79"/>
      <c r="Z153" s="79"/>
      <c r="AA153" s="85" t="s">
        <v>1041</v>
      </c>
      <c r="AB153" s="79"/>
      <c r="AC153" s="79" t="b">
        <v>0</v>
      </c>
      <c r="AD153" s="79">
        <v>0</v>
      </c>
      <c r="AE153" s="85" t="s">
        <v>1092</v>
      </c>
      <c r="AF153" s="79" t="b">
        <v>0</v>
      </c>
      <c r="AG153" s="79" t="s">
        <v>1100</v>
      </c>
      <c r="AH153" s="79"/>
      <c r="AI153" s="85" t="s">
        <v>1092</v>
      </c>
      <c r="AJ153" s="79" t="b">
        <v>0</v>
      </c>
      <c r="AK153" s="79">
        <v>0</v>
      </c>
      <c r="AL153" s="85" t="s">
        <v>1092</v>
      </c>
      <c r="AM153" s="79" t="s">
        <v>1130</v>
      </c>
      <c r="AN153" s="79" t="b">
        <v>1</v>
      </c>
      <c r="AO153" s="85" t="s">
        <v>1041</v>
      </c>
      <c r="AP153" s="79" t="s">
        <v>176</v>
      </c>
      <c r="AQ153" s="79">
        <v>0</v>
      </c>
      <c r="AR153" s="79">
        <v>0</v>
      </c>
      <c r="AS153" s="79"/>
      <c r="AT153" s="79"/>
      <c r="AU153" s="79"/>
      <c r="AV153" s="79"/>
      <c r="AW153" s="79"/>
      <c r="AX153" s="79"/>
      <c r="AY153" s="79"/>
      <c r="AZ153" s="79"/>
      <c r="BA153">
        <v>4</v>
      </c>
      <c r="BB153" s="78" t="str">
        <f>REPLACE(INDEX(GroupVertices[Group],MATCH(Edges[[#This Row],[Vertex 1]],GroupVertices[Vertex],0)),1,1,"")</f>
        <v>11</v>
      </c>
      <c r="BC153" s="78" t="str">
        <f>REPLACE(INDEX(GroupVertices[Group],MATCH(Edges[[#This Row],[Vertex 2]],GroupVertices[Vertex],0)),1,1,"")</f>
        <v>11</v>
      </c>
      <c r="BD153" s="48">
        <v>1</v>
      </c>
      <c r="BE153" s="49">
        <v>7.6923076923076925</v>
      </c>
      <c r="BF153" s="48">
        <v>1</v>
      </c>
      <c r="BG153" s="49">
        <v>7.6923076923076925</v>
      </c>
      <c r="BH153" s="48">
        <v>0</v>
      </c>
      <c r="BI153" s="49">
        <v>0</v>
      </c>
      <c r="BJ153" s="48">
        <v>11</v>
      </c>
      <c r="BK153" s="49">
        <v>84.61538461538461</v>
      </c>
      <c r="BL153" s="48">
        <v>13</v>
      </c>
    </row>
    <row r="154" spans="1:64" ht="15">
      <c r="A154" s="64" t="s">
        <v>316</v>
      </c>
      <c r="B154" s="64" t="s">
        <v>316</v>
      </c>
      <c r="C154" s="65" t="s">
        <v>3080</v>
      </c>
      <c r="D154" s="66">
        <v>10</v>
      </c>
      <c r="E154" s="67" t="s">
        <v>136</v>
      </c>
      <c r="F154" s="68">
        <v>12</v>
      </c>
      <c r="G154" s="65"/>
      <c r="H154" s="69"/>
      <c r="I154" s="70"/>
      <c r="J154" s="70"/>
      <c r="K154" s="34" t="s">
        <v>65</v>
      </c>
      <c r="L154" s="77">
        <v>154</v>
      </c>
      <c r="M154" s="77"/>
      <c r="N154" s="72"/>
      <c r="O154" s="79" t="s">
        <v>176</v>
      </c>
      <c r="P154" s="81">
        <v>43461.966828703706</v>
      </c>
      <c r="Q154" s="79" t="s">
        <v>448</v>
      </c>
      <c r="R154" s="83" t="s">
        <v>530</v>
      </c>
      <c r="S154" s="79" t="s">
        <v>562</v>
      </c>
      <c r="T154" s="79" t="s">
        <v>612</v>
      </c>
      <c r="U154" s="79"/>
      <c r="V154" s="83" t="s">
        <v>727</v>
      </c>
      <c r="W154" s="81">
        <v>43461.966828703706</v>
      </c>
      <c r="X154" s="83" t="s">
        <v>872</v>
      </c>
      <c r="Y154" s="79"/>
      <c r="Z154" s="79"/>
      <c r="AA154" s="85" t="s">
        <v>1042</v>
      </c>
      <c r="AB154" s="79"/>
      <c r="AC154" s="79" t="b">
        <v>0</v>
      </c>
      <c r="AD154" s="79">
        <v>0</v>
      </c>
      <c r="AE154" s="85" t="s">
        <v>1092</v>
      </c>
      <c r="AF154" s="79" t="b">
        <v>0</v>
      </c>
      <c r="AG154" s="79" t="s">
        <v>1100</v>
      </c>
      <c r="AH154" s="79"/>
      <c r="AI154" s="85" t="s">
        <v>1092</v>
      </c>
      <c r="AJ154" s="79" t="b">
        <v>0</v>
      </c>
      <c r="AK154" s="79">
        <v>0</v>
      </c>
      <c r="AL154" s="85" t="s">
        <v>1092</v>
      </c>
      <c r="AM154" s="79" t="s">
        <v>1125</v>
      </c>
      <c r="AN154" s="79" t="b">
        <v>1</v>
      </c>
      <c r="AO154" s="85" t="s">
        <v>1042</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11</v>
      </c>
      <c r="BC154" s="78" t="str">
        <f>REPLACE(INDEX(GroupVertices[Group],MATCH(Edges[[#This Row],[Vertex 2]],GroupVertices[Vertex],0)),1,1,"")</f>
        <v>11</v>
      </c>
      <c r="BD154" s="48">
        <v>0</v>
      </c>
      <c r="BE154" s="49">
        <v>0</v>
      </c>
      <c r="BF154" s="48">
        <v>0</v>
      </c>
      <c r="BG154" s="49">
        <v>0</v>
      </c>
      <c r="BH154" s="48">
        <v>0</v>
      </c>
      <c r="BI154" s="49">
        <v>0</v>
      </c>
      <c r="BJ154" s="48">
        <v>11</v>
      </c>
      <c r="BK154" s="49">
        <v>100</v>
      </c>
      <c r="BL154" s="48">
        <v>11</v>
      </c>
    </row>
    <row r="155" spans="1:64" ht="15">
      <c r="A155" s="64" t="s">
        <v>317</v>
      </c>
      <c r="B155" s="64" t="s">
        <v>355</v>
      </c>
      <c r="C155" s="65" t="s">
        <v>3079</v>
      </c>
      <c r="D155" s="66">
        <v>6.5</v>
      </c>
      <c r="E155" s="67" t="s">
        <v>136</v>
      </c>
      <c r="F155" s="68">
        <v>23.5</v>
      </c>
      <c r="G155" s="65"/>
      <c r="H155" s="69"/>
      <c r="I155" s="70"/>
      <c r="J155" s="70"/>
      <c r="K155" s="34" t="s">
        <v>65</v>
      </c>
      <c r="L155" s="77">
        <v>155</v>
      </c>
      <c r="M155" s="77"/>
      <c r="N155" s="72"/>
      <c r="O155" s="79" t="s">
        <v>380</v>
      </c>
      <c r="P155" s="81">
        <v>43451.85611111111</v>
      </c>
      <c r="Q155" s="79" t="s">
        <v>449</v>
      </c>
      <c r="R155" s="83" t="s">
        <v>531</v>
      </c>
      <c r="S155" s="79" t="s">
        <v>579</v>
      </c>
      <c r="T155" s="79" t="s">
        <v>615</v>
      </c>
      <c r="U155" s="79"/>
      <c r="V155" s="83" t="s">
        <v>634</v>
      </c>
      <c r="W155" s="81">
        <v>43451.85611111111</v>
      </c>
      <c r="X155" s="83" t="s">
        <v>873</v>
      </c>
      <c r="Y155" s="79"/>
      <c r="Z155" s="79"/>
      <c r="AA155" s="85" t="s">
        <v>1043</v>
      </c>
      <c r="AB155" s="79"/>
      <c r="AC155" s="79" t="b">
        <v>0</v>
      </c>
      <c r="AD155" s="79">
        <v>0</v>
      </c>
      <c r="AE155" s="85" t="s">
        <v>1092</v>
      </c>
      <c r="AF155" s="79" t="b">
        <v>0</v>
      </c>
      <c r="AG155" s="79" t="s">
        <v>1100</v>
      </c>
      <c r="AH155" s="79"/>
      <c r="AI155" s="85" t="s">
        <v>1092</v>
      </c>
      <c r="AJ155" s="79" t="b">
        <v>0</v>
      </c>
      <c r="AK155" s="79">
        <v>0</v>
      </c>
      <c r="AL155" s="85" t="s">
        <v>1092</v>
      </c>
      <c r="AM155" s="79" t="s">
        <v>1115</v>
      </c>
      <c r="AN155" s="79" t="b">
        <v>0</v>
      </c>
      <c r="AO155" s="85" t="s">
        <v>1043</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8</v>
      </c>
      <c r="BC155" s="78" t="str">
        <f>REPLACE(INDEX(GroupVertices[Group],MATCH(Edges[[#This Row],[Vertex 2]],GroupVertices[Vertex],0)),1,1,"")</f>
        <v>8</v>
      </c>
      <c r="BD155" s="48">
        <v>0</v>
      </c>
      <c r="BE155" s="49">
        <v>0</v>
      </c>
      <c r="BF155" s="48">
        <v>1</v>
      </c>
      <c r="BG155" s="49">
        <v>4</v>
      </c>
      <c r="BH155" s="48">
        <v>0</v>
      </c>
      <c r="BI155" s="49">
        <v>0</v>
      </c>
      <c r="BJ155" s="48">
        <v>24</v>
      </c>
      <c r="BK155" s="49">
        <v>96</v>
      </c>
      <c r="BL155" s="48">
        <v>25</v>
      </c>
    </row>
    <row r="156" spans="1:64" ht="15">
      <c r="A156" s="64" t="s">
        <v>317</v>
      </c>
      <c r="B156" s="64" t="s">
        <v>355</v>
      </c>
      <c r="C156" s="65" t="s">
        <v>3079</v>
      </c>
      <c r="D156" s="66">
        <v>6.5</v>
      </c>
      <c r="E156" s="67" t="s">
        <v>136</v>
      </c>
      <c r="F156" s="68">
        <v>23.5</v>
      </c>
      <c r="G156" s="65"/>
      <c r="H156" s="69"/>
      <c r="I156" s="70"/>
      <c r="J156" s="70"/>
      <c r="K156" s="34" t="s">
        <v>65</v>
      </c>
      <c r="L156" s="77">
        <v>156</v>
      </c>
      <c r="M156" s="77"/>
      <c r="N156" s="72"/>
      <c r="O156" s="79" t="s">
        <v>380</v>
      </c>
      <c r="P156" s="81">
        <v>43462.03423611111</v>
      </c>
      <c r="Q156" s="79" t="s">
        <v>450</v>
      </c>
      <c r="R156" s="83" t="s">
        <v>532</v>
      </c>
      <c r="S156" s="79" t="s">
        <v>562</v>
      </c>
      <c r="T156" s="79" t="s">
        <v>594</v>
      </c>
      <c r="U156" s="79"/>
      <c r="V156" s="83" t="s">
        <v>634</v>
      </c>
      <c r="W156" s="81">
        <v>43462.03423611111</v>
      </c>
      <c r="X156" s="83" t="s">
        <v>874</v>
      </c>
      <c r="Y156" s="79"/>
      <c r="Z156" s="79"/>
      <c r="AA156" s="85" t="s">
        <v>1044</v>
      </c>
      <c r="AB156" s="79"/>
      <c r="AC156" s="79" t="b">
        <v>0</v>
      </c>
      <c r="AD156" s="79">
        <v>0</v>
      </c>
      <c r="AE156" s="85" t="s">
        <v>1092</v>
      </c>
      <c r="AF156" s="79" t="b">
        <v>0</v>
      </c>
      <c r="AG156" s="79" t="s">
        <v>1100</v>
      </c>
      <c r="AH156" s="79"/>
      <c r="AI156" s="85" t="s">
        <v>1092</v>
      </c>
      <c r="AJ156" s="79" t="b">
        <v>0</v>
      </c>
      <c r="AK156" s="79">
        <v>0</v>
      </c>
      <c r="AL156" s="85" t="s">
        <v>1092</v>
      </c>
      <c r="AM156" s="79" t="s">
        <v>1115</v>
      </c>
      <c r="AN156" s="79" t="b">
        <v>1</v>
      </c>
      <c r="AO156" s="85" t="s">
        <v>1044</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8</v>
      </c>
      <c r="BC156" s="78" t="str">
        <f>REPLACE(INDEX(GroupVertices[Group],MATCH(Edges[[#This Row],[Vertex 2]],GroupVertices[Vertex],0)),1,1,"")</f>
        <v>8</v>
      </c>
      <c r="BD156" s="48">
        <v>0</v>
      </c>
      <c r="BE156" s="49">
        <v>0</v>
      </c>
      <c r="BF156" s="48">
        <v>1</v>
      </c>
      <c r="BG156" s="49">
        <v>5.882352941176471</v>
      </c>
      <c r="BH156" s="48">
        <v>0</v>
      </c>
      <c r="BI156" s="49">
        <v>0</v>
      </c>
      <c r="BJ156" s="48">
        <v>16</v>
      </c>
      <c r="BK156" s="49">
        <v>94.11764705882354</v>
      </c>
      <c r="BL156" s="48">
        <v>17</v>
      </c>
    </row>
    <row r="157" spans="1:64" ht="15">
      <c r="A157" s="64" t="s">
        <v>317</v>
      </c>
      <c r="B157" s="64" t="s">
        <v>345</v>
      </c>
      <c r="C157" s="65" t="s">
        <v>3079</v>
      </c>
      <c r="D157" s="66">
        <v>6.5</v>
      </c>
      <c r="E157" s="67" t="s">
        <v>136</v>
      </c>
      <c r="F157" s="68">
        <v>23.5</v>
      </c>
      <c r="G157" s="65"/>
      <c r="H157" s="69"/>
      <c r="I157" s="70"/>
      <c r="J157" s="70"/>
      <c r="K157" s="34" t="s">
        <v>65</v>
      </c>
      <c r="L157" s="77">
        <v>157</v>
      </c>
      <c r="M157" s="77"/>
      <c r="N157" s="72"/>
      <c r="O157" s="79" t="s">
        <v>380</v>
      </c>
      <c r="P157" s="81">
        <v>43451.85611111111</v>
      </c>
      <c r="Q157" s="79" t="s">
        <v>449</v>
      </c>
      <c r="R157" s="83" t="s">
        <v>531</v>
      </c>
      <c r="S157" s="79" t="s">
        <v>579</v>
      </c>
      <c r="T157" s="79" t="s">
        <v>615</v>
      </c>
      <c r="U157" s="79"/>
      <c r="V157" s="83" t="s">
        <v>634</v>
      </c>
      <c r="W157" s="81">
        <v>43451.85611111111</v>
      </c>
      <c r="X157" s="83" t="s">
        <v>873</v>
      </c>
      <c r="Y157" s="79"/>
      <c r="Z157" s="79"/>
      <c r="AA157" s="85" t="s">
        <v>1043</v>
      </c>
      <c r="AB157" s="79"/>
      <c r="AC157" s="79" t="b">
        <v>0</v>
      </c>
      <c r="AD157" s="79">
        <v>0</v>
      </c>
      <c r="AE157" s="85" t="s">
        <v>1092</v>
      </c>
      <c r="AF157" s="79" t="b">
        <v>0</v>
      </c>
      <c r="AG157" s="79" t="s">
        <v>1100</v>
      </c>
      <c r="AH157" s="79"/>
      <c r="AI157" s="85" t="s">
        <v>1092</v>
      </c>
      <c r="AJ157" s="79" t="b">
        <v>0</v>
      </c>
      <c r="AK157" s="79">
        <v>0</v>
      </c>
      <c r="AL157" s="85" t="s">
        <v>1092</v>
      </c>
      <c r="AM157" s="79" t="s">
        <v>1115</v>
      </c>
      <c r="AN157" s="79" t="b">
        <v>0</v>
      </c>
      <c r="AO157" s="85" t="s">
        <v>1043</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8</v>
      </c>
      <c r="BC157" s="78" t="str">
        <f>REPLACE(INDEX(GroupVertices[Group],MATCH(Edges[[#This Row],[Vertex 2]],GroupVertices[Vertex],0)),1,1,"")</f>
        <v>8</v>
      </c>
      <c r="BD157" s="48"/>
      <c r="BE157" s="49"/>
      <c r="BF157" s="48"/>
      <c r="BG157" s="49"/>
      <c r="BH157" s="48"/>
      <c r="BI157" s="49"/>
      <c r="BJ157" s="48"/>
      <c r="BK157" s="49"/>
      <c r="BL157" s="48"/>
    </row>
    <row r="158" spans="1:64" ht="15">
      <c r="A158" s="64" t="s">
        <v>317</v>
      </c>
      <c r="B158" s="64" t="s">
        <v>345</v>
      </c>
      <c r="C158" s="65" t="s">
        <v>3079</v>
      </c>
      <c r="D158" s="66">
        <v>6.5</v>
      </c>
      <c r="E158" s="67" t="s">
        <v>136</v>
      </c>
      <c r="F158" s="68">
        <v>23.5</v>
      </c>
      <c r="G158" s="65"/>
      <c r="H158" s="69"/>
      <c r="I158" s="70"/>
      <c r="J158" s="70"/>
      <c r="K158" s="34" t="s">
        <v>65</v>
      </c>
      <c r="L158" s="77">
        <v>158</v>
      </c>
      <c r="M158" s="77"/>
      <c r="N158" s="72"/>
      <c r="O158" s="79" t="s">
        <v>380</v>
      </c>
      <c r="P158" s="81">
        <v>43462.03423611111</v>
      </c>
      <c r="Q158" s="79" t="s">
        <v>450</v>
      </c>
      <c r="R158" s="83" t="s">
        <v>532</v>
      </c>
      <c r="S158" s="79" t="s">
        <v>562</v>
      </c>
      <c r="T158" s="79" t="s">
        <v>594</v>
      </c>
      <c r="U158" s="79"/>
      <c r="V158" s="83" t="s">
        <v>634</v>
      </c>
      <c r="W158" s="81">
        <v>43462.03423611111</v>
      </c>
      <c r="X158" s="83" t="s">
        <v>874</v>
      </c>
      <c r="Y158" s="79"/>
      <c r="Z158" s="79"/>
      <c r="AA158" s="85" t="s">
        <v>1044</v>
      </c>
      <c r="AB158" s="79"/>
      <c r="AC158" s="79" t="b">
        <v>0</v>
      </c>
      <c r="AD158" s="79">
        <v>0</v>
      </c>
      <c r="AE158" s="85" t="s">
        <v>1092</v>
      </c>
      <c r="AF158" s="79" t="b">
        <v>0</v>
      </c>
      <c r="AG158" s="79" t="s">
        <v>1100</v>
      </c>
      <c r="AH158" s="79"/>
      <c r="AI158" s="85" t="s">
        <v>1092</v>
      </c>
      <c r="AJ158" s="79" t="b">
        <v>0</v>
      </c>
      <c r="AK158" s="79">
        <v>0</v>
      </c>
      <c r="AL158" s="85" t="s">
        <v>1092</v>
      </c>
      <c r="AM158" s="79" t="s">
        <v>1115</v>
      </c>
      <c r="AN158" s="79" t="b">
        <v>1</v>
      </c>
      <c r="AO158" s="85" t="s">
        <v>1044</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8</v>
      </c>
      <c r="BC158" s="78" t="str">
        <f>REPLACE(INDEX(GroupVertices[Group],MATCH(Edges[[#This Row],[Vertex 2]],GroupVertices[Vertex],0)),1,1,"")</f>
        <v>8</v>
      </c>
      <c r="BD158" s="48"/>
      <c r="BE158" s="49"/>
      <c r="BF158" s="48"/>
      <c r="BG158" s="49"/>
      <c r="BH158" s="48"/>
      <c r="BI158" s="49"/>
      <c r="BJ158" s="48"/>
      <c r="BK158" s="49"/>
      <c r="BL158" s="48"/>
    </row>
    <row r="159" spans="1:64" ht="15">
      <c r="A159" s="64" t="s">
        <v>318</v>
      </c>
      <c r="B159" s="64" t="s">
        <v>318</v>
      </c>
      <c r="C159" s="65" t="s">
        <v>3078</v>
      </c>
      <c r="D159" s="66">
        <v>3</v>
      </c>
      <c r="E159" s="67" t="s">
        <v>132</v>
      </c>
      <c r="F159" s="68">
        <v>35</v>
      </c>
      <c r="G159" s="65"/>
      <c r="H159" s="69"/>
      <c r="I159" s="70"/>
      <c r="J159" s="70"/>
      <c r="K159" s="34" t="s">
        <v>65</v>
      </c>
      <c r="L159" s="77">
        <v>159</v>
      </c>
      <c r="M159" s="77"/>
      <c r="N159" s="72"/>
      <c r="O159" s="79" t="s">
        <v>176</v>
      </c>
      <c r="P159" s="81">
        <v>43462.04099537037</v>
      </c>
      <c r="Q159" s="79" t="s">
        <v>451</v>
      </c>
      <c r="R159" s="83" t="s">
        <v>533</v>
      </c>
      <c r="S159" s="79" t="s">
        <v>562</v>
      </c>
      <c r="T159" s="79" t="s">
        <v>616</v>
      </c>
      <c r="U159" s="79"/>
      <c r="V159" s="83" t="s">
        <v>728</v>
      </c>
      <c r="W159" s="81">
        <v>43462.04099537037</v>
      </c>
      <c r="X159" s="83" t="s">
        <v>875</v>
      </c>
      <c r="Y159" s="79"/>
      <c r="Z159" s="79"/>
      <c r="AA159" s="85" t="s">
        <v>1045</v>
      </c>
      <c r="AB159" s="79"/>
      <c r="AC159" s="79" t="b">
        <v>0</v>
      </c>
      <c r="AD159" s="79">
        <v>0</v>
      </c>
      <c r="AE159" s="85" t="s">
        <v>1092</v>
      </c>
      <c r="AF159" s="79" t="b">
        <v>0</v>
      </c>
      <c r="AG159" s="79" t="s">
        <v>1105</v>
      </c>
      <c r="AH159" s="79"/>
      <c r="AI159" s="85" t="s">
        <v>1092</v>
      </c>
      <c r="AJ159" s="79" t="b">
        <v>0</v>
      </c>
      <c r="AK159" s="79">
        <v>0</v>
      </c>
      <c r="AL159" s="85" t="s">
        <v>1092</v>
      </c>
      <c r="AM159" s="79" t="s">
        <v>1125</v>
      </c>
      <c r="AN159" s="79" t="b">
        <v>1</v>
      </c>
      <c r="AO159" s="85" t="s">
        <v>1045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15</v>
      </c>
      <c r="BK159" s="49">
        <v>100</v>
      </c>
      <c r="BL159" s="48">
        <v>15</v>
      </c>
    </row>
    <row r="160" spans="1:64" ht="15">
      <c r="A160" s="64" t="s">
        <v>228</v>
      </c>
      <c r="B160" s="64" t="s">
        <v>228</v>
      </c>
      <c r="C160" s="65" t="s">
        <v>3080</v>
      </c>
      <c r="D160" s="66">
        <v>10</v>
      </c>
      <c r="E160" s="67" t="s">
        <v>136</v>
      </c>
      <c r="F160" s="68">
        <v>12</v>
      </c>
      <c r="G160" s="65"/>
      <c r="H160" s="69"/>
      <c r="I160" s="70"/>
      <c r="J160" s="70"/>
      <c r="K160" s="34" t="s">
        <v>65</v>
      </c>
      <c r="L160" s="77">
        <v>160</v>
      </c>
      <c r="M160" s="77"/>
      <c r="N160" s="72"/>
      <c r="O160" s="79" t="s">
        <v>176</v>
      </c>
      <c r="P160" s="81">
        <v>43451.8471412037</v>
      </c>
      <c r="Q160" s="79" t="s">
        <v>452</v>
      </c>
      <c r="R160" s="79"/>
      <c r="S160" s="79"/>
      <c r="T160" s="79"/>
      <c r="U160" s="79"/>
      <c r="V160" s="83" t="s">
        <v>648</v>
      </c>
      <c r="W160" s="81">
        <v>43451.8471412037</v>
      </c>
      <c r="X160" s="83" t="s">
        <v>876</v>
      </c>
      <c r="Y160" s="79"/>
      <c r="Z160" s="79"/>
      <c r="AA160" s="85" t="s">
        <v>1046</v>
      </c>
      <c r="AB160" s="79"/>
      <c r="AC160" s="79" t="b">
        <v>0</v>
      </c>
      <c r="AD160" s="79">
        <v>0</v>
      </c>
      <c r="AE160" s="85" t="s">
        <v>1092</v>
      </c>
      <c r="AF160" s="79" t="b">
        <v>0</v>
      </c>
      <c r="AG160" s="79" t="s">
        <v>1100</v>
      </c>
      <c r="AH160" s="79"/>
      <c r="AI160" s="85" t="s">
        <v>1092</v>
      </c>
      <c r="AJ160" s="79" t="b">
        <v>0</v>
      </c>
      <c r="AK160" s="79">
        <v>3</v>
      </c>
      <c r="AL160" s="85" t="s">
        <v>930</v>
      </c>
      <c r="AM160" s="79" t="s">
        <v>1115</v>
      </c>
      <c r="AN160" s="79" t="b">
        <v>0</v>
      </c>
      <c r="AO160" s="85" t="s">
        <v>930</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4</v>
      </c>
      <c r="BC160" s="78" t="str">
        <f>REPLACE(INDEX(GroupVertices[Group],MATCH(Edges[[#This Row],[Vertex 2]],GroupVertices[Vertex],0)),1,1,"")</f>
        <v>4</v>
      </c>
      <c r="BD160" s="48">
        <v>1</v>
      </c>
      <c r="BE160" s="49">
        <v>4.545454545454546</v>
      </c>
      <c r="BF160" s="48">
        <v>0</v>
      </c>
      <c r="BG160" s="49">
        <v>0</v>
      </c>
      <c r="BH160" s="48">
        <v>0</v>
      </c>
      <c r="BI160" s="49">
        <v>0</v>
      </c>
      <c r="BJ160" s="48">
        <v>21</v>
      </c>
      <c r="BK160" s="49">
        <v>95.45454545454545</v>
      </c>
      <c r="BL160" s="48">
        <v>22</v>
      </c>
    </row>
    <row r="161" spans="1:64" ht="15">
      <c r="A161" s="64" t="s">
        <v>228</v>
      </c>
      <c r="B161" s="64" t="s">
        <v>228</v>
      </c>
      <c r="C161" s="65" t="s">
        <v>3080</v>
      </c>
      <c r="D161" s="66">
        <v>10</v>
      </c>
      <c r="E161" s="67" t="s">
        <v>136</v>
      </c>
      <c r="F161" s="68">
        <v>12</v>
      </c>
      <c r="G161" s="65"/>
      <c r="H161" s="69"/>
      <c r="I161" s="70"/>
      <c r="J161" s="70"/>
      <c r="K161" s="34" t="s">
        <v>65</v>
      </c>
      <c r="L161" s="77">
        <v>161</v>
      </c>
      <c r="M161" s="77"/>
      <c r="N161" s="72"/>
      <c r="O161" s="79" t="s">
        <v>176</v>
      </c>
      <c r="P161" s="81">
        <v>43451.856099537035</v>
      </c>
      <c r="Q161" s="79" t="s">
        <v>453</v>
      </c>
      <c r="R161" s="83" t="s">
        <v>534</v>
      </c>
      <c r="S161" s="79" t="s">
        <v>580</v>
      </c>
      <c r="T161" s="79" t="s">
        <v>617</v>
      </c>
      <c r="U161" s="79"/>
      <c r="V161" s="83" t="s">
        <v>648</v>
      </c>
      <c r="W161" s="81">
        <v>43451.856099537035</v>
      </c>
      <c r="X161" s="83" t="s">
        <v>877</v>
      </c>
      <c r="Y161" s="79"/>
      <c r="Z161" s="79"/>
      <c r="AA161" s="85" t="s">
        <v>1047</v>
      </c>
      <c r="AB161" s="79"/>
      <c r="AC161" s="79" t="b">
        <v>0</v>
      </c>
      <c r="AD161" s="79">
        <v>3</v>
      </c>
      <c r="AE161" s="85" t="s">
        <v>1092</v>
      </c>
      <c r="AF161" s="79" t="b">
        <v>0</v>
      </c>
      <c r="AG161" s="79" t="s">
        <v>1100</v>
      </c>
      <c r="AH161" s="79"/>
      <c r="AI161" s="85" t="s">
        <v>1092</v>
      </c>
      <c r="AJ161" s="79" t="b">
        <v>0</v>
      </c>
      <c r="AK161" s="79">
        <v>4</v>
      </c>
      <c r="AL161" s="85" t="s">
        <v>1092</v>
      </c>
      <c r="AM161" s="79" t="s">
        <v>1115</v>
      </c>
      <c r="AN161" s="79" t="b">
        <v>0</v>
      </c>
      <c r="AO161" s="85" t="s">
        <v>1047</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4</v>
      </c>
      <c r="BC161" s="78" t="str">
        <f>REPLACE(INDEX(GroupVertices[Group],MATCH(Edges[[#This Row],[Vertex 2]],GroupVertices[Vertex],0)),1,1,"")</f>
        <v>4</v>
      </c>
      <c r="BD161" s="48">
        <v>3</v>
      </c>
      <c r="BE161" s="49">
        <v>7.6923076923076925</v>
      </c>
      <c r="BF161" s="48">
        <v>0</v>
      </c>
      <c r="BG161" s="49">
        <v>0</v>
      </c>
      <c r="BH161" s="48">
        <v>0</v>
      </c>
      <c r="BI161" s="49">
        <v>0</v>
      </c>
      <c r="BJ161" s="48">
        <v>36</v>
      </c>
      <c r="BK161" s="49">
        <v>92.3076923076923</v>
      </c>
      <c r="BL161" s="48">
        <v>39</v>
      </c>
    </row>
    <row r="162" spans="1:64" ht="15">
      <c r="A162" s="64" t="s">
        <v>228</v>
      </c>
      <c r="B162" s="64" t="s">
        <v>228</v>
      </c>
      <c r="C162" s="65" t="s">
        <v>3080</v>
      </c>
      <c r="D162" s="66">
        <v>10</v>
      </c>
      <c r="E162" s="67" t="s">
        <v>136</v>
      </c>
      <c r="F162" s="68">
        <v>12</v>
      </c>
      <c r="G162" s="65"/>
      <c r="H162" s="69"/>
      <c r="I162" s="70"/>
      <c r="J162" s="70"/>
      <c r="K162" s="34" t="s">
        <v>65</v>
      </c>
      <c r="L162" s="77">
        <v>162</v>
      </c>
      <c r="M162" s="77"/>
      <c r="N162" s="72"/>
      <c r="O162" s="79" t="s">
        <v>176</v>
      </c>
      <c r="P162" s="81">
        <v>43451.89732638889</v>
      </c>
      <c r="Q162" s="79" t="s">
        <v>389</v>
      </c>
      <c r="R162" s="79"/>
      <c r="S162" s="79"/>
      <c r="T162" s="79" t="s">
        <v>592</v>
      </c>
      <c r="U162" s="79"/>
      <c r="V162" s="83" t="s">
        <v>648</v>
      </c>
      <c r="W162" s="81">
        <v>43451.89732638889</v>
      </c>
      <c r="X162" s="83" t="s">
        <v>878</v>
      </c>
      <c r="Y162" s="79"/>
      <c r="Z162" s="79"/>
      <c r="AA162" s="85" t="s">
        <v>1048</v>
      </c>
      <c r="AB162" s="79"/>
      <c r="AC162" s="79" t="b">
        <v>0</v>
      </c>
      <c r="AD162" s="79">
        <v>0</v>
      </c>
      <c r="AE162" s="85" t="s">
        <v>1092</v>
      </c>
      <c r="AF162" s="79" t="b">
        <v>0</v>
      </c>
      <c r="AG162" s="79" t="s">
        <v>1100</v>
      </c>
      <c r="AH162" s="79"/>
      <c r="AI162" s="85" t="s">
        <v>1092</v>
      </c>
      <c r="AJ162" s="79" t="b">
        <v>0</v>
      </c>
      <c r="AK162" s="79">
        <v>4</v>
      </c>
      <c r="AL162" s="85" t="s">
        <v>1047</v>
      </c>
      <c r="AM162" s="79" t="s">
        <v>1115</v>
      </c>
      <c r="AN162" s="79" t="b">
        <v>0</v>
      </c>
      <c r="AO162" s="85" t="s">
        <v>1047</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4</v>
      </c>
      <c r="BC162" s="78" t="str">
        <f>REPLACE(INDEX(GroupVertices[Group],MATCH(Edges[[#This Row],[Vertex 2]],GroupVertices[Vertex],0)),1,1,"")</f>
        <v>4</v>
      </c>
      <c r="BD162" s="48">
        <v>2</v>
      </c>
      <c r="BE162" s="49">
        <v>8.695652173913043</v>
      </c>
      <c r="BF162" s="48">
        <v>0</v>
      </c>
      <c r="BG162" s="49">
        <v>0</v>
      </c>
      <c r="BH162" s="48">
        <v>0</v>
      </c>
      <c r="BI162" s="49">
        <v>0</v>
      </c>
      <c r="BJ162" s="48">
        <v>21</v>
      </c>
      <c r="BK162" s="49">
        <v>91.30434782608695</v>
      </c>
      <c r="BL162" s="48">
        <v>23</v>
      </c>
    </row>
    <row r="163" spans="1:64" ht="15">
      <c r="A163" s="64" t="s">
        <v>319</v>
      </c>
      <c r="B163" s="64" t="s">
        <v>228</v>
      </c>
      <c r="C163" s="65" t="s">
        <v>3078</v>
      </c>
      <c r="D163" s="66">
        <v>3</v>
      </c>
      <c r="E163" s="67" t="s">
        <v>132</v>
      </c>
      <c r="F163" s="68">
        <v>35</v>
      </c>
      <c r="G163" s="65"/>
      <c r="H163" s="69"/>
      <c r="I163" s="70"/>
      <c r="J163" s="70"/>
      <c r="K163" s="34" t="s">
        <v>65</v>
      </c>
      <c r="L163" s="77">
        <v>163</v>
      </c>
      <c r="M163" s="77"/>
      <c r="N163" s="72"/>
      <c r="O163" s="79" t="s">
        <v>380</v>
      </c>
      <c r="P163" s="81">
        <v>43462.08646990741</v>
      </c>
      <c r="Q163" s="79" t="s">
        <v>389</v>
      </c>
      <c r="R163" s="79"/>
      <c r="S163" s="79"/>
      <c r="T163" s="79" t="s">
        <v>592</v>
      </c>
      <c r="U163" s="79"/>
      <c r="V163" s="83" t="s">
        <v>729</v>
      </c>
      <c r="W163" s="81">
        <v>43462.08646990741</v>
      </c>
      <c r="X163" s="83" t="s">
        <v>879</v>
      </c>
      <c r="Y163" s="79"/>
      <c r="Z163" s="79"/>
      <c r="AA163" s="85" t="s">
        <v>1049</v>
      </c>
      <c r="AB163" s="79"/>
      <c r="AC163" s="79" t="b">
        <v>0</v>
      </c>
      <c r="AD163" s="79">
        <v>0</v>
      </c>
      <c r="AE163" s="85" t="s">
        <v>1092</v>
      </c>
      <c r="AF163" s="79" t="b">
        <v>0</v>
      </c>
      <c r="AG163" s="79" t="s">
        <v>1100</v>
      </c>
      <c r="AH163" s="79"/>
      <c r="AI163" s="85" t="s">
        <v>1092</v>
      </c>
      <c r="AJ163" s="79" t="b">
        <v>0</v>
      </c>
      <c r="AK163" s="79">
        <v>16</v>
      </c>
      <c r="AL163" s="85" t="s">
        <v>1047</v>
      </c>
      <c r="AM163" s="79" t="s">
        <v>1115</v>
      </c>
      <c r="AN163" s="79" t="b">
        <v>0</v>
      </c>
      <c r="AO163" s="85" t="s">
        <v>1047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4</v>
      </c>
      <c r="BD163" s="48">
        <v>2</v>
      </c>
      <c r="BE163" s="49">
        <v>8.695652173913043</v>
      </c>
      <c r="BF163" s="48">
        <v>0</v>
      </c>
      <c r="BG163" s="49">
        <v>0</v>
      </c>
      <c r="BH163" s="48">
        <v>0</v>
      </c>
      <c r="BI163" s="49">
        <v>0</v>
      </c>
      <c r="BJ163" s="48">
        <v>21</v>
      </c>
      <c r="BK163" s="49">
        <v>91.30434782608695</v>
      </c>
      <c r="BL163" s="48">
        <v>23</v>
      </c>
    </row>
    <row r="164" spans="1:64" ht="15">
      <c r="A164" s="64" t="s">
        <v>320</v>
      </c>
      <c r="B164" s="64" t="s">
        <v>320</v>
      </c>
      <c r="C164" s="65" t="s">
        <v>3078</v>
      </c>
      <c r="D164" s="66">
        <v>3</v>
      </c>
      <c r="E164" s="67" t="s">
        <v>132</v>
      </c>
      <c r="F164" s="68">
        <v>35</v>
      </c>
      <c r="G164" s="65"/>
      <c r="H164" s="69"/>
      <c r="I164" s="70"/>
      <c r="J164" s="70"/>
      <c r="K164" s="34" t="s">
        <v>65</v>
      </c>
      <c r="L164" s="77">
        <v>164</v>
      </c>
      <c r="M164" s="77"/>
      <c r="N164" s="72"/>
      <c r="O164" s="79" t="s">
        <v>176</v>
      </c>
      <c r="P164" s="81">
        <v>43462.54167824074</v>
      </c>
      <c r="Q164" s="79" t="s">
        <v>454</v>
      </c>
      <c r="R164" s="83" t="s">
        <v>535</v>
      </c>
      <c r="S164" s="79" t="s">
        <v>562</v>
      </c>
      <c r="T164" s="79"/>
      <c r="U164" s="79"/>
      <c r="V164" s="83" t="s">
        <v>730</v>
      </c>
      <c r="W164" s="81">
        <v>43462.54167824074</v>
      </c>
      <c r="X164" s="83" t="s">
        <v>880</v>
      </c>
      <c r="Y164" s="79"/>
      <c r="Z164" s="79"/>
      <c r="AA164" s="85" t="s">
        <v>1050</v>
      </c>
      <c r="AB164" s="79"/>
      <c r="AC164" s="79" t="b">
        <v>0</v>
      </c>
      <c r="AD164" s="79">
        <v>0</v>
      </c>
      <c r="AE164" s="85" t="s">
        <v>1092</v>
      </c>
      <c r="AF164" s="79" t="b">
        <v>0</v>
      </c>
      <c r="AG164" s="79" t="s">
        <v>1100</v>
      </c>
      <c r="AH164" s="79"/>
      <c r="AI164" s="85" t="s">
        <v>1092</v>
      </c>
      <c r="AJ164" s="79" t="b">
        <v>0</v>
      </c>
      <c r="AK164" s="79">
        <v>0</v>
      </c>
      <c r="AL164" s="85" t="s">
        <v>1092</v>
      </c>
      <c r="AM164" s="79" t="s">
        <v>1124</v>
      </c>
      <c r="AN164" s="79" t="b">
        <v>1</v>
      </c>
      <c r="AO164" s="85" t="s">
        <v>1050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1</v>
      </c>
      <c r="BE164" s="49">
        <v>5</v>
      </c>
      <c r="BF164" s="48">
        <v>0</v>
      </c>
      <c r="BG164" s="49">
        <v>0</v>
      </c>
      <c r="BH164" s="48">
        <v>0</v>
      </c>
      <c r="BI164" s="49">
        <v>0</v>
      </c>
      <c r="BJ164" s="48">
        <v>19</v>
      </c>
      <c r="BK164" s="49">
        <v>95</v>
      </c>
      <c r="BL164" s="48">
        <v>20</v>
      </c>
    </row>
    <row r="165" spans="1:64" ht="15">
      <c r="A165" s="64" t="s">
        <v>321</v>
      </c>
      <c r="B165" s="64" t="s">
        <v>321</v>
      </c>
      <c r="C165" s="65" t="s">
        <v>3078</v>
      </c>
      <c r="D165" s="66">
        <v>3</v>
      </c>
      <c r="E165" s="67" t="s">
        <v>132</v>
      </c>
      <c r="F165" s="68">
        <v>35</v>
      </c>
      <c r="G165" s="65"/>
      <c r="H165" s="69"/>
      <c r="I165" s="70"/>
      <c r="J165" s="70"/>
      <c r="K165" s="34" t="s">
        <v>65</v>
      </c>
      <c r="L165" s="77">
        <v>165</v>
      </c>
      <c r="M165" s="77"/>
      <c r="N165" s="72"/>
      <c r="O165" s="79" t="s">
        <v>176</v>
      </c>
      <c r="P165" s="81">
        <v>43462.600324074076</v>
      </c>
      <c r="Q165" s="79" t="s">
        <v>455</v>
      </c>
      <c r="R165" s="79"/>
      <c r="S165" s="79"/>
      <c r="T165" s="79" t="s">
        <v>618</v>
      </c>
      <c r="U165" s="79"/>
      <c r="V165" s="83" t="s">
        <v>731</v>
      </c>
      <c r="W165" s="81">
        <v>43462.600324074076</v>
      </c>
      <c r="X165" s="83" t="s">
        <v>881</v>
      </c>
      <c r="Y165" s="79"/>
      <c r="Z165" s="79"/>
      <c r="AA165" s="85" t="s">
        <v>1051</v>
      </c>
      <c r="AB165" s="79"/>
      <c r="AC165" s="79" t="b">
        <v>0</v>
      </c>
      <c r="AD165" s="79">
        <v>0</v>
      </c>
      <c r="AE165" s="85" t="s">
        <v>1092</v>
      </c>
      <c r="AF165" s="79" t="b">
        <v>1</v>
      </c>
      <c r="AG165" s="79" t="s">
        <v>1100</v>
      </c>
      <c r="AH165" s="79"/>
      <c r="AI165" s="85" t="s">
        <v>1112</v>
      </c>
      <c r="AJ165" s="79" t="b">
        <v>0</v>
      </c>
      <c r="AK165" s="79">
        <v>0</v>
      </c>
      <c r="AL165" s="85" t="s">
        <v>1092</v>
      </c>
      <c r="AM165" s="79" t="s">
        <v>1115</v>
      </c>
      <c r="AN165" s="79" t="b">
        <v>0</v>
      </c>
      <c r="AO165" s="85" t="s">
        <v>1051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10</v>
      </c>
      <c r="BK165" s="49">
        <v>100</v>
      </c>
      <c r="BL165" s="48">
        <v>10</v>
      </c>
    </row>
    <row r="166" spans="1:64" ht="15">
      <c r="A166" s="64" t="s">
        <v>322</v>
      </c>
      <c r="B166" s="64" t="s">
        <v>322</v>
      </c>
      <c r="C166" s="65" t="s">
        <v>3080</v>
      </c>
      <c r="D166" s="66">
        <v>10</v>
      </c>
      <c r="E166" s="67" t="s">
        <v>136</v>
      </c>
      <c r="F166" s="68">
        <v>12</v>
      </c>
      <c r="G166" s="65"/>
      <c r="H166" s="69"/>
      <c r="I166" s="70"/>
      <c r="J166" s="70"/>
      <c r="K166" s="34" t="s">
        <v>65</v>
      </c>
      <c r="L166" s="77">
        <v>166</v>
      </c>
      <c r="M166" s="77"/>
      <c r="N166" s="72"/>
      <c r="O166" s="79" t="s">
        <v>176</v>
      </c>
      <c r="P166" s="81">
        <v>43453.02133101852</v>
      </c>
      <c r="Q166" s="79" t="s">
        <v>456</v>
      </c>
      <c r="R166" s="79" t="s">
        <v>536</v>
      </c>
      <c r="S166" s="79" t="s">
        <v>581</v>
      </c>
      <c r="T166" s="79" t="s">
        <v>619</v>
      </c>
      <c r="U166" s="79"/>
      <c r="V166" s="83" t="s">
        <v>732</v>
      </c>
      <c r="W166" s="81">
        <v>43453.02133101852</v>
      </c>
      <c r="X166" s="83" t="s">
        <v>882</v>
      </c>
      <c r="Y166" s="79"/>
      <c r="Z166" s="79"/>
      <c r="AA166" s="85" t="s">
        <v>1052</v>
      </c>
      <c r="AB166" s="79"/>
      <c r="AC166" s="79" t="b">
        <v>0</v>
      </c>
      <c r="AD166" s="79">
        <v>0</v>
      </c>
      <c r="AE166" s="85" t="s">
        <v>1092</v>
      </c>
      <c r="AF166" s="79" t="b">
        <v>0</v>
      </c>
      <c r="AG166" s="79" t="s">
        <v>1105</v>
      </c>
      <c r="AH166" s="79"/>
      <c r="AI166" s="85" t="s">
        <v>1092</v>
      </c>
      <c r="AJ166" s="79" t="b">
        <v>0</v>
      </c>
      <c r="AK166" s="79">
        <v>0</v>
      </c>
      <c r="AL166" s="85" t="s">
        <v>1092</v>
      </c>
      <c r="AM166" s="79" t="s">
        <v>1115</v>
      </c>
      <c r="AN166" s="79" t="b">
        <v>1</v>
      </c>
      <c r="AO166" s="85" t="s">
        <v>1052</v>
      </c>
      <c r="AP166" s="79" t="s">
        <v>176</v>
      </c>
      <c r="AQ166" s="79">
        <v>0</v>
      </c>
      <c r="AR166" s="79">
        <v>0</v>
      </c>
      <c r="AS166" s="79"/>
      <c r="AT166" s="79"/>
      <c r="AU166" s="79"/>
      <c r="AV166" s="79"/>
      <c r="AW166" s="79"/>
      <c r="AX166" s="79"/>
      <c r="AY166" s="79"/>
      <c r="AZ166" s="79"/>
      <c r="BA166">
        <v>8</v>
      </c>
      <c r="BB166" s="78" t="str">
        <f>REPLACE(INDEX(GroupVertices[Group],MATCH(Edges[[#This Row],[Vertex 1]],GroupVertices[Vertex],0)),1,1,"")</f>
        <v>15</v>
      </c>
      <c r="BC166" s="78" t="str">
        <f>REPLACE(INDEX(GroupVertices[Group],MATCH(Edges[[#This Row],[Vertex 2]],GroupVertices[Vertex],0)),1,1,"")</f>
        <v>15</v>
      </c>
      <c r="BD166" s="48">
        <v>1</v>
      </c>
      <c r="BE166" s="49">
        <v>9.090909090909092</v>
      </c>
      <c r="BF166" s="48">
        <v>0</v>
      </c>
      <c r="BG166" s="49">
        <v>0</v>
      </c>
      <c r="BH166" s="48">
        <v>0</v>
      </c>
      <c r="BI166" s="49">
        <v>0</v>
      </c>
      <c r="BJ166" s="48">
        <v>10</v>
      </c>
      <c r="BK166" s="49">
        <v>90.9090909090909</v>
      </c>
      <c r="BL166" s="48">
        <v>11</v>
      </c>
    </row>
    <row r="167" spans="1:64" ht="15">
      <c r="A167" s="64" t="s">
        <v>322</v>
      </c>
      <c r="B167" s="64" t="s">
        <v>322</v>
      </c>
      <c r="C167" s="65" t="s">
        <v>3080</v>
      </c>
      <c r="D167" s="66">
        <v>10</v>
      </c>
      <c r="E167" s="67" t="s">
        <v>136</v>
      </c>
      <c r="F167" s="68">
        <v>12</v>
      </c>
      <c r="G167" s="65"/>
      <c r="H167" s="69"/>
      <c r="I167" s="70"/>
      <c r="J167" s="70"/>
      <c r="K167" s="34" t="s">
        <v>65</v>
      </c>
      <c r="L167" s="77">
        <v>167</v>
      </c>
      <c r="M167" s="77"/>
      <c r="N167" s="72"/>
      <c r="O167" s="79" t="s">
        <v>176</v>
      </c>
      <c r="P167" s="81">
        <v>43453.63946759259</v>
      </c>
      <c r="Q167" s="79" t="s">
        <v>457</v>
      </c>
      <c r="R167" s="79" t="s">
        <v>537</v>
      </c>
      <c r="S167" s="79" t="s">
        <v>581</v>
      </c>
      <c r="T167" s="79" t="s">
        <v>620</v>
      </c>
      <c r="U167" s="79"/>
      <c r="V167" s="83" t="s">
        <v>732</v>
      </c>
      <c r="W167" s="81">
        <v>43453.63946759259</v>
      </c>
      <c r="X167" s="83" t="s">
        <v>883</v>
      </c>
      <c r="Y167" s="79"/>
      <c r="Z167" s="79"/>
      <c r="AA167" s="85" t="s">
        <v>1053</v>
      </c>
      <c r="AB167" s="79"/>
      <c r="AC167" s="79" t="b">
        <v>0</v>
      </c>
      <c r="AD167" s="79">
        <v>0</v>
      </c>
      <c r="AE167" s="85" t="s">
        <v>1092</v>
      </c>
      <c r="AF167" s="79" t="b">
        <v>0</v>
      </c>
      <c r="AG167" s="79" t="s">
        <v>1100</v>
      </c>
      <c r="AH167" s="79"/>
      <c r="AI167" s="85" t="s">
        <v>1092</v>
      </c>
      <c r="AJ167" s="79" t="b">
        <v>0</v>
      </c>
      <c r="AK167" s="79">
        <v>0</v>
      </c>
      <c r="AL167" s="85" t="s">
        <v>1092</v>
      </c>
      <c r="AM167" s="79" t="s">
        <v>1115</v>
      </c>
      <c r="AN167" s="79" t="b">
        <v>1</v>
      </c>
      <c r="AO167" s="85" t="s">
        <v>1053</v>
      </c>
      <c r="AP167" s="79" t="s">
        <v>176</v>
      </c>
      <c r="AQ167" s="79">
        <v>0</v>
      </c>
      <c r="AR167" s="79">
        <v>0</v>
      </c>
      <c r="AS167" s="79"/>
      <c r="AT167" s="79"/>
      <c r="AU167" s="79"/>
      <c r="AV167" s="79"/>
      <c r="AW167" s="79"/>
      <c r="AX167" s="79"/>
      <c r="AY167" s="79"/>
      <c r="AZ167" s="79"/>
      <c r="BA167">
        <v>8</v>
      </c>
      <c r="BB167" s="78" t="str">
        <f>REPLACE(INDEX(GroupVertices[Group],MATCH(Edges[[#This Row],[Vertex 1]],GroupVertices[Vertex],0)),1,1,"")</f>
        <v>15</v>
      </c>
      <c r="BC167" s="78" t="str">
        <f>REPLACE(INDEX(GroupVertices[Group],MATCH(Edges[[#This Row],[Vertex 2]],GroupVertices[Vertex],0)),1,1,"")</f>
        <v>15</v>
      </c>
      <c r="BD167" s="48">
        <v>0</v>
      </c>
      <c r="BE167" s="49">
        <v>0</v>
      </c>
      <c r="BF167" s="48">
        <v>0</v>
      </c>
      <c r="BG167" s="49">
        <v>0</v>
      </c>
      <c r="BH167" s="48">
        <v>0</v>
      </c>
      <c r="BI167" s="49">
        <v>0</v>
      </c>
      <c r="BJ167" s="48">
        <v>12</v>
      </c>
      <c r="BK167" s="49">
        <v>100</v>
      </c>
      <c r="BL167" s="48">
        <v>12</v>
      </c>
    </row>
    <row r="168" spans="1:64" ht="15">
      <c r="A168" s="64" t="s">
        <v>322</v>
      </c>
      <c r="B168" s="64" t="s">
        <v>322</v>
      </c>
      <c r="C168" s="65" t="s">
        <v>3080</v>
      </c>
      <c r="D168" s="66">
        <v>10</v>
      </c>
      <c r="E168" s="67" t="s">
        <v>136</v>
      </c>
      <c r="F168" s="68">
        <v>12</v>
      </c>
      <c r="G168" s="65"/>
      <c r="H168" s="69"/>
      <c r="I168" s="70"/>
      <c r="J168" s="70"/>
      <c r="K168" s="34" t="s">
        <v>65</v>
      </c>
      <c r="L168" s="77">
        <v>168</v>
      </c>
      <c r="M168" s="77"/>
      <c r="N168" s="72"/>
      <c r="O168" s="79" t="s">
        <v>176</v>
      </c>
      <c r="P168" s="81">
        <v>43454.55559027778</v>
      </c>
      <c r="Q168" s="79" t="s">
        <v>458</v>
      </c>
      <c r="R168" s="79" t="s">
        <v>538</v>
      </c>
      <c r="S168" s="79" t="s">
        <v>581</v>
      </c>
      <c r="T168" s="79" t="s">
        <v>620</v>
      </c>
      <c r="U168" s="79"/>
      <c r="V168" s="83" t="s">
        <v>732</v>
      </c>
      <c r="W168" s="81">
        <v>43454.55559027778</v>
      </c>
      <c r="X168" s="83" t="s">
        <v>884</v>
      </c>
      <c r="Y168" s="79"/>
      <c r="Z168" s="79"/>
      <c r="AA168" s="85" t="s">
        <v>1054</v>
      </c>
      <c r="AB168" s="79"/>
      <c r="AC168" s="79" t="b">
        <v>0</v>
      </c>
      <c r="AD168" s="79">
        <v>0</v>
      </c>
      <c r="AE168" s="85" t="s">
        <v>1092</v>
      </c>
      <c r="AF168" s="79" t="b">
        <v>0</v>
      </c>
      <c r="AG168" s="79" t="s">
        <v>1100</v>
      </c>
      <c r="AH168" s="79"/>
      <c r="AI168" s="85" t="s">
        <v>1092</v>
      </c>
      <c r="AJ168" s="79" t="b">
        <v>0</v>
      </c>
      <c r="AK168" s="79">
        <v>0</v>
      </c>
      <c r="AL168" s="85" t="s">
        <v>1092</v>
      </c>
      <c r="AM168" s="79" t="s">
        <v>1115</v>
      </c>
      <c r="AN168" s="79" t="b">
        <v>1</v>
      </c>
      <c r="AO168" s="85" t="s">
        <v>1054</v>
      </c>
      <c r="AP168" s="79" t="s">
        <v>176</v>
      </c>
      <c r="AQ168" s="79">
        <v>0</v>
      </c>
      <c r="AR168" s="79">
        <v>0</v>
      </c>
      <c r="AS168" s="79"/>
      <c r="AT168" s="79"/>
      <c r="AU168" s="79"/>
      <c r="AV168" s="79"/>
      <c r="AW168" s="79"/>
      <c r="AX168" s="79"/>
      <c r="AY168" s="79"/>
      <c r="AZ168" s="79"/>
      <c r="BA168">
        <v>8</v>
      </c>
      <c r="BB168" s="78" t="str">
        <f>REPLACE(INDEX(GroupVertices[Group],MATCH(Edges[[#This Row],[Vertex 1]],GroupVertices[Vertex],0)),1,1,"")</f>
        <v>15</v>
      </c>
      <c r="BC168" s="78" t="str">
        <f>REPLACE(INDEX(GroupVertices[Group],MATCH(Edges[[#This Row],[Vertex 2]],GroupVertices[Vertex],0)),1,1,"")</f>
        <v>15</v>
      </c>
      <c r="BD168" s="48">
        <v>0</v>
      </c>
      <c r="BE168" s="49">
        <v>0</v>
      </c>
      <c r="BF168" s="48">
        <v>0</v>
      </c>
      <c r="BG168" s="49">
        <v>0</v>
      </c>
      <c r="BH168" s="48">
        <v>0</v>
      </c>
      <c r="BI168" s="49">
        <v>0</v>
      </c>
      <c r="BJ168" s="48">
        <v>13</v>
      </c>
      <c r="BK168" s="49">
        <v>100</v>
      </c>
      <c r="BL168" s="48">
        <v>13</v>
      </c>
    </row>
    <row r="169" spans="1:64" ht="15">
      <c r="A169" s="64" t="s">
        <v>322</v>
      </c>
      <c r="B169" s="64" t="s">
        <v>322</v>
      </c>
      <c r="C169" s="65" t="s">
        <v>3080</v>
      </c>
      <c r="D169" s="66">
        <v>10</v>
      </c>
      <c r="E169" s="67" t="s">
        <v>136</v>
      </c>
      <c r="F169" s="68">
        <v>12</v>
      </c>
      <c r="G169" s="65"/>
      <c r="H169" s="69"/>
      <c r="I169" s="70"/>
      <c r="J169" s="70"/>
      <c r="K169" s="34" t="s">
        <v>65</v>
      </c>
      <c r="L169" s="77">
        <v>169</v>
      </c>
      <c r="M169" s="77"/>
      <c r="N169" s="72"/>
      <c r="O169" s="79" t="s">
        <v>176</v>
      </c>
      <c r="P169" s="81">
        <v>43455.65251157407</v>
      </c>
      <c r="Q169" s="79" t="s">
        <v>459</v>
      </c>
      <c r="R169" s="79" t="s">
        <v>539</v>
      </c>
      <c r="S169" s="79" t="s">
        <v>581</v>
      </c>
      <c r="T169" s="79" t="s">
        <v>620</v>
      </c>
      <c r="U169" s="79"/>
      <c r="V169" s="83" t="s">
        <v>732</v>
      </c>
      <c r="W169" s="81">
        <v>43455.65251157407</v>
      </c>
      <c r="X169" s="83" t="s">
        <v>885</v>
      </c>
      <c r="Y169" s="79"/>
      <c r="Z169" s="79"/>
      <c r="AA169" s="85" t="s">
        <v>1055</v>
      </c>
      <c r="AB169" s="79"/>
      <c r="AC169" s="79" t="b">
        <v>0</v>
      </c>
      <c r="AD169" s="79">
        <v>0</v>
      </c>
      <c r="AE169" s="85" t="s">
        <v>1092</v>
      </c>
      <c r="AF169" s="79" t="b">
        <v>0</v>
      </c>
      <c r="AG169" s="79" t="s">
        <v>1100</v>
      </c>
      <c r="AH169" s="79"/>
      <c r="AI169" s="85" t="s">
        <v>1092</v>
      </c>
      <c r="AJ169" s="79" t="b">
        <v>0</v>
      </c>
      <c r="AK169" s="79">
        <v>0</v>
      </c>
      <c r="AL169" s="85" t="s">
        <v>1092</v>
      </c>
      <c r="AM169" s="79" t="s">
        <v>1115</v>
      </c>
      <c r="AN169" s="79" t="b">
        <v>1</v>
      </c>
      <c r="AO169" s="85" t="s">
        <v>1055</v>
      </c>
      <c r="AP169" s="79" t="s">
        <v>176</v>
      </c>
      <c r="AQ169" s="79">
        <v>0</v>
      </c>
      <c r="AR169" s="79">
        <v>0</v>
      </c>
      <c r="AS169" s="79"/>
      <c r="AT169" s="79"/>
      <c r="AU169" s="79"/>
      <c r="AV169" s="79"/>
      <c r="AW169" s="79"/>
      <c r="AX169" s="79"/>
      <c r="AY169" s="79"/>
      <c r="AZ169" s="79"/>
      <c r="BA169">
        <v>8</v>
      </c>
      <c r="BB169" s="78" t="str">
        <f>REPLACE(INDEX(GroupVertices[Group],MATCH(Edges[[#This Row],[Vertex 1]],GroupVertices[Vertex],0)),1,1,"")</f>
        <v>15</v>
      </c>
      <c r="BC169" s="78" t="str">
        <f>REPLACE(INDEX(GroupVertices[Group],MATCH(Edges[[#This Row],[Vertex 2]],GroupVertices[Vertex],0)),1,1,"")</f>
        <v>15</v>
      </c>
      <c r="BD169" s="48">
        <v>0</v>
      </c>
      <c r="BE169" s="49">
        <v>0</v>
      </c>
      <c r="BF169" s="48">
        <v>0</v>
      </c>
      <c r="BG169" s="49">
        <v>0</v>
      </c>
      <c r="BH169" s="48">
        <v>0</v>
      </c>
      <c r="BI169" s="49">
        <v>0</v>
      </c>
      <c r="BJ169" s="48">
        <v>12</v>
      </c>
      <c r="BK169" s="49">
        <v>100</v>
      </c>
      <c r="BL169" s="48">
        <v>12</v>
      </c>
    </row>
    <row r="170" spans="1:64" ht="15">
      <c r="A170" s="64" t="s">
        <v>322</v>
      </c>
      <c r="B170" s="64" t="s">
        <v>322</v>
      </c>
      <c r="C170" s="65" t="s">
        <v>3080</v>
      </c>
      <c r="D170" s="66">
        <v>10</v>
      </c>
      <c r="E170" s="67" t="s">
        <v>136</v>
      </c>
      <c r="F170" s="68">
        <v>12</v>
      </c>
      <c r="G170" s="65"/>
      <c r="H170" s="69"/>
      <c r="I170" s="70"/>
      <c r="J170" s="70"/>
      <c r="K170" s="34" t="s">
        <v>65</v>
      </c>
      <c r="L170" s="77">
        <v>170</v>
      </c>
      <c r="M170" s="77"/>
      <c r="N170" s="72"/>
      <c r="O170" s="79" t="s">
        <v>176</v>
      </c>
      <c r="P170" s="81">
        <v>43458.63386574074</v>
      </c>
      <c r="Q170" s="79" t="s">
        <v>460</v>
      </c>
      <c r="R170" s="79" t="s">
        <v>540</v>
      </c>
      <c r="S170" s="79" t="s">
        <v>581</v>
      </c>
      <c r="T170" s="79" t="s">
        <v>621</v>
      </c>
      <c r="U170" s="79"/>
      <c r="V170" s="83" t="s">
        <v>732</v>
      </c>
      <c r="W170" s="81">
        <v>43458.63386574074</v>
      </c>
      <c r="X170" s="83" t="s">
        <v>886</v>
      </c>
      <c r="Y170" s="79"/>
      <c r="Z170" s="79"/>
      <c r="AA170" s="85" t="s">
        <v>1056</v>
      </c>
      <c r="AB170" s="79"/>
      <c r="AC170" s="79" t="b">
        <v>0</v>
      </c>
      <c r="AD170" s="79">
        <v>0</v>
      </c>
      <c r="AE170" s="85" t="s">
        <v>1092</v>
      </c>
      <c r="AF170" s="79" t="b">
        <v>0</v>
      </c>
      <c r="AG170" s="79" t="s">
        <v>1100</v>
      </c>
      <c r="AH170" s="79"/>
      <c r="AI170" s="85" t="s">
        <v>1092</v>
      </c>
      <c r="AJ170" s="79" t="b">
        <v>0</v>
      </c>
      <c r="AK170" s="79">
        <v>0</v>
      </c>
      <c r="AL170" s="85" t="s">
        <v>1092</v>
      </c>
      <c r="AM170" s="79" t="s">
        <v>1115</v>
      </c>
      <c r="AN170" s="79" t="b">
        <v>1</v>
      </c>
      <c r="AO170" s="85" t="s">
        <v>1056</v>
      </c>
      <c r="AP170" s="79" t="s">
        <v>176</v>
      </c>
      <c r="AQ170" s="79">
        <v>0</v>
      </c>
      <c r="AR170" s="79">
        <v>0</v>
      </c>
      <c r="AS170" s="79"/>
      <c r="AT170" s="79"/>
      <c r="AU170" s="79"/>
      <c r="AV170" s="79"/>
      <c r="AW170" s="79"/>
      <c r="AX170" s="79"/>
      <c r="AY170" s="79"/>
      <c r="AZ170" s="79"/>
      <c r="BA170">
        <v>8</v>
      </c>
      <c r="BB170" s="78" t="str">
        <f>REPLACE(INDEX(GroupVertices[Group],MATCH(Edges[[#This Row],[Vertex 1]],GroupVertices[Vertex],0)),1,1,"")</f>
        <v>15</v>
      </c>
      <c r="BC170" s="78" t="str">
        <f>REPLACE(INDEX(GroupVertices[Group],MATCH(Edges[[#This Row],[Vertex 2]],GroupVertices[Vertex],0)),1,1,"")</f>
        <v>15</v>
      </c>
      <c r="BD170" s="48">
        <v>0</v>
      </c>
      <c r="BE170" s="49">
        <v>0</v>
      </c>
      <c r="BF170" s="48">
        <v>0</v>
      </c>
      <c r="BG170" s="49">
        <v>0</v>
      </c>
      <c r="BH170" s="48">
        <v>0</v>
      </c>
      <c r="BI170" s="49">
        <v>0</v>
      </c>
      <c r="BJ170" s="48">
        <v>12</v>
      </c>
      <c r="BK170" s="49">
        <v>100</v>
      </c>
      <c r="BL170" s="48">
        <v>12</v>
      </c>
    </row>
    <row r="171" spans="1:64" ht="15">
      <c r="A171" s="64" t="s">
        <v>322</v>
      </c>
      <c r="B171" s="64" t="s">
        <v>322</v>
      </c>
      <c r="C171" s="65" t="s">
        <v>3080</v>
      </c>
      <c r="D171" s="66">
        <v>10</v>
      </c>
      <c r="E171" s="67" t="s">
        <v>136</v>
      </c>
      <c r="F171" s="68">
        <v>12</v>
      </c>
      <c r="G171" s="65"/>
      <c r="H171" s="69"/>
      <c r="I171" s="70"/>
      <c r="J171" s="70"/>
      <c r="K171" s="34" t="s">
        <v>65</v>
      </c>
      <c r="L171" s="77">
        <v>171</v>
      </c>
      <c r="M171" s="77"/>
      <c r="N171" s="72"/>
      <c r="O171" s="79" t="s">
        <v>176</v>
      </c>
      <c r="P171" s="81">
        <v>43461.02446759259</v>
      </c>
      <c r="Q171" s="79" t="s">
        <v>461</v>
      </c>
      <c r="R171" s="79" t="s">
        <v>541</v>
      </c>
      <c r="S171" s="79" t="s">
        <v>581</v>
      </c>
      <c r="T171" s="79" t="s">
        <v>622</v>
      </c>
      <c r="U171" s="79"/>
      <c r="V171" s="83" t="s">
        <v>732</v>
      </c>
      <c r="W171" s="81">
        <v>43461.02446759259</v>
      </c>
      <c r="X171" s="83" t="s">
        <v>887</v>
      </c>
      <c r="Y171" s="79"/>
      <c r="Z171" s="79"/>
      <c r="AA171" s="85" t="s">
        <v>1057</v>
      </c>
      <c r="AB171" s="79"/>
      <c r="AC171" s="79" t="b">
        <v>0</v>
      </c>
      <c r="AD171" s="79">
        <v>0</v>
      </c>
      <c r="AE171" s="85" t="s">
        <v>1092</v>
      </c>
      <c r="AF171" s="79" t="b">
        <v>0</v>
      </c>
      <c r="AG171" s="79" t="s">
        <v>1100</v>
      </c>
      <c r="AH171" s="79"/>
      <c r="AI171" s="85" t="s">
        <v>1092</v>
      </c>
      <c r="AJ171" s="79" t="b">
        <v>0</v>
      </c>
      <c r="AK171" s="79">
        <v>0</v>
      </c>
      <c r="AL171" s="85" t="s">
        <v>1092</v>
      </c>
      <c r="AM171" s="79" t="s">
        <v>1117</v>
      </c>
      <c r="AN171" s="79" t="b">
        <v>1</v>
      </c>
      <c r="AO171" s="85" t="s">
        <v>1057</v>
      </c>
      <c r="AP171" s="79" t="s">
        <v>176</v>
      </c>
      <c r="AQ171" s="79">
        <v>0</v>
      </c>
      <c r="AR171" s="79">
        <v>0</v>
      </c>
      <c r="AS171" s="79"/>
      <c r="AT171" s="79"/>
      <c r="AU171" s="79"/>
      <c r="AV171" s="79"/>
      <c r="AW171" s="79"/>
      <c r="AX171" s="79"/>
      <c r="AY171" s="79"/>
      <c r="AZ171" s="79"/>
      <c r="BA171">
        <v>8</v>
      </c>
      <c r="BB171" s="78" t="str">
        <f>REPLACE(INDEX(GroupVertices[Group],MATCH(Edges[[#This Row],[Vertex 1]],GroupVertices[Vertex],0)),1,1,"")</f>
        <v>15</v>
      </c>
      <c r="BC171" s="78" t="str">
        <f>REPLACE(INDEX(GroupVertices[Group],MATCH(Edges[[#This Row],[Vertex 2]],GroupVertices[Vertex],0)),1,1,"")</f>
        <v>15</v>
      </c>
      <c r="BD171" s="48">
        <v>0</v>
      </c>
      <c r="BE171" s="49">
        <v>0</v>
      </c>
      <c r="BF171" s="48">
        <v>0</v>
      </c>
      <c r="BG171" s="49">
        <v>0</v>
      </c>
      <c r="BH171" s="48">
        <v>0</v>
      </c>
      <c r="BI171" s="49">
        <v>0</v>
      </c>
      <c r="BJ171" s="48">
        <v>15</v>
      </c>
      <c r="BK171" s="49">
        <v>100</v>
      </c>
      <c r="BL171" s="48">
        <v>15</v>
      </c>
    </row>
    <row r="172" spans="1:64" ht="15">
      <c r="A172" s="64" t="s">
        <v>322</v>
      </c>
      <c r="B172" s="64" t="s">
        <v>322</v>
      </c>
      <c r="C172" s="65" t="s">
        <v>3080</v>
      </c>
      <c r="D172" s="66">
        <v>10</v>
      </c>
      <c r="E172" s="67" t="s">
        <v>136</v>
      </c>
      <c r="F172" s="68">
        <v>12</v>
      </c>
      <c r="G172" s="65"/>
      <c r="H172" s="69"/>
      <c r="I172" s="70"/>
      <c r="J172" s="70"/>
      <c r="K172" s="34" t="s">
        <v>65</v>
      </c>
      <c r="L172" s="77">
        <v>172</v>
      </c>
      <c r="M172" s="77"/>
      <c r="N172" s="72"/>
      <c r="O172" s="79" t="s">
        <v>176</v>
      </c>
      <c r="P172" s="81">
        <v>43461.644583333335</v>
      </c>
      <c r="Q172" s="79" t="s">
        <v>462</v>
      </c>
      <c r="R172" s="79" t="s">
        <v>542</v>
      </c>
      <c r="S172" s="79" t="s">
        <v>581</v>
      </c>
      <c r="T172" s="79" t="s">
        <v>622</v>
      </c>
      <c r="U172" s="79"/>
      <c r="V172" s="83" t="s">
        <v>732</v>
      </c>
      <c r="W172" s="81">
        <v>43461.644583333335</v>
      </c>
      <c r="X172" s="83" t="s">
        <v>888</v>
      </c>
      <c r="Y172" s="79"/>
      <c r="Z172" s="79"/>
      <c r="AA172" s="85" t="s">
        <v>1058</v>
      </c>
      <c r="AB172" s="79"/>
      <c r="AC172" s="79" t="b">
        <v>0</v>
      </c>
      <c r="AD172" s="79">
        <v>0</v>
      </c>
      <c r="AE172" s="85" t="s">
        <v>1092</v>
      </c>
      <c r="AF172" s="79" t="b">
        <v>0</v>
      </c>
      <c r="AG172" s="79" t="s">
        <v>1100</v>
      </c>
      <c r="AH172" s="79"/>
      <c r="AI172" s="85" t="s">
        <v>1092</v>
      </c>
      <c r="AJ172" s="79" t="b">
        <v>0</v>
      </c>
      <c r="AK172" s="79">
        <v>0</v>
      </c>
      <c r="AL172" s="85" t="s">
        <v>1092</v>
      </c>
      <c r="AM172" s="79" t="s">
        <v>1115</v>
      </c>
      <c r="AN172" s="79" t="b">
        <v>1</v>
      </c>
      <c r="AO172" s="85" t="s">
        <v>1058</v>
      </c>
      <c r="AP172" s="79" t="s">
        <v>176</v>
      </c>
      <c r="AQ172" s="79">
        <v>0</v>
      </c>
      <c r="AR172" s="79">
        <v>0</v>
      </c>
      <c r="AS172" s="79"/>
      <c r="AT172" s="79"/>
      <c r="AU172" s="79"/>
      <c r="AV172" s="79"/>
      <c r="AW172" s="79"/>
      <c r="AX172" s="79"/>
      <c r="AY172" s="79"/>
      <c r="AZ172" s="79"/>
      <c r="BA172">
        <v>8</v>
      </c>
      <c r="BB172" s="78" t="str">
        <f>REPLACE(INDEX(GroupVertices[Group],MATCH(Edges[[#This Row],[Vertex 1]],GroupVertices[Vertex],0)),1,1,"")</f>
        <v>15</v>
      </c>
      <c r="BC172" s="78" t="str">
        <f>REPLACE(INDEX(GroupVertices[Group],MATCH(Edges[[#This Row],[Vertex 2]],GroupVertices[Vertex],0)),1,1,"")</f>
        <v>15</v>
      </c>
      <c r="BD172" s="48">
        <v>0</v>
      </c>
      <c r="BE172" s="49">
        <v>0</v>
      </c>
      <c r="BF172" s="48">
        <v>0</v>
      </c>
      <c r="BG172" s="49">
        <v>0</v>
      </c>
      <c r="BH172" s="48">
        <v>0</v>
      </c>
      <c r="BI172" s="49">
        <v>0</v>
      </c>
      <c r="BJ172" s="48">
        <v>12</v>
      </c>
      <c r="BK172" s="49">
        <v>100</v>
      </c>
      <c r="BL172" s="48">
        <v>12</v>
      </c>
    </row>
    <row r="173" spans="1:64" ht="15">
      <c r="A173" s="64" t="s">
        <v>322</v>
      </c>
      <c r="B173" s="64" t="s">
        <v>322</v>
      </c>
      <c r="C173" s="65" t="s">
        <v>3080</v>
      </c>
      <c r="D173" s="66">
        <v>10</v>
      </c>
      <c r="E173" s="67" t="s">
        <v>136</v>
      </c>
      <c r="F173" s="68">
        <v>12</v>
      </c>
      <c r="G173" s="65"/>
      <c r="H173" s="69"/>
      <c r="I173" s="70"/>
      <c r="J173" s="70"/>
      <c r="K173" s="34" t="s">
        <v>65</v>
      </c>
      <c r="L173" s="77">
        <v>173</v>
      </c>
      <c r="M173" s="77"/>
      <c r="N173" s="72"/>
      <c r="O173" s="79" t="s">
        <v>176</v>
      </c>
      <c r="P173" s="81">
        <v>43461.8662962963</v>
      </c>
      <c r="Q173" s="79" t="s">
        <v>463</v>
      </c>
      <c r="R173" s="79" t="s">
        <v>543</v>
      </c>
      <c r="S173" s="79" t="s">
        <v>581</v>
      </c>
      <c r="T173" s="79" t="s">
        <v>622</v>
      </c>
      <c r="U173" s="79"/>
      <c r="V173" s="83" t="s">
        <v>732</v>
      </c>
      <c r="W173" s="81">
        <v>43461.8662962963</v>
      </c>
      <c r="X173" s="83" t="s">
        <v>889</v>
      </c>
      <c r="Y173" s="79"/>
      <c r="Z173" s="79"/>
      <c r="AA173" s="85" t="s">
        <v>1059</v>
      </c>
      <c r="AB173" s="79"/>
      <c r="AC173" s="79" t="b">
        <v>0</v>
      </c>
      <c r="AD173" s="79">
        <v>0</v>
      </c>
      <c r="AE173" s="85" t="s">
        <v>1092</v>
      </c>
      <c r="AF173" s="79" t="b">
        <v>0</v>
      </c>
      <c r="AG173" s="79" t="s">
        <v>1100</v>
      </c>
      <c r="AH173" s="79"/>
      <c r="AI173" s="85" t="s">
        <v>1092</v>
      </c>
      <c r="AJ173" s="79" t="b">
        <v>0</v>
      </c>
      <c r="AK173" s="79">
        <v>0</v>
      </c>
      <c r="AL173" s="85" t="s">
        <v>1092</v>
      </c>
      <c r="AM173" s="79" t="s">
        <v>1115</v>
      </c>
      <c r="AN173" s="79" t="b">
        <v>1</v>
      </c>
      <c r="AO173" s="85" t="s">
        <v>1059</v>
      </c>
      <c r="AP173" s="79" t="s">
        <v>176</v>
      </c>
      <c r="AQ173" s="79">
        <v>0</v>
      </c>
      <c r="AR173" s="79">
        <v>0</v>
      </c>
      <c r="AS173" s="79"/>
      <c r="AT173" s="79"/>
      <c r="AU173" s="79"/>
      <c r="AV173" s="79"/>
      <c r="AW173" s="79"/>
      <c r="AX173" s="79"/>
      <c r="AY173" s="79"/>
      <c r="AZ173" s="79"/>
      <c r="BA173">
        <v>8</v>
      </c>
      <c r="BB173" s="78" t="str">
        <f>REPLACE(INDEX(GroupVertices[Group],MATCH(Edges[[#This Row],[Vertex 1]],GroupVertices[Vertex],0)),1,1,"")</f>
        <v>15</v>
      </c>
      <c r="BC173" s="78" t="str">
        <f>REPLACE(INDEX(GroupVertices[Group],MATCH(Edges[[#This Row],[Vertex 2]],GroupVertices[Vertex],0)),1,1,"")</f>
        <v>15</v>
      </c>
      <c r="BD173" s="48">
        <v>0</v>
      </c>
      <c r="BE173" s="49">
        <v>0</v>
      </c>
      <c r="BF173" s="48">
        <v>0</v>
      </c>
      <c r="BG173" s="49">
        <v>0</v>
      </c>
      <c r="BH173" s="48">
        <v>0</v>
      </c>
      <c r="BI173" s="49">
        <v>0</v>
      </c>
      <c r="BJ173" s="48">
        <v>12</v>
      </c>
      <c r="BK173" s="49">
        <v>100</v>
      </c>
      <c r="BL173" s="48">
        <v>12</v>
      </c>
    </row>
    <row r="174" spans="1:64" ht="15">
      <c r="A174" s="64" t="s">
        <v>323</v>
      </c>
      <c r="B174" s="64" t="s">
        <v>322</v>
      </c>
      <c r="C174" s="65" t="s">
        <v>3079</v>
      </c>
      <c r="D174" s="66">
        <v>6.5</v>
      </c>
      <c r="E174" s="67" t="s">
        <v>136</v>
      </c>
      <c r="F174" s="68">
        <v>23.5</v>
      </c>
      <c r="G174" s="65"/>
      <c r="H174" s="69"/>
      <c r="I174" s="70"/>
      <c r="J174" s="70"/>
      <c r="K174" s="34" t="s">
        <v>65</v>
      </c>
      <c r="L174" s="77">
        <v>174</v>
      </c>
      <c r="M174" s="77"/>
      <c r="N174" s="72"/>
      <c r="O174" s="79" t="s">
        <v>380</v>
      </c>
      <c r="P174" s="81">
        <v>43462.79665509259</v>
      </c>
      <c r="Q174" s="79" t="s">
        <v>464</v>
      </c>
      <c r="R174" s="83" t="s">
        <v>544</v>
      </c>
      <c r="S174" s="79" t="s">
        <v>582</v>
      </c>
      <c r="T174" s="79" t="s">
        <v>622</v>
      </c>
      <c r="U174" s="79"/>
      <c r="V174" s="83" t="s">
        <v>733</v>
      </c>
      <c r="W174" s="81">
        <v>43462.79665509259</v>
      </c>
      <c r="X174" s="83" t="s">
        <v>890</v>
      </c>
      <c r="Y174" s="79"/>
      <c r="Z174" s="79"/>
      <c r="AA174" s="85" t="s">
        <v>1060</v>
      </c>
      <c r="AB174" s="79"/>
      <c r="AC174" s="79" t="b">
        <v>0</v>
      </c>
      <c r="AD174" s="79">
        <v>0</v>
      </c>
      <c r="AE174" s="85" t="s">
        <v>1092</v>
      </c>
      <c r="AF174" s="79" t="b">
        <v>0</v>
      </c>
      <c r="AG174" s="79" t="s">
        <v>1100</v>
      </c>
      <c r="AH174" s="79"/>
      <c r="AI174" s="85" t="s">
        <v>1092</v>
      </c>
      <c r="AJ174" s="79" t="b">
        <v>0</v>
      </c>
      <c r="AK174" s="79">
        <v>1</v>
      </c>
      <c r="AL174" s="85" t="s">
        <v>1057</v>
      </c>
      <c r="AM174" s="79" t="s">
        <v>1121</v>
      </c>
      <c r="AN174" s="79" t="b">
        <v>0</v>
      </c>
      <c r="AO174" s="85" t="s">
        <v>1057</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15</v>
      </c>
      <c r="BC174" s="78" t="str">
        <f>REPLACE(INDEX(GroupVertices[Group],MATCH(Edges[[#This Row],[Vertex 2]],GroupVertices[Vertex],0)),1,1,"")</f>
        <v>15</v>
      </c>
      <c r="BD174" s="48">
        <v>0</v>
      </c>
      <c r="BE174" s="49">
        <v>0</v>
      </c>
      <c r="BF174" s="48">
        <v>0</v>
      </c>
      <c r="BG174" s="49">
        <v>0</v>
      </c>
      <c r="BH174" s="48">
        <v>0</v>
      </c>
      <c r="BI174" s="49">
        <v>0</v>
      </c>
      <c r="BJ174" s="48">
        <v>18</v>
      </c>
      <c r="BK174" s="49">
        <v>100</v>
      </c>
      <c r="BL174" s="48">
        <v>18</v>
      </c>
    </row>
    <row r="175" spans="1:64" ht="15">
      <c r="A175" s="64" t="s">
        <v>323</v>
      </c>
      <c r="B175" s="64" t="s">
        <v>322</v>
      </c>
      <c r="C175" s="65" t="s">
        <v>3079</v>
      </c>
      <c r="D175" s="66">
        <v>6.5</v>
      </c>
      <c r="E175" s="67" t="s">
        <v>136</v>
      </c>
      <c r="F175" s="68">
        <v>23.5</v>
      </c>
      <c r="G175" s="65"/>
      <c r="H175" s="69"/>
      <c r="I175" s="70"/>
      <c r="J175" s="70"/>
      <c r="K175" s="34" t="s">
        <v>65</v>
      </c>
      <c r="L175" s="77">
        <v>175</v>
      </c>
      <c r="M175" s="77"/>
      <c r="N175" s="72"/>
      <c r="O175" s="79" t="s">
        <v>380</v>
      </c>
      <c r="P175" s="81">
        <v>43462.796898148146</v>
      </c>
      <c r="Q175" s="79" t="s">
        <v>465</v>
      </c>
      <c r="R175" s="83" t="s">
        <v>545</v>
      </c>
      <c r="S175" s="79" t="s">
        <v>582</v>
      </c>
      <c r="T175" s="79" t="s">
        <v>620</v>
      </c>
      <c r="U175" s="79"/>
      <c r="V175" s="83" t="s">
        <v>733</v>
      </c>
      <c r="W175" s="81">
        <v>43462.796898148146</v>
      </c>
      <c r="X175" s="83" t="s">
        <v>891</v>
      </c>
      <c r="Y175" s="79"/>
      <c r="Z175" s="79"/>
      <c r="AA175" s="85" t="s">
        <v>1061</v>
      </c>
      <c r="AB175" s="79"/>
      <c r="AC175" s="79" t="b">
        <v>0</v>
      </c>
      <c r="AD175" s="79">
        <v>0</v>
      </c>
      <c r="AE175" s="85" t="s">
        <v>1092</v>
      </c>
      <c r="AF175" s="79" t="b">
        <v>0</v>
      </c>
      <c r="AG175" s="79" t="s">
        <v>1100</v>
      </c>
      <c r="AH175" s="79"/>
      <c r="AI175" s="85" t="s">
        <v>1092</v>
      </c>
      <c r="AJ175" s="79" t="b">
        <v>0</v>
      </c>
      <c r="AK175" s="79">
        <v>0</v>
      </c>
      <c r="AL175" s="85" t="s">
        <v>1058</v>
      </c>
      <c r="AM175" s="79" t="s">
        <v>1121</v>
      </c>
      <c r="AN175" s="79" t="b">
        <v>0</v>
      </c>
      <c r="AO175" s="85" t="s">
        <v>1058</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15</v>
      </c>
      <c r="BC175" s="78" t="str">
        <f>REPLACE(INDEX(GroupVertices[Group],MATCH(Edges[[#This Row],[Vertex 2]],GroupVertices[Vertex],0)),1,1,"")</f>
        <v>15</v>
      </c>
      <c r="BD175" s="48">
        <v>0</v>
      </c>
      <c r="BE175" s="49">
        <v>0</v>
      </c>
      <c r="BF175" s="48">
        <v>0</v>
      </c>
      <c r="BG175" s="49">
        <v>0</v>
      </c>
      <c r="BH175" s="48">
        <v>0</v>
      </c>
      <c r="BI175" s="49">
        <v>0</v>
      </c>
      <c r="BJ175" s="48">
        <v>15</v>
      </c>
      <c r="BK175" s="49">
        <v>100</v>
      </c>
      <c r="BL175" s="48">
        <v>15</v>
      </c>
    </row>
    <row r="176" spans="1:64" ht="15">
      <c r="A176" s="64" t="s">
        <v>324</v>
      </c>
      <c r="B176" s="64" t="s">
        <v>324</v>
      </c>
      <c r="C176" s="65" t="s">
        <v>3078</v>
      </c>
      <c r="D176" s="66">
        <v>3</v>
      </c>
      <c r="E176" s="67" t="s">
        <v>132</v>
      </c>
      <c r="F176" s="68">
        <v>35</v>
      </c>
      <c r="G176" s="65"/>
      <c r="H176" s="69"/>
      <c r="I176" s="70"/>
      <c r="J176" s="70"/>
      <c r="K176" s="34" t="s">
        <v>65</v>
      </c>
      <c r="L176" s="77">
        <v>176</v>
      </c>
      <c r="M176" s="77"/>
      <c r="N176" s="72"/>
      <c r="O176" s="79" t="s">
        <v>176</v>
      </c>
      <c r="P176" s="81">
        <v>43462.81271990741</v>
      </c>
      <c r="Q176" s="79" t="s">
        <v>466</v>
      </c>
      <c r="R176" s="83" t="s">
        <v>546</v>
      </c>
      <c r="S176" s="79" t="s">
        <v>562</v>
      </c>
      <c r="T176" s="79"/>
      <c r="U176" s="79"/>
      <c r="V176" s="83" t="s">
        <v>734</v>
      </c>
      <c r="W176" s="81">
        <v>43462.81271990741</v>
      </c>
      <c r="X176" s="83" t="s">
        <v>892</v>
      </c>
      <c r="Y176" s="79"/>
      <c r="Z176" s="79"/>
      <c r="AA176" s="85" t="s">
        <v>1062</v>
      </c>
      <c r="AB176" s="79"/>
      <c r="AC176" s="79" t="b">
        <v>0</v>
      </c>
      <c r="AD176" s="79">
        <v>0</v>
      </c>
      <c r="AE176" s="85" t="s">
        <v>1092</v>
      </c>
      <c r="AF176" s="79" t="b">
        <v>0</v>
      </c>
      <c r="AG176" s="79" t="s">
        <v>1100</v>
      </c>
      <c r="AH176" s="79"/>
      <c r="AI176" s="85" t="s">
        <v>1092</v>
      </c>
      <c r="AJ176" s="79" t="b">
        <v>0</v>
      </c>
      <c r="AK176" s="79">
        <v>0</v>
      </c>
      <c r="AL176" s="85" t="s">
        <v>1092</v>
      </c>
      <c r="AM176" s="79" t="s">
        <v>1116</v>
      </c>
      <c r="AN176" s="79" t="b">
        <v>1</v>
      </c>
      <c r="AO176" s="85" t="s">
        <v>1062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0</v>
      </c>
      <c r="BE176" s="49">
        <v>0</v>
      </c>
      <c r="BF176" s="48">
        <v>0</v>
      </c>
      <c r="BG176" s="49">
        <v>0</v>
      </c>
      <c r="BH176" s="48">
        <v>0</v>
      </c>
      <c r="BI176" s="49">
        <v>0</v>
      </c>
      <c r="BJ176" s="48">
        <v>22</v>
      </c>
      <c r="BK176" s="49">
        <v>100</v>
      </c>
      <c r="BL176" s="48">
        <v>22</v>
      </c>
    </row>
    <row r="177" spans="1:64" ht="15">
      <c r="A177" s="64" t="s">
        <v>325</v>
      </c>
      <c r="B177" s="64" t="s">
        <v>356</v>
      </c>
      <c r="C177" s="65" t="s">
        <v>3078</v>
      </c>
      <c r="D177" s="66">
        <v>3</v>
      </c>
      <c r="E177" s="67" t="s">
        <v>132</v>
      </c>
      <c r="F177" s="68">
        <v>35</v>
      </c>
      <c r="G177" s="65"/>
      <c r="H177" s="69"/>
      <c r="I177" s="70"/>
      <c r="J177" s="70"/>
      <c r="K177" s="34" t="s">
        <v>65</v>
      </c>
      <c r="L177" s="77">
        <v>177</v>
      </c>
      <c r="M177" s="77"/>
      <c r="N177" s="72"/>
      <c r="O177" s="79" t="s">
        <v>380</v>
      </c>
      <c r="P177" s="81">
        <v>43462.86702546296</v>
      </c>
      <c r="Q177" s="79" t="s">
        <v>467</v>
      </c>
      <c r="R177" s="83" t="s">
        <v>547</v>
      </c>
      <c r="S177" s="79" t="s">
        <v>562</v>
      </c>
      <c r="T177" s="79" t="s">
        <v>594</v>
      </c>
      <c r="U177" s="79"/>
      <c r="V177" s="83" t="s">
        <v>735</v>
      </c>
      <c r="W177" s="81">
        <v>43462.86702546296</v>
      </c>
      <c r="X177" s="83" t="s">
        <v>893</v>
      </c>
      <c r="Y177" s="79"/>
      <c r="Z177" s="79"/>
      <c r="AA177" s="85" t="s">
        <v>1063</v>
      </c>
      <c r="AB177" s="85" t="s">
        <v>1087</v>
      </c>
      <c r="AC177" s="79" t="b">
        <v>0</v>
      </c>
      <c r="AD177" s="79">
        <v>0</v>
      </c>
      <c r="AE177" s="85" t="s">
        <v>1097</v>
      </c>
      <c r="AF177" s="79" t="b">
        <v>0</v>
      </c>
      <c r="AG177" s="79" t="s">
        <v>1100</v>
      </c>
      <c r="AH177" s="79"/>
      <c r="AI177" s="85" t="s">
        <v>1092</v>
      </c>
      <c r="AJ177" s="79" t="b">
        <v>0</v>
      </c>
      <c r="AK177" s="79">
        <v>0</v>
      </c>
      <c r="AL177" s="85" t="s">
        <v>1092</v>
      </c>
      <c r="AM177" s="79" t="s">
        <v>1121</v>
      </c>
      <c r="AN177" s="79" t="b">
        <v>1</v>
      </c>
      <c r="AO177" s="85" t="s">
        <v>1087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5</v>
      </c>
      <c r="BC177" s="78" t="str">
        <f>REPLACE(INDEX(GroupVertices[Group],MATCH(Edges[[#This Row],[Vertex 2]],GroupVertices[Vertex],0)),1,1,"")</f>
        <v>5</v>
      </c>
      <c r="BD177" s="48"/>
      <c r="BE177" s="49"/>
      <c r="BF177" s="48"/>
      <c r="BG177" s="49"/>
      <c r="BH177" s="48"/>
      <c r="BI177" s="49"/>
      <c r="BJ177" s="48"/>
      <c r="BK177" s="49"/>
      <c r="BL177" s="48"/>
    </row>
    <row r="178" spans="1:64" ht="15">
      <c r="A178" s="64" t="s">
        <v>325</v>
      </c>
      <c r="B178" s="64" t="s">
        <v>343</v>
      </c>
      <c r="C178" s="65" t="s">
        <v>3078</v>
      </c>
      <c r="D178" s="66">
        <v>3</v>
      </c>
      <c r="E178" s="67" t="s">
        <v>132</v>
      </c>
      <c r="F178" s="68">
        <v>35</v>
      </c>
      <c r="G178" s="65"/>
      <c r="H178" s="69"/>
      <c r="I178" s="70"/>
      <c r="J178" s="70"/>
      <c r="K178" s="34" t="s">
        <v>65</v>
      </c>
      <c r="L178" s="77">
        <v>178</v>
      </c>
      <c r="M178" s="77"/>
      <c r="N178" s="72"/>
      <c r="O178" s="79" t="s">
        <v>380</v>
      </c>
      <c r="P178" s="81">
        <v>43462.86702546296</v>
      </c>
      <c r="Q178" s="79" t="s">
        <v>467</v>
      </c>
      <c r="R178" s="83" t="s">
        <v>547</v>
      </c>
      <c r="S178" s="79" t="s">
        <v>562</v>
      </c>
      <c r="T178" s="79" t="s">
        <v>594</v>
      </c>
      <c r="U178" s="79"/>
      <c r="V178" s="83" t="s">
        <v>735</v>
      </c>
      <c r="W178" s="81">
        <v>43462.86702546296</v>
      </c>
      <c r="X178" s="83" t="s">
        <v>893</v>
      </c>
      <c r="Y178" s="79"/>
      <c r="Z178" s="79"/>
      <c r="AA178" s="85" t="s">
        <v>1063</v>
      </c>
      <c r="AB178" s="85" t="s">
        <v>1087</v>
      </c>
      <c r="AC178" s="79" t="b">
        <v>0</v>
      </c>
      <c r="AD178" s="79">
        <v>0</v>
      </c>
      <c r="AE178" s="85" t="s">
        <v>1097</v>
      </c>
      <c r="AF178" s="79" t="b">
        <v>0</v>
      </c>
      <c r="AG178" s="79" t="s">
        <v>1100</v>
      </c>
      <c r="AH178" s="79"/>
      <c r="AI178" s="85" t="s">
        <v>1092</v>
      </c>
      <c r="AJ178" s="79" t="b">
        <v>0</v>
      </c>
      <c r="AK178" s="79">
        <v>0</v>
      </c>
      <c r="AL178" s="85" t="s">
        <v>1092</v>
      </c>
      <c r="AM178" s="79" t="s">
        <v>1121</v>
      </c>
      <c r="AN178" s="79" t="b">
        <v>1</v>
      </c>
      <c r="AO178" s="85" t="s">
        <v>1087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5</v>
      </c>
      <c r="BD178" s="48"/>
      <c r="BE178" s="49"/>
      <c r="BF178" s="48"/>
      <c r="BG178" s="49"/>
      <c r="BH178" s="48"/>
      <c r="BI178" s="49"/>
      <c r="BJ178" s="48"/>
      <c r="BK178" s="49"/>
      <c r="BL178" s="48"/>
    </row>
    <row r="179" spans="1:64" ht="15">
      <c r="A179" s="64" t="s">
        <v>325</v>
      </c>
      <c r="B179" s="64" t="s">
        <v>357</v>
      </c>
      <c r="C179" s="65" t="s">
        <v>3078</v>
      </c>
      <c r="D179" s="66">
        <v>3</v>
      </c>
      <c r="E179" s="67" t="s">
        <v>132</v>
      </c>
      <c r="F179" s="68">
        <v>35</v>
      </c>
      <c r="G179" s="65"/>
      <c r="H179" s="69"/>
      <c r="I179" s="70"/>
      <c r="J179" s="70"/>
      <c r="K179" s="34" t="s">
        <v>65</v>
      </c>
      <c r="L179" s="77">
        <v>179</v>
      </c>
      <c r="M179" s="77"/>
      <c r="N179" s="72"/>
      <c r="O179" s="79" t="s">
        <v>380</v>
      </c>
      <c r="P179" s="81">
        <v>43462.86702546296</v>
      </c>
      <c r="Q179" s="79" t="s">
        <v>467</v>
      </c>
      <c r="R179" s="83" t="s">
        <v>547</v>
      </c>
      <c r="S179" s="79" t="s">
        <v>562</v>
      </c>
      <c r="T179" s="79" t="s">
        <v>594</v>
      </c>
      <c r="U179" s="79"/>
      <c r="V179" s="83" t="s">
        <v>735</v>
      </c>
      <c r="W179" s="81">
        <v>43462.86702546296</v>
      </c>
      <c r="X179" s="83" t="s">
        <v>893</v>
      </c>
      <c r="Y179" s="79"/>
      <c r="Z179" s="79"/>
      <c r="AA179" s="85" t="s">
        <v>1063</v>
      </c>
      <c r="AB179" s="85" t="s">
        <v>1087</v>
      </c>
      <c r="AC179" s="79" t="b">
        <v>0</v>
      </c>
      <c r="AD179" s="79">
        <v>0</v>
      </c>
      <c r="AE179" s="85" t="s">
        <v>1097</v>
      </c>
      <c r="AF179" s="79" t="b">
        <v>0</v>
      </c>
      <c r="AG179" s="79" t="s">
        <v>1100</v>
      </c>
      <c r="AH179" s="79"/>
      <c r="AI179" s="85" t="s">
        <v>1092</v>
      </c>
      <c r="AJ179" s="79" t="b">
        <v>0</v>
      </c>
      <c r="AK179" s="79">
        <v>0</v>
      </c>
      <c r="AL179" s="85" t="s">
        <v>1092</v>
      </c>
      <c r="AM179" s="79" t="s">
        <v>1121</v>
      </c>
      <c r="AN179" s="79" t="b">
        <v>1</v>
      </c>
      <c r="AO179" s="85" t="s">
        <v>1087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5</v>
      </c>
      <c r="BC179" s="78" t="str">
        <f>REPLACE(INDEX(GroupVertices[Group],MATCH(Edges[[#This Row],[Vertex 2]],GroupVertices[Vertex],0)),1,1,"")</f>
        <v>5</v>
      </c>
      <c r="BD179" s="48"/>
      <c r="BE179" s="49"/>
      <c r="BF179" s="48"/>
      <c r="BG179" s="49"/>
      <c r="BH179" s="48"/>
      <c r="BI179" s="49"/>
      <c r="BJ179" s="48"/>
      <c r="BK179" s="49"/>
      <c r="BL179" s="48"/>
    </row>
    <row r="180" spans="1:64" ht="15">
      <c r="A180" s="64" t="s">
        <v>325</v>
      </c>
      <c r="B180" s="64" t="s">
        <v>358</v>
      </c>
      <c r="C180" s="65" t="s">
        <v>3078</v>
      </c>
      <c r="D180" s="66">
        <v>3</v>
      </c>
      <c r="E180" s="67" t="s">
        <v>132</v>
      </c>
      <c r="F180" s="68">
        <v>35</v>
      </c>
      <c r="G180" s="65"/>
      <c r="H180" s="69"/>
      <c r="I180" s="70"/>
      <c r="J180" s="70"/>
      <c r="K180" s="34" t="s">
        <v>65</v>
      </c>
      <c r="L180" s="77">
        <v>180</v>
      </c>
      <c r="M180" s="77"/>
      <c r="N180" s="72"/>
      <c r="O180" s="79" t="s">
        <v>380</v>
      </c>
      <c r="P180" s="81">
        <v>43462.86702546296</v>
      </c>
      <c r="Q180" s="79" t="s">
        <v>467</v>
      </c>
      <c r="R180" s="83" t="s">
        <v>547</v>
      </c>
      <c r="S180" s="79" t="s">
        <v>562</v>
      </c>
      <c r="T180" s="79" t="s">
        <v>594</v>
      </c>
      <c r="U180" s="79"/>
      <c r="V180" s="83" t="s">
        <v>735</v>
      </c>
      <c r="W180" s="81">
        <v>43462.86702546296</v>
      </c>
      <c r="X180" s="83" t="s">
        <v>893</v>
      </c>
      <c r="Y180" s="79"/>
      <c r="Z180" s="79"/>
      <c r="AA180" s="85" t="s">
        <v>1063</v>
      </c>
      <c r="AB180" s="85" t="s">
        <v>1087</v>
      </c>
      <c r="AC180" s="79" t="b">
        <v>0</v>
      </c>
      <c r="AD180" s="79">
        <v>0</v>
      </c>
      <c r="AE180" s="85" t="s">
        <v>1097</v>
      </c>
      <c r="AF180" s="79" t="b">
        <v>0</v>
      </c>
      <c r="AG180" s="79" t="s">
        <v>1100</v>
      </c>
      <c r="AH180" s="79"/>
      <c r="AI180" s="85" t="s">
        <v>1092</v>
      </c>
      <c r="AJ180" s="79" t="b">
        <v>0</v>
      </c>
      <c r="AK180" s="79">
        <v>0</v>
      </c>
      <c r="AL180" s="85" t="s">
        <v>1092</v>
      </c>
      <c r="AM180" s="79" t="s">
        <v>1121</v>
      </c>
      <c r="AN180" s="79" t="b">
        <v>1</v>
      </c>
      <c r="AO180" s="85" t="s">
        <v>1087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5</v>
      </c>
      <c r="BC180" s="78" t="str">
        <f>REPLACE(INDEX(GroupVertices[Group],MATCH(Edges[[#This Row],[Vertex 2]],GroupVertices[Vertex],0)),1,1,"")</f>
        <v>5</v>
      </c>
      <c r="BD180" s="48"/>
      <c r="BE180" s="49"/>
      <c r="BF180" s="48"/>
      <c r="BG180" s="49"/>
      <c r="BH180" s="48"/>
      <c r="BI180" s="49"/>
      <c r="BJ180" s="48"/>
      <c r="BK180" s="49"/>
      <c r="BL180" s="48"/>
    </row>
    <row r="181" spans="1:64" ht="15">
      <c r="A181" s="64" t="s">
        <v>325</v>
      </c>
      <c r="B181" s="64" t="s">
        <v>359</v>
      </c>
      <c r="C181" s="65" t="s">
        <v>3078</v>
      </c>
      <c r="D181" s="66">
        <v>3</v>
      </c>
      <c r="E181" s="67" t="s">
        <v>132</v>
      </c>
      <c r="F181" s="68">
        <v>35</v>
      </c>
      <c r="G181" s="65"/>
      <c r="H181" s="69"/>
      <c r="I181" s="70"/>
      <c r="J181" s="70"/>
      <c r="K181" s="34" t="s">
        <v>65</v>
      </c>
      <c r="L181" s="77">
        <v>181</v>
      </c>
      <c r="M181" s="77"/>
      <c r="N181" s="72"/>
      <c r="O181" s="79" t="s">
        <v>380</v>
      </c>
      <c r="P181" s="81">
        <v>43462.86702546296</v>
      </c>
      <c r="Q181" s="79" t="s">
        <v>467</v>
      </c>
      <c r="R181" s="83" t="s">
        <v>547</v>
      </c>
      <c r="S181" s="79" t="s">
        <v>562</v>
      </c>
      <c r="T181" s="79" t="s">
        <v>594</v>
      </c>
      <c r="U181" s="79"/>
      <c r="V181" s="83" t="s">
        <v>735</v>
      </c>
      <c r="W181" s="81">
        <v>43462.86702546296</v>
      </c>
      <c r="X181" s="83" t="s">
        <v>893</v>
      </c>
      <c r="Y181" s="79"/>
      <c r="Z181" s="79"/>
      <c r="AA181" s="85" t="s">
        <v>1063</v>
      </c>
      <c r="AB181" s="85" t="s">
        <v>1087</v>
      </c>
      <c r="AC181" s="79" t="b">
        <v>0</v>
      </c>
      <c r="AD181" s="79">
        <v>0</v>
      </c>
      <c r="AE181" s="85" t="s">
        <v>1097</v>
      </c>
      <c r="AF181" s="79" t="b">
        <v>0</v>
      </c>
      <c r="AG181" s="79" t="s">
        <v>1100</v>
      </c>
      <c r="AH181" s="79"/>
      <c r="AI181" s="85" t="s">
        <v>1092</v>
      </c>
      <c r="AJ181" s="79" t="b">
        <v>0</v>
      </c>
      <c r="AK181" s="79">
        <v>0</v>
      </c>
      <c r="AL181" s="85" t="s">
        <v>1092</v>
      </c>
      <c r="AM181" s="79" t="s">
        <v>1121</v>
      </c>
      <c r="AN181" s="79" t="b">
        <v>1</v>
      </c>
      <c r="AO181" s="85" t="s">
        <v>1087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c r="BE181" s="49"/>
      <c r="BF181" s="48"/>
      <c r="BG181" s="49"/>
      <c r="BH181" s="48"/>
      <c r="BI181" s="49"/>
      <c r="BJ181" s="48"/>
      <c r="BK181" s="49"/>
      <c r="BL181" s="48"/>
    </row>
    <row r="182" spans="1:64" ht="15">
      <c r="A182" s="64" t="s">
        <v>325</v>
      </c>
      <c r="B182" s="64" t="s">
        <v>360</v>
      </c>
      <c r="C182" s="65" t="s">
        <v>3078</v>
      </c>
      <c r="D182" s="66">
        <v>3</v>
      </c>
      <c r="E182" s="67" t="s">
        <v>132</v>
      </c>
      <c r="F182" s="68">
        <v>35</v>
      </c>
      <c r="G182" s="65"/>
      <c r="H182" s="69"/>
      <c r="I182" s="70"/>
      <c r="J182" s="70"/>
      <c r="K182" s="34" t="s">
        <v>65</v>
      </c>
      <c r="L182" s="77">
        <v>182</v>
      </c>
      <c r="M182" s="77"/>
      <c r="N182" s="72"/>
      <c r="O182" s="79" t="s">
        <v>381</v>
      </c>
      <c r="P182" s="81">
        <v>43462.86702546296</v>
      </c>
      <c r="Q182" s="79" t="s">
        <v>467</v>
      </c>
      <c r="R182" s="83" t="s">
        <v>547</v>
      </c>
      <c r="S182" s="79" t="s">
        <v>562</v>
      </c>
      <c r="T182" s="79" t="s">
        <v>594</v>
      </c>
      <c r="U182" s="79"/>
      <c r="V182" s="83" t="s">
        <v>735</v>
      </c>
      <c r="W182" s="81">
        <v>43462.86702546296</v>
      </c>
      <c r="X182" s="83" t="s">
        <v>893</v>
      </c>
      <c r="Y182" s="79"/>
      <c r="Z182" s="79"/>
      <c r="AA182" s="85" t="s">
        <v>1063</v>
      </c>
      <c r="AB182" s="85" t="s">
        <v>1087</v>
      </c>
      <c r="AC182" s="79" t="b">
        <v>0</v>
      </c>
      <c r="AD182" s="79">
        <v>0</v>
      </c>
      <c r="AE182" s="85" t="s">
        <v>1097</v>
      </c>
      <c r="AF182" s="79" t="b">
        <v>0</v>
      </c>
      <c r="AG182" s="79" t="s">
        <v>1100</v>
      </c>
      <c r="AH182" s="79"/>
      <c r="AI182" s="85" t="s">
        <v>1092</v>
      </c>
      <c r="AJ182" s="79" t="b">
        <v>0</v>
      </c>
      <c r="AK182" s="79">
        <v>0</v>
      </c>
      <c r="AL182" s="85" t="s">
        <v>1092</v>
      </c>
      <c r="AM182" s="79" t="s">
        <v>1121</v>
      </c>
      <c r="AN182" s="79" t="b">
        <v>1</v>
      </c>
      <c r="AO182" s="85" t="s">
        <v>1087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v>0</v>
      </c>
      <c r="BE182" s="49">
        <v>0</v>
      </c>
      <c r="BF182" s="48">
        <v>0</v>
      </c>
      <c r="BG182" s="49">
        <v>0</v>
      </c>
      <c r="BH182" s="48">
        <v>0</v>
      </c>
      <c r="BI182" s="49">
        <v>0</v>
      </c>
      <c r="BJ182" s="48">
        <v>9</v>
      </c>
      <c r="BK182" s="49">
        <v>100</v>
      </c>
      <c r="BL182" s="48">
        <v>9</v>
      </c>
    </row>
    <row r="183" spans="1:64" ht="15">
      <c r="A183" s="64" t="s">
        <v>325</v>
      </c>
      <c r="B183" s="64" t="s">
        <v>361</v>
      </c>
      <c r="C183" s="65" t="s">
        <v>3078</v>
      </c>
      <c r="D183" s="66">
        <v>3</v>
      </c>
      <c r="E183" s="67" t="s">
        <v>132</v>
      </c>
      <c r="F183" s="68">
        <v>35</v>
      </c>
      <c r="G183" s="65"/>
      <c r="H183" s="69"/>
      <c r="I183" s="70"/>
      <c r="J183" s="70"/>
      <c r="K183" s="34" t="s">
        <v>65</v>
      </c>
      <c r="L183" s="77">
        <v>183</v>
      </c>
      <c r="M183" s="77"/>
      <c r="N183" s="72"/>
      <c r="O183" s="79" t="s">
        <v>380</v>
      </c>
      <c r="P183" s="81">
        <v>43462.868414351855</v>
      </c>
      <c r="Q183" s="79" t="s">
        <v>468</v>
      </c>
      <c r="R183" s="83" t="s">
        <v>548</v>
      </c>
      <c r="S183" s="79" t="s">
        <v>562</v>
      </c>
      <c r="T183" s="79"/>
      <c r="U183" s="79"/>
      <c r="V183" s="83" t="s">
        <v>735</v>
      </c>
      <c r="W183" s="81">
        <v>43462.868414351855</v>
      </c>
      <c r="X183" s="83" t="s">
        <v>894</v>
      </c>
      <c r="Y183" s="79"/>
      <c r="Z183" s="79"/>
      <c r="AA183" s="85" t="s">
        <v>1064</v>
      </c>
      <c r="AB183" s="85" t="s">
        <v>1088</v>
      </c>
      <c r="AC183" s="79" t="b">
        <v>0</v>
      </c>
      <c r="AD183" s="79">
        <v>0</v>
      </c>
      <c r="AE183" s="85" t="s">
        <v>1097</v>
      </c>
      <c r="AF183" s="79" t="b">
        <v>0</v>
      </c>
      <c r="AG183" s="79" t="s">
        <v>1100</v>
      </c>
      <c r="AH183" s="79"/>
      <c r="AI183" s="85" t="s">
        <v>1092</v>
      </c>
      <c r="AJ183" s="79" t="b">
        <v>0</v>
      </c>
      <c r="AK183" s="79">
        <v>0</v>
      </c>
      <c r="AL183" s="85" t="s">
        <v>1092</v>
      </c>
      <c r="AM183" s="79" t="s">
        <v>1121</v>
      </c>
      <c r="AN183" s="79" t="b">
        <v>1</v>
      </c>
      <c r="AO183" s="85" t="s">
        <v>1088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c r="BE183" s="49"/>
      <c r="BF183" s="48"/>
      <c r="BG183" s="49"/>
      <c r="BH183" s="48"/>
      <c r="BI183" s="49"/>
      <c r="BJ183" s="48"/>
      <c r="BK183" s="49"/>
      <c r="BL183" s="48"/>
    </row>
    <row r="184" spans="1:64" ht="15">
      <c r="A184" s="64" t="s">
        <v>325</v>
      </c>
      <c r="B184" s="64" t="s">
        <v>362</v>
      </c>
      <c r="C184" s="65" t="s">
        <v>3078</v>
      </c>
      <c r="D184" s="66">
        <v>3</v>
      </c>
      <c r="E184" s="67" t="s">
        <v>132</v>
      </c>
      <c r="F184" s="68">
        <v>35</v>
      </c>
      <c r="G184" s="65"/>
      <c r="H184" s="69"/>
      <c r="I184" s="70"/>
      <c r="J184" s="70"/>
      <c r="K184" s="34" t="s">
        <v>65</v>
      </c>
      <c r="L184" s="77">
        <v>184</v>
      </c>
      <c r="M184" s="77"/>
      <c r="N184" s="72"/>
      <c r="O184" s="79" t="s">
        <v>380</v>
      </c>
      <c r="P184" s="81">
        <v>43462.868414351855</v>
      </c>
      <c r="Q184" s="79" t="s">
        <v>468</v>
      </c>
      <c r="R184" s="83" t="s">
        <v>548</v>
      </c>
      <c r="S184" s="79" t="s">
        <v>562</v>
      </c>
      <c r="T184" s="79"/>
      <c r="U184" s="79"/>
      <c r="V184" s="83" t="s">
        <v>735</v>
      </c>
      <c r="W184" s="81">
        <v>43462.868414351855</v>
      </c>
      <c r="X184" s="83" t="s">
        <v>894</v>
      </c>
      <c r="Y184" s="79"/>
      <c r="Z184" s="79"/>
      <c r="AA184" s="85" t="s">
        <v>1064</v>
      </c>
      <c r="AB184" s="85" t="s">
        <v>1088</v>
      </c>
      <c r="AC184" s="79" t="b">
        <v>0</v>
      </c>
      <c r="AD184" s="79">
        <v>0</v>
      </c>
      <c r="AE184" s="85" t="s">
        <v>1097</v>
      </c>
      <c r="AF184" s="79" t="b">
        <v>0</v>
      </c>
      <c r="AG184" s="79" t="s">
        <v>1100</v>
      </c>
      <c r="AH184" s="79"/>
      <c r="AI184" s="85" t="s">
        <v>1092</v>
      </c>
      <c r="AJ184" s="79" t="b">
        <v>0</v>
      </c>
      <c r="AK184" s="79">
        <v>0</v>
      </c>
      <c r="AL184" s="85" t="s">
        <v>1092</v>
      </c>
      <c r="AM184" s="79" t="s">
        <v>1121</v>
      </c>
      <c r="AN184" s="79" t="b">
        <v>1</v>
      </c>
      <c r="AO184" s="85" t="s">
        <v>1088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c r="BE184" s="49"/>
      <c r="BF184" s="48"/>
      <c r="BG184" s="49"/>
      <c r="BH184" s="48"/>
      <c r="BI184" s="49"/>
      <c r="BJ184" s="48"/>
      <c r="BK184" s="49"/>
      <c r="BL184" s="48"/>
    </row>
    <row r="185" spans="1:64" ht="15">
      <c r="A185" s="64" t="s">
        <v>325</v>
      </c>
      <c r="B185" s="64" t="s">
        <v>363</v>
      </c>
      <c r="C185" s="65" t="s">
        <v>3078</v>
      </c>
      <c r="D185" s="66">
        <v>3</v>
      </c>
      <c r="E185" s="67" t="s">
        <v>132</v>
      </c>
      <c r="F185" s="68">
        <v>35</v>
      </c>
      <c r="G185" s="65"/>
      <c r="H185" s="69"/>
      <c r="I185" s="70"/>
      <c r="J185" s="70"/>
      <c r="K185" s="34" t="s">
        <v>65</v>
      </c>
      <c r="L185" s="77">
        <v>185</v>
      </c>
      <c r="M185" s="77"/>
      <c r="N185" s="72"/>
      <c r="O185" s="79" t="s">
        <v>380</v>
      </c>
      <c r="P185" s="81">
        <v>43462.868414351855</v>
      </c>
      <c r="Q185" s="79" t="s">
        <v>468</v>
      </c>
      <c r="R185" s="83" t="s">
        <v>548</v>
      </c>
      <c r="S185" s="79" t="s">
        <v>562</v>
      </c>
      <c r="T185" s="79"/>
      <c r="U185" s="79"/>
      <c r="V185" s="83" t="s">
        <v>735</v>
      </c>
      <c r="W185" s="81">
        <v>43462.868414351855</v>
      </c>
      <c r="X185" s="83" t="s">
        <v>894</v>
      </c>
      <c r="Y185" s="79"/>
      <c r="Z185" s="79"/>
      <c r="AA185" s="85" t="s">
        <v>1064</v>
      </c>
      <c r="AB185" s="85" t="s">
        <v>1088</v>
      </c>
      <c r="AC185" s="79" t="b">
        <v>0</v>
      </c>
      <c r="AD185" s="79">
        <v>0</v>
      </c>
      <c r="AE185" s="85" t="s">
        <v>1097</v>
      </c>
      <c r="AF185" s="79" t="b">
        <v>0</v>
      </c>
      <c r="AG185" s="79" t="s">
        <v>1100</v>
      </c>
      <c r="AH185" s="79"/>
      <c r="AI185" s="85" t="s">
        <v>1092</v>
      </c>
      <c r="AJ185" s="79" t="b">
        <v>0</v>
      </c>
      <c r="AK185" s="79">
        <v>0</v>
      </c>
      <c r="AL185" s="85" t="s">
        <v>1092</v>
      </c>
      <c r="AM185" s="79" t="s">
        <v>1121</v>
      </c>
      <c r="AN185" s="79" t="b">
        <v>1</v>
      </c>
      <c r="AO185" s="85" t="s">
        <v>1088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325</v>
      </c>
      <c r="B186" s="64" t="s">
        <v>364</v>
      </c>
      <c r="C186" s="65" t="s">
        <v>3078</v>
      </c>
      <c r="D186" s="66">
        <v>3</v>
      </c>
      <c r="E186" s="67" t="s">
        <v>132</v>
      </c>
      <c r="F186" s="68">
        <v>35</v>
      </c>
      <c r="G186" s="65"/>
      <c r="H186" s="69"/>
      <c r="I186" s="70"/>
      <c r="J186" s="70"/>
      <c r="K186" s="34" t="s">
        <v>65</v>
      </c>
      <c r="L186" s="77">
        <v>186</v>
      </c>
      <c r="M186" s="77"/>
      <c r="N186" s="72"/>
      <c r="O186" s="79" t="s">
        <v>380</v>
      </c>
      <c r="P186" s="81">
        <v>43462.868414351855</v>
      </c>
      <c r="Q186" s="79" t="s">
        <v>468</v>
      </c>
      <c r="R186" s="83" t="s">
        <v>548</v>
      </c>
      <c r="S186" s="79" t="s">
        <v>562</v>
      </c>
      <c r="T186" s="79"/>
      <c r="U186" s="79"/>
      <c r="V186" s="83" t="s">
        <v>735</v>
      </c>
      <c r="W186" s="81">
        <v>43462.868414351855</v>
      </c>
      <c r="X186" s="83" t="s">
        <v>894</v>
      </c>
      <c r="Y186" s="79"/>
      <c r="Z186" s="79"/>
      <c r="AA186" s="85" t="s">
        <v>1064</v>
      </c>
      <c r="AB186" s="85" t="s">
        <v>1088</v>
      </c>
      <c r="AC186" s="79" t="b">
        <v>0</v>
      </c>
      <c r="AD186" s="79">
        <v>0</v>
      </c>
      <c r="AE186" s="85" t="s">
        <v>1097</v>
      </c>
      <c r="AF186" s="79" t="b">
        <v>0</v>
      </c>
      <c r="AG186" s="79" t="s">
        <v>1100</v>
      </c>
      <c r="AH186" s="79"/>
      <c r="AI186" s="85" t="s">
        <v>1092</v>
      </c>
      <c r="AJ186" s="79" t="b">
        <v>0</v>
      </c>
      <c r="AK186" s="79">
        <v>0</v>
      </c>
      <c r="AL186" s="85" t="s">
        <v>1092</v>
      </c>
      <c r="AM186" s="79" t="s">
        <v>1121</v>
      </c>
      <c r="AN186" s="79" t="b">
        <v>1</v>
      </c>
      <c r="AO186" s="85" t="s">
        <v>1088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325</v>
      </c>
      <c r="B187" s="64" t="s">
        <v>365</v>
      </c>
      <c r="C187" s="65" t="s">
        <v>3078</v>
      </c>
      <c r="D187" s="66">
        <v>3</v>
      </c>
      <c r="E187" s="67" t="s">
        <v>132</v>
      </c>
      <c r="F187" s="68">
        <v>35</v>
      </c>
      <c r="G187" s="65"/>
      <c r="H187" s="69"/>
      <c r="I187" s="70"/>
      <c r="J187" s="70"/>
      <c r="K187" s="34" t="s">
        <v>65</v>
      </c>
      <c r="L187" s="77">
        <v>187</v>
      </c>
      <c r="M187" s="77"/>
      <c r="N187" s="72"/>
      <c r="O187" s="79" t="s">
        <v>380</v>
      </c>
      <c r="P187" s="81">
        <v>43462.868414351855</v>
      </c>
      <c r="Q187" s="79" t="s">
        <v>468</v>
      </c>
      <c r="R187" s="83" t="s">
        <v>548</v>
      </c>
      <c r="S187" s="79" t="s">
        <v>562</v>
      </c>
      <c r="T187" s="79"/>
      <c r="U187" s="79"/>
      <c r="V187" s="83" t="s">
        <v>735</v>
      </c>
      <c r="W187" s="81">
        <v>43462.868414351855</v>
      </c>
      <c r="X187" s="83" t="s">
        <v>894</v>
      </c>
      <c r="Y187" s="79"/>
      <c r="Z187" s="79"/>
      <c r="AA187" s="85" t="s">
        <v>1064</v>
      </c>
      <c r="AB187" s="85" t="s">
        <v>1088</v>
      </c>
      <c r="AC187" s="79" t="b">
        <v>0</v>
      </c>
      <c r="AD187" s="79">
        <v>0</v>
      </c>
      <c r="AE187" s="85" t="s">
        <v>1097</v>
      </c>
      <c r="AF187" s="79" t="b">
        <v>0</v>
      </c>
      <c r="AG187" s="79" t="s">
        <v>1100</v>
      </c>
      <c r="AH187" s="79"/>
      <c r="AI187" s="85" t="s">
        <v>1092</v>
      </c>
      <c r="AJ187" s="79" t="b">
        <v>0</v>
      </c>
      <c r="AK187" s="79">
        <v>0</v>
      </c>
      <c r="AL187" s="85" t="s">
        <v>1092</v>
      </c>
      <c r="AM187" s="79" t="s">
        <v>1121</v>
      </c>
      <c r="AN187" s="79" t="b">
        <v>1</v>
      </c>
      <c r="AO187" s="85" t="s">
        <v>1088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325</v>
      </c>
      <c r="B188" s="64" t="s">
        <v>366</v>
      </c>
      <c r="C188" s="65" t="s">
        <v>3078</v>
      </c>
      <c r="D188" s="66">
        <v>3</v>
      </c>
      <c r="E188" s="67" t="s">
        <v>132</v>
      </c>
      <c r="F188" s="68">
        <v>35</v>
      </c>
      <c r="G188" s="65"/>
      <c r="H188" s="69"/>
      <c r="I188" s="70"/>
      <c r="J188" s="70"/>
      <c r="K188" s="34" t="s">
        <v>65</v>
      </c>
      <c r="L188" s="77">
        <v>188</v>
      </c>
      <c r="M188" s="77"/>
      <c r="N188" s="72"/>
      <c r="O188" s="79" t="s">
        <v>381</v>
      </c>
      <c r="P188" s="81">
        <v>43462.868414351855</v>
      </c>
      <c r="Q188" s="79" t="s">
        <v>468</v>
      </c>
      <c r="R188" s="83" t="s">
        <v>548</v>
      </c>
      <c r="S188" s="79" t="s">
        <v>562</v>
      </c>
      <c r="T188" s="79"/>
      <c r="U188" s="79"/>
      <c r="V188" s="83" t="s">
        <v>735</v>
      </c>
      <c r="W188" s="81">
        <v>43462.868414351855</v>
      </c>
      <c r="X188" s="83" t="s">
        <v>894</v>
      </c>
      <c r="Y188" s="79"/>
      <c r="Z188" s="79"/>
      <c r="AA188" s="85" t="s">
        <v>1064</v>
      </c>
      <c r="AB188" s="85" t="s">
        <v>1088</v>
      </c>
      <c r="AC188" s="79" t="b">
        <v>0</v>
      </c>
      <c r="AD188" s="79">
        <v>0</v>
      </c>
      <c r="AE188" s="85" t="s">
        <v>1097</v>
      </c>
      <c r="AF188" s="79" t="b">
        <v>0</v>
      </c>
      <c r="AG188" s="79" t="s">
        <v>1100</v>
      </c>
      <c r="AH188" s="79"/>
      <c r="AI188" s="85" t="s">
        <v>1092</v>
      </c>
      <c r="AJ188" s="79" t="b">
        <v>0</v>
      </c>
      <c r="AK188" s="79">
        <v>0</v>
      </c>
      <c r="AL188" s="85" t="s">
        <v>1092</v>
      </c>
      <c r="AM188" s="79" t="s">
        <v>1121</v>
      </c>
      <c r="AN188" s="79" t="b">
        <v>1</v>
      </c>
      <c r="AO188" s="85" t="s">
        <v>1088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0</v>
      </c>
      <c r="BE188" s="49">
        <v>0</v>
      </c>
      <c r="BF188" s="48">
        <v>0</v>
      </c>
      <c r="BG188" s="49">
        <v>0</v>
      </c>
      <c r="BH188" s="48">
        <v>0</v>
      </c>
      <c r="BI188" s="49">
        <v>0</v>
      </c>
      <c r="BJ188" s="48">
        <v>7</v>
      </c>
      <c r="BK188" s="49">
        <v>100</v>
      </c>
      <c r="BL188" s="48">
        <v>7</v>
      </c>
    </row>
    <row r="189" spans="1:64" ht="15">
      <c r="A189" s="64" t="s">
        <v>326</v>
      </c>
      <c r="B189" s="64" t="s">
        <v>326</v>
      </c>
      <c r="C189" s="65" t="s">
        <v>3078</v>
      </c>
      <c r="D189" s="66">
        <v>3</v>
      </c>
      <c r="E189" s="67" t="s">
        <v>132</v>
      </c>
      <c r="F189" s="68">
        <v>35</v>
      </c>
      <c r="G189" s="65"/>
      <c r="H189" s="69"/>
      <c r="I189" s="70"/>
      <c r="J189" s="70"/>
      <c r="K189" s="34" t="s">
        <v>65</v>
      </c>
      <c r="L189" s="77">
        <v>189</v>
      </c>
      <c r="M189" s="77"/>
      <c r="N189" s="72"/>
      <c r="O189" s="79" t="s">
        <v>176</v>
      </c>
      <c r="P189" s="81">
        <v>43462.98642361111</v>
      </c>
      <c r="Q189" s="79" t="s">
        <v>469</v>
      </c>
      <c r="R189" s="79" t="s">
        <v>549</v>
      </c>
      <c r="S189" s="79" t="s">
        <v>583</v>
      </c>
      <c r="T189" s="79" t="s">
        <v>623</v>
      </c>
      <c r="U189" s="79"/>
      <c r="V189" s="83" t="s">
        <v>634</v>
      </c>
      <c r="W189" s="81">
        <v>43462.98642361111</v>
      </c>
      <c r="X189" s="83" t="s">
        <v>895</v>
      </c>
      <c r="Y189" s="79"/>
      <c r="Z189" s="79"/>
      <c r="AA189" s="85" t="s">
        <v>1065</v>
      </c>
      <c r="AB189" s="79"/>
      <c r="AC189" s="79" t="b">
        <v>0</v>
      </c>
      <c r="AD189" s="79">
        <v>0</v>
      </c>
      <c r="AE189" s="85" t="s">
        <v>1092</v>
      </c>
      <c r="AF189" s="79" t="b">
        <v>0</v>
      </c>
      <c r="AG189" s="79" t="s">
        <v>1106</v>
      </c>
      <c r="AH189" s="79"/>
      <c r="AI189" s="85" t="s">
        <v>1092</v>
      </c>
      <c r="AJ189" s="79" t="b">
        <v>0</v>
      </c>
      <c r="AK189" s="79">
        <v>0</v>
      </c>
      <c r="AL189" s="85" t="s">
        <v>1092</v>
      </c>
      <c r="AM189" s="79" t="s">
        <v>1121</v>
      </c>
      <c r="AN189" s="79" t="b">
        <v>1</v>
      </c>
      <c r="AO189" s="85" t="s">
        <v>1065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11</v>
      </c>
      <c r="BK189" s="49">
        <v>100</v>
      </c>
      <c r="BL189" s="48">
        <v>11</v>
      </c>
    </row>
    <row r="190" spans="1:64" ht="15">
      <c r="A190" s="64" t="s">
        <v>327</v>
      </c>
      <c r="B190" s="64" t="s">
        <v>367</v>
      </c>
      <c r="C190" s="65" t="s">
        <v>3078</v>
      </c>
      <c r="D190" s="66">
        <v>3</v>
      </c>
      <c r="E190" s="67" t="s">
        <v>132</v>
      </c>
      <c r="F190" s="68">
        <v>35</v>
      </c>
      <c r="G190" s="65"/>
      <c r="H190" s="69"/>
      <c r="I190" s="70"/>
      <c r="J190" s="70"/>
      <c r="K190" s="34" t="s">
        <v>65</v>
      </c>
      <c r="L190" s="77">
        <v>190</v>
      </c>
      <c r="M190" s="77"/>
      <c r="N190" s="72"/>
      <c r="O190" s="79" t="s">
        <v>380</v>
      </c>
      <c r="P190" s="81">
        <v>43445.46986111111</v>
      </c>
      <c r="Q190" s="79" t="s">
        <v>470</v>
      </c>
      <c r="R190" s="83" t="s">
        <v>550</v>
      </c>
      <c r="S190" s="79" t="s">
        <v>584</v>
      </c>
      <c r="T190" s="79" t="s">
        <v>594</v>
      </c>
      <c r="U190" s="79"/>
      <c r="V190" s="83" t="s">
        <v>736</v>
      </c>
      <c r="W190" s="81">
        <v>43445.46986111111</v>
      </c>
      <c r="X190" s="83" t="s">
        <v>896</v>
      </c>
      <c r="Y190" s="79"/>
      <c r="Z190" s="79"/>
      <c r="AA190" s="85" t="s">
        <v>1066</v>
      </c>
      <c r="AB190" s="79"/>
      <c r="AC190" s="79" t="b">
        <v>0</v>
      </c>
      <c r="AD190" s="79">
        <v>2</v>
      </c>
      <c r="AE190" s="85" t="s">
        <v>1092</v>
      </c>
      <c r="AF190" s="79" t="b">
        <v>0</v>
      </c>
      <c r="AG190" s="79" t="s">
        <v>1100</v>
      </c>
      <c r="AH190" s="79"/>
      <c r="AI190" s="85" t="s">
        <v>1092</v>
      </c>
      <c r="AJ190" s="79" t="b">
        <v>0</v>
      </c>
      <c r="AK190" s="79">
        <v>2</v>
      </c>
      <c r="AL190" s="85" t="s">
        <v>1092</v>
      </c>
      <c r="AM190" s="79" t="s">
        <v>1115</v>
      </c>
      <c r="AN190" s="79" t="b">
        <v>0</v>
      </c>
      <c r="AO190" s="85" t="s">
        <v>1066</v>
      </c>
      <c r="AP190" s="79" t="s">
        <v>1132</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327</v>
      </c>
      <c r="B191" s="64" t="s">
        <v>368</v>
      </c>
      <c r="C191" s="65" t="s">
        <v>3078</v>
      </c>
      <c r="D191" s="66">
        <v>3</v>
      </c>
      <c r="E191" s="67" t="s">
        <v>132</v>
      </c>
      <c r="F191" s="68">
        <v>35</v>
      </c>
      <c r="G191" s="65"/>
      <c r="H191" s="69"/>
      <c r="I191" s="70"/>
      <c r="J191" s="70"/>
      <c r="K191" s="34" t="s">
        <v>65</v>
      </c>
      <c r="L191" s="77">
        <v>191</v>
      </c>
      <c r="M191" s="77"/>
      <c r="N191" s="72"/>
      <c r="O191" s="79" t="s">
        <v>380</v>
      </c>
      <c r="P191" s="81">
        <v>43451.16237268518</v>
      </c>
      <c r="Q191" s="79" t="s">
        <v>471</v>
      </c>
      <c r="R191" s="79"/>
      <c r="S191" s="79"/>
      <c r="T191" s="79" t="s">
        <v>624</v>
      </c>
      <c r="U191" s="79"/>
      <c r="V191" s="83" t="s">
        <v>736</v>
      </c>
      <c r="W191" s="81">
        <v>43451.16237268518</v>
      </c>
      <c r="X191" s="83" t="s">
        <v>897</v>
      </c>
      <c r="Y191" s="79"/>
      <c r="Z191" s="79"/>
      <c r="AA191" s="85" t="s">
        <v>1067</v>
      </c>
      <c r="AB191" s="79"/>
      <c r="AC191" s="79" t="b">
        <v>0</v>
      </c>
      <c r="AD191" s="79">
        <v>0</v>
      </c>
      <c r="AE191" s="85" t="s">
        <v>1092</v>
      </c>
      <c r="AF191" s="79" t="b">
        <v>0</v>
      </c>
      <c r="AG191" s="79" t="s">
        <v>1100</v>
      </c>
      <c r="AH191" s="79"/>
      <c r="AI191" s="85" t="s">
        <v>1092</v>
      </c>
      <c r="AJ191" s="79" t="b">
        <v>0</v>
      </c>
      <c r="AK191" s="79">
        <v>0</v>
      </c>
      <c r="AL191" s="85" t="s">
        <v>1068</v>
      </c>
      <c r="AM191" s="79" t="s">
        <v>1117</v>
      </c>
      <c r="AN191" s="79" t="b">
        <v>0</v>
      </c>
      <c r="AO191" s="85" t="s">
        <v>1068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327</v>
      </c>
      <c r="B192" s="64" t="s">
        <v>369</v>
      </c>
      <c r="C192" s="65" t="s">
        <v>3079</v>
      </c>
      <c r="D192" s="66">
        <v>6.5</v>
      </c>
      <c r="E192" s="67" t="s">
        <v>136</v>
      </c>
      <c r="F192" s="68">
        <v>23.5</v>
      </c>
      <c r="G192" s="65"/>
      <c r="H192" s="69"/>
      <c r="I192" s="70"/>
      <c r="J192" s="70"/>
      <c r="K192" s="34" t="s">
        <v>65</v>
      </c>
      <c r="L192" s="77">
        <v>192</v>
      </c>
      <c r="M192" s="77"/>
      <c r="N192" s="72"/>
      <c r="O192" s="79" t="s">
        <v>380</v>
      </c>
      <c r="P192" s="81">
        <v>43450.50949074074</v>
      </c>
      <c r="Q192" s="79" t="s">
        <v>472</v>
      </c>
      <c r="R192" s="83" t="s">
        <v>551</v>
      </c>
      <c r="S192" s="79" t="s">
        <v>562</v>
      </c>
      <c r="T192" s="79" t="s">
        <v>624</v>
      </c>
      <c r="U192" s="79"/>
      <c r="V192" s="83" t="s">
        <v>736</v>
      </c>
      <c r="W192" s="81">
        <v>43450.50949074074</v>
      </c>
      <c r="X192" s="83" t="s">
        <v>898</v>
      </c>
      <c r="Y192" s="79"/>
      <c r="Z192" s="79"/>
      <c r="AA192" s="85" t="s">
        <v>1068</v>
      </c>
      <c r="AB192" s="85" t="s">
        <v>1089</v>
      </c>
      <c r="AC192" s="79" t="b">
        <v>0</v>
      </c>
      <c r="AD192" s="79">
        <v>6</v>
      </c>
      <c r="AE192" s="85" t="s">
        <v>1098</v>
      </c>
      <c r="AF192" s="79" t="b">
        <v>0</v>
      </c>
      <c r="AG192" s="79" t="s">
        <v>1100</v>
      </c>
      <c r="AH192" s="79"/>
      <c r="AI192" s="85" t="s">
        <v>1092</v>
      </c>
      <c r="AJ192" s="79" t="b">
        <v>0</v>
      </c>
      <c r="AK192" s="79">
        <v>2</v>
      </c>
      <c r="AL192" s="85" t="s">
        <v>1092</v>
      </c>
      <c r="AM192" s="79" t="s">
        <v>1117</v>
      </c>
      <c r="AN192" s="79" t="b">
        <v>1</v>
      </c>
      <c r="AO192" s="85" t="s">
        <v>1089</v>
      </c>
      <c r="AP192" s="79" t="s">
        <v>1132</v>
      </c>
      <c r="AQ192" s="79">
        <v>0</v>
      </c>
      <c r="AR192" s="79">
        <v>0</v>
      </c>
      <c r="AS192" s="79" t="s">
        <v>1133</v>
      </c>
      <c r="AT192" s="79" t="s">
        <v>1134</v>
      </c>
      <c r="AU192" s="79" t="s">
        <v>1135</v>
      </c>
      <c r="AV192" s="79" t="s">
        <v>1136</v>
      </c>
      <c r="AW192" s="79" t="s">
        <v>1137</v>
      </c>
      <c r="AX192" s="79" t="s">
        <v>1138</v>
      </c>
      <c r="AY192" s="79" t="s">
        <v>1139</v>
      </c>
      <c r="AZ192" s="83" t="s">
        <v>1140</v>
      </c>
      <c r="BA192">
        <v>2</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327</v>
      </c>
      <c r="B193" s="64" t="s">
        <v>369</v>
      </c>
      <c r="C193" s="65" t="s">
        <v>3079</v>
      </c>
      <c r="D193" s="66">
        <v>6.5</v>
      </c>
      <c r="E193" s="67" t="s">
        <v>136</v>
      </c>
      <c r="F193" s="68">
        <v>23.5</v>
      </c>
      <c r="G193" s="65"/>
      <c r="H193" s="69"/>
      <c r="I193" s="70"/>
      <c r="J193" s="70"/>
      <c r="K193" s="34" t="s">
        <v>65</v>
      </c>
      <c r="L193" s="77">
        <v>193</v>
      </c>
      <c r="M193" s="77"/>
      <c r="N193" s="72"/>
      <c r="O193" s="79" t="s">
        <v>380</v>
      </c>
      <c r="P193" s="81">
        <v>43451.16237268518</v>
      </c>
      <c r="Q193" s="79" t="s">
        <v>471</v>
      </c>
      <c r="R193" s="79"/>
      <c r="S193" s="79"/>
      <c r="T193" s="79" t="s">
        <v>624</v>
      </c>
      <c r="U193" s="79"/>
      <c r="V193" s="83" t="s">
        <v>736</v>
      </c>
      <c r="W193" s="81">
        <v>43451.16237268518</v>
      </c>
      <c r="X193" s="83" t="s">
        <v>897</v>
      </c>
      <c r="Y193" s="79"/>
      <c r="Z193" s="79"/>
      <c r="AA193" s="85" t="s">
        <v>1067</v>
      </c>
      <c r="AB193" s="79"/>
      <c r="AC193" s="79" t="b">
        <v>0</v>
      </c>
      <c r="AD193" s="79">
        <v>0</v>
      </c>
      <c r="AE193" s="85" t="s">
        <v>1092</v>
      </c>
      <c r="AF193" s="79" t="b">
        <v>0</v>
      </c>
      <c r="AG193" s="79" t="s">
        <v>1100</v>
      </c>
      <c r="AH193" s="79"/>
      <c r="AI193" s="85" t="s">
        <v>1092</v>
      </c>
      <c r="AJ193" s="79" t="b">
        <v>0</v>
      </c>
      <c r="AK193" s="79">
        <v>0</v>
      </c>
      <c r="AL193" s="85" t="s">
        <v>1068</v>
      </c>
      <c r="AM193" s="79" t="s">
        <v>1117</v>
      </c>
      <c r="AN193" s="79" t="b">
        <v>0</v>
      </c>
      <c r="AO193" s="85" t="s">
        <v>1068</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327</v>
      </c>
      <c r="B194" s="64" t="s">
        <v>370</v>
      </c>
      <c r="C194" s="65" t="s">
        <v>3078</v>
      </c>
      <c r="D194" s="66">
        <v>3</v>
      </c>
      <c r="E194" s="67" t="s">
        <v>132</v>
      </c>
      <c r="F194" s="68">
        <v>35</v>
      </c>
      <c r="G194" s="65"/>
      <c r="H194" s="69"/>
      <c r="I194" s="70"/>
      <c r="J194" s="70"/>
      <c r="K194" s="34" t="s">
        <v>65</v>
      </c>
      <c r="L194" s="77">
        <v>194</v>
      </c>
      <c r="M194" s="77"/>
      <c r="N194" s="72"/>
      <c r="O194" s="79" t="s">
        <v>381</v>
      </c>
      <c r="P194" s="81">
        <v>43450.50949074074</v>
      </c>
      <c r="Q194" s="79" t="s">
        <v>472</v>
      </c>
      <c r="R194" s="83" t="s">
        <v>551</v>
      </c>
      <c r="S194" s="79" t="s">
        <v>562</v>
      </c>
      <c r="T194" s="79" t="s">
        <v>624</v>
      </c>
      <c r="U194" s="79"/>
      <c r="V194" s="83" t="s">
        <v>736</v>
      </c>
      <c r="W194" s="81">
        <v>43450.50949074074</v>
      </c>
      <c r="X194" s="83" t="s">
        <v>898</v>
      </c>
      <c r="Y194" s="79"/>
      <c r="Z194" s="79"/>
      <c r="AA194" s="85" t="s">
        <v>1068</v>
      </c>
      <c r="AB194" s="85" t="s">
        <v>1089</v>
      </c>
      <c r="AC194" s="79" t="b">
        <v>0</v>
      </c>
      <c r="AD194" s="79">
        <v>6</v>
      </c>
      <c r="AE194" s="85" t="s">
        <v>1098</v>
      </c>
      <c r="AF194" s="79" t="b">
        <v>0</v>
      </c>
      <c r="AG194" s="79" t="s">
        <v>1100</v>
      </c>
      <c r="AH194" s="79"/>
      <c r="AI194" s="85" t="s">
        <v>1092</v>
      </c>
      <c r="AJ194" s="79" t="b">
        <v>0</v>
      </c>
      <c r="AK194" s="79">
        <v>2</v>
      </c>
      <c r="AL194" s="85" t="s">
        <v>1092</v>
      </c>
      <c r="AM194" s="79" t="s">
        <v>1117</v>
      </c>
      <c r="AN194" s="79" t="b">
        <v>1</v>
      </c>
      <c r="AO194" s="85" t="s">
        <v>1089</v>
      </c>
      <c r="AP194" s="79" t="s">
        <v>1132</v>
      </c>
      <c r="AQ194" s="79">
        <v>0</v>
      </c>
      <c r="AR194" s="79">
        <v>0</v>
      </c>
      <c r="AS194" s="79" t="s">
        <v>1133</v>
      </c>
      <c r="AT194" s="79" t="s">
        <v>1134</v>
      </c>
      <c r="AU194" s="79" t="s">
        <v>1135</v>
      </c>
      <c r="AV194" s="79" t="s">
        <v>1136</v>
      </c>
      <c r="AW194" s="79" t="s">
        <v>1137</v>
      </c>
      <c r="AX194" s="79" t="s">
        <v>1138</v>
      </c>
      <c r="AY194" s="79" t="s">
        <v>1139</v>
      </c>
      <c r="AZ194" s="83" t="s">
        <v>1140</v>
      </c>
      <c r="BA194">
        <v>1</v>
      </c>
      <c r="BB194" s="78" t="str">
        <f>REPLACE(INDEX(GroupVertices[Group],MATCH(Edges[[#This Row],[Vertex 1]],GroupVertices[Vertex],0)),1,1,"")</f>
        <v>3</v>
      </c>
      <c r="BC194" s="78" t="str">
        <f>REPLACE(INDEX(GroupVertices[Group],MATCH(Edges[[#This Row],[Vertex 2]],GroupVertices[Vertex],0)),1,1,"")</f>
        <v>3</v>
      </c>
      <c r="BD194" s="48">
        <v>1</v>
      </c>
      <c r="BE194" s="49">
        <v>7.142857142857143</v>
      </c>
      <c r="BF194" s="48">
        <v>0</v>
      </c>
      <c r="BG194" s="49">
        <v>0</v>
      </c>
      <c r="BH194" s="48">
        <v>0</v>
      </c>
      <c r="BI194" s="49">
        <v>0</v>
      </c>
      <c r="BJ194" s="48">
        <v>13</v>
      </c>
      <c r="BK194" s="49">
        <v>92.85714285714286</v>
      </c>
      <c r="BL194" s="48">
        <v>14</v>
      </c>
    </row>
    <row r="195" spans="1:64" ht="15">
      <c r="A195" s="64" t="s">
        <v>327</v>
      </c>
      <c r="B195" s="64" t="s">
        <v>370</v>
      </c>
      <c r="C195" s="65" t="s">
        <v>3078</v>
      </c>
      <c r="D195" s="66">
        <v>3</v>
      </c>
      <c r="E195" s="67" t="s">
        <v>132</v>
      </c>
      <c r="F195" s="68">
        <v>35</v>
      </c>
      <c r="G195" s="65"/>
      <c r="H195" s="69"/>
      <c r="I195" s="70"/>
      <c r="J195" s="70"/>
      <c r="K195" s="34" t="s">
        <v>65</v>
      </c>
      <c r="L195" s="77">
        <v>195</v>
      </c>
      <c r="M195" s="77"/>
      <c r="N195" s="72"/>
      <c r="O195" s="79" t="s">
        <v>380</v>
      </c>
      <c r="P195" s="81">
        <v>43451.16237268518</v>
      </c>
      <c r="Q195" s="79" t="s">
        <v>471</v>
      </c>
      <c r="R195" s="79"/>
      <c r="S195" s="79"/>
      <c r="T195" s="79" t="s">
        <v>624</v>
      </c>
      <c r="U195" s="79"/>
      <c r="V195" s="83" t="s">
        <v>736</v>
      </c>
      <c r="W195" s="81">
        <v>43451.16237268518</v>
      </c>
      <c r="X195" s="83" t="s">
        <v>897</v>
      </c>
      <c r="Y195" s="79"/>
      <c r="Z195" s="79"/>
      <c r="AA195" s="85" t="s">
        <v>1067</v>
      </c>
      <c r="AB195" s="79"/>
      <c r="AC195" s="79" t="b">
        <v>0</v>
      </c>
      <c r="AD195" s="79">
        <v>0</v>
      </c>
      <c r="AE195" s="85" t="s">
        <v>1092</v>
      </c>
      <c r="AF195" s="79" t="b">
        <v>0</v>
      </c>
      <c r="AG195" s="79" t="s">
        <v>1100</v>
      </c>
      <c r="AH195" s="79"/>
      <c r="AI195" s="85" t="s">
        <v>1092</v>
      </c>
      <c r="AJ195" s="79" t="b">
        <v>0</v>
      </c>
      <c r="AK195" s="79">
        <v>0</v>
      </c>
      <c r="AL195" s="85" t="s">
        <v>1068</v>
      </c>
      <c r="AM195" s="79" t="s">
        <v>1117</v>
      </c>
      <c r="AN195" s="79" t="b">
        <v>0</v>
      </c>
      <c r="AO195" s="85" t="s">
        <v>1068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v>1</v>
      </c>
      <c r="BE195" s="49">
        <v>5.882352941176471</v>
      </c>
      <c r="BF195" s="48">
        <v>0</v>
      </c>
      <c r="BG195" s="49">
        <v>0</v>
      </c>
      <c r="BH195" s="48">
        <v>0</v>
      </c>
      <c r="BI195" s="49">
        <v>0</v>
      </c>
      <c r="BJ195" s="48">
        <v>16</v>
      </c>
      <c r="BK195" s="49">
        <v>94.11764705882354</v>
      </c>
      <c r="BL195" s="48">
        <v>17</v>
      </c>
    </row>
    <row r="196" spans="1:64" ht="15">
      <c r="A196" s="64" t="s">
        <v>327</v>
      </c>
      <c r="B196" s="64" t="s">
        <v>371</v>
      </c>
      <c r="C196" s="65" t="s">
        <v>3078</v>
      </c>
      <c r="D196" s="66">
        <v>3</v>
      </c>
      <c r="E196" s="67" t="s">
        <v>132</v>
      </c>
      <c r="F196" s="68">
        <v>35</v>
      </c>
      <c r="G196" s="65"/>
      <c r="H196" s="69"/>
      <c r="I196" s="70"/>
      <c r="J196" s="70"/>
      <c r="K196" s="34" t="s">
        <v>65</v>
      </c>
      <c r="L196" s="77">
        <v>196</v>
      </c>
      <c r="M196" s="77"/>
      <c r="N196" s="72"/>
      <c r="O196" s="79" t="s">
        <v>380</v>
      </c>
      <c r="P196" s="81">
        <v>43451.513240740744</v>
      </c>
      <c r="Q196" s="79" t="s">
        <v>473</v>
      </c>
      <c r="R196" s="83" t="s">
        <v>552</v>
      </c>
      <c r="S196" s="79" t="s">
        <v>584</v>
      </c>
      <c r="T196" s="79" t="s">
        <v>625</v>
      </c>
      <c r="U196" s="79"/>
      <c r="V196" s="83" t="s">
        <v>736</v>
      </c>
      <c r="W196" s="81">
        <v>43451.513240740744</v>
      </c>
      <c r="X196" s="83" t="s">
        <v>899</v>
      </c>
      <c r="Y196" s="79"/>
      <c r="Z196" s="79"/>
      <c r="AA196" s="85" t="s">
        <v>1069</v>
      </c>
      <c r="AB196" s="79"/>
      <c r="AC196" s="79" t="b">
        <v>0</v>
      </c>
      <c r="AD196" s="79">
        <v>0</v>
      </c>
      <c r="AE196" s="85" t="s">
        <v>1092</v>
      </c>
      <c r="AF196" s="79" t="b">
        <v>0</v>
      </c>
      <c r="AG196" s="79" t="s">
        <v>1100</v>
      </c>
      <c r="AH196" s="79"/>
      <c r="AI196" s="85" t="s">
        <v>1092</v>
      </c>
      <c r="AJ196" s="79" t="b">
        <v>0</v>
      </c>
      <c r="AK196" s="79">
        <v>3</v>
      </c>
      <c r="AL196" s="85" t="s">
        <v>1092</v>
      </c>
      <c r="AM196" s="79" t="s">
        <v>1115</v>
      </c>
      <c r="AN196" s="79" t="b">
        <v>0</v>
      </c>
      <c r="AO196" s="85" t="s">
        <v>1069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327</v>
      </c>
      <c r="B197" s="64" t="s">
        <v>340</v>
      </c>
      <c r="C197" s="65" t="s">
        <v>3078</v>
      </c>
      <c r="D197" s="66">
        <v>3</v>
      </c>
      <c r="E197" s="67" t="s">
        <v>132</v>
      </c>
      <c r="F197" s="68">
        <v>35</v>
      </c>
      <c r="G197" s="65"/>
      <c r="H197" s="69"/>
      <c r="I197" s="70"/>
      <c r="J197" s="70"/>
      <c r="K197" s="34" t="s">
        <v>65</v>
      </c>
      <c r="L197" s="77">
        <v>197</v>
      </c>
      <c r="M197" s="77"/>
      <c r="N197" s="72"/>
      <c r="O197" s="79" t="s">
        <v>381</v>
      </c>
      <c r="P197" s="81">
        <v>43452.61791666667</v>
      </c>
      <c r="Q197" s="79" t="s">
        <v>474</v>
      </c>
      <c r="R197" s="83" t="s">
        <v>553</v>
      </c>
      <c r="S197" s="79" t="s">
        <v>562</v>
      </c>
      <c r="T197" s="79" t="s">
        <v>597</v>
      </c>
      <c r="U197" s="79"/>
      <c r="V197" s="83" t="s">
        <v>736</v>
      </c>
      <c r="W197" s="81">
        <v>43452.61791666667</v>
      </c>
      <c r="X197" s="83" t="s">
        <v>900</v>
      </c>
      <c r="Y197" s="79"/>
      <c r="Z197" s="79"/>
      <c r="AA197" s="85" t="s">
        <v>1070</v>
      </c>
      <c r="AB197" s="85" t="s">
        <v>1090</v>
      </c>
      <c r="AC197" s="79" t="b">
        <v>0</v>
      </c>
      <c r="AD197" s="79">
        <v>0</v>
      </c>
      <c r="AE197" s="85" t="s">
        <v>1099</v>
      </c>
      <c r="AF197" s="79" t="b">
        <v>0</v>
      </c>
      <c r="AG197" s="79" t="s">
        <v>1100</v>
      </c>
      <c r="AH197" s="79"/>
      <c r="AI197" s="85" t="s">
        <v>1092</v>
      </c>
      <c r="AJ197" s="79" t="b">
        <v>0</v>
      </c>
      <c r="AK197" s="79">
        <v>0</v>
      </c>
      <c r="AL197" s="85" t="s">
        <v>1092</v>
      </c>
      <c r="AM197" s="79" t="s">
        <v>1117</v>
      </c>
      <c r="AN197" s="79" t="b">
        <v>1</v>
      </c>
      <c r="AO197" s="85" t="s">
        <v>1090</v>
      </c>
      <c r="AP197" s="79" t="s">
        <v>176</v>
      </c>
      <c r="AQ197" s="79">
        <v>0</v>
      </c>
      <c r="AR197" s="79">
        <v>0</v>
      </c>
      <c r="AS197" s="79" t="s">
        <v>1133</v>
      </c>
      <c r="AT197" s="79" t="s">
        <v>1134</v>
      </c>
      <c r="AU197" s="79" t="s">
        <v>1135</v>
      </c>
      <c r="AV197" s="79" t="s">
        <v>1136</v>
      </c>
      <c r="AW197" s="79" t="s">
        <v>1137</v>
      </c>
      <c r="AX197" s="79" t="s">
        <v>1138</v>
      </c>
      <c r="AY197" s="79" t="s">
        <v>1139</v>
      </c>
      <c r="AZ197" s="83" t="s">
        <v>1140</v>
      </c>
      <c r="BA197">
        <v>1</v>
      </c>
      <c r="BB197" s="78" t="str">
        <f>REPLACE(INDEX(GroupVertices[Group],MATCH(Edges[[#This Row],[Vertex 1]],GroupVertices[Vertex],0)),1,1,"")</f>
        <v>3</v>
      </c>
      <c r="BC197" s="78" t="str">
        <f>REPLACE(INDEX(GroupVertices[Group],MATCH(Edges[[#This Row],[Vertex 2]],GroupVertices[Vertex],0)),1,1,"")</f>
        <v>3</v>
      </c>
      <c r="BD197" s="48">
        <v>1</v>
      </c>
      <c r="BE197" s="49">
        <v>5.555555555555555</v>
      </c>
      <c r="BF197" s="48">
        <v>0</v>
      </c>
      <c r="BG197" s="49">
        <v>0</v>
      </c>
      <c r="BH197" s="48">
        <v>0</v>
      </c>
      <c r="BI197" s="49">
        <v>0</v>
      </c>
      <c r="BJ197" s="48">
        <v>17</v>
      </c>
      <c r="BK197" s="49">
        <v>94.44444444444444</v>
      </c>
      <c r="BL197" s="48">
        <v>18</v>
      </c>
    </row>
    <row r="198" spans="1:64" ht="15">
      <c r="A198" s="64" t="s">
        <v>327</v>
      </c>
      <c r="B198" s="64" t="s">
        <v>372</v>
      </c>
      <c r="C198" s="65" t="s">
        <v>3078</v>
      </c>
      <c r="D198" s="66">
        <v>3</v>
      </c>
      <c r="E198" s="67" t="s">
        <v>132</v>
      </c>
      <c r="F198" s="68">
        <v>35</v>
      </c>
      <c r="G198" s="65"/>
      <c r="H198" s="69"/>
      <c r="I198" s="70"/>
      <c r="J198" s="70"/>
      <c r="K198" s="34" t="s">
        <v>65</v>
      </c>
      <c r="L198" s="77">
        <v>198</v>
      </c>
      <c r="M198" s="77"/>
      <c r="N198" s="72"/>
      <c r="O198" s="79" t="s">
        <v>380</v>
      </c>
      <c r="P198" s="81">
        <v>43454.60077546296</v>
      </c>
      <c r="Q198" s="79" t="s">
        <v>475</v>
      </c>
      <c r="R198" s="83" t="s">
        <v>554</v>
      </c>
      <c r="S198" s="79" t="s">
        <v>562</v>
      </c>
      <c r="T198" s="79"/>
      <c r="U198" s="79"/>
      <c r="V198" s="83" t="s">
        <v>736</v>
      </c>
      <c r="W198" s="81">
        <v>43454.60077546296</v>
      </c>
      <c r="X198" s="83" t="s">
        <v>901</v>
      </c>
      <c r="Y198" s="79"/>
      <c r="Z198" s="79"/>
      <c r="AA198" s="85" t="s">
        <v>1071</v>
      </c>
      <c r="AB198" s="79"/>
      <c r="AC198" s="79" t="b">
        <v>0</v>
      </c>
      <c r="AD198" s="79">
        <v>0</v>
      </c>
      <c r="AE198" s="85" t="s">
        <v>1092</v>
      </c>
      <c r="AF198" s="79" t="b">
        <v>0</v>
      </c>
      <c r="AG198" s="79" t="s">
        <v>1100</v>
      </c>
      <c r="AH198" s="79"/>
      <c r="AI198" s="85" t="s">
        <v>1092</v>
      </c>
      <c r="AJ198" s="79" t="b">
        <v>0</v>
      </c>
      <c r="AK198" s="79">
        <v>0</v>
      </c>
      <c r="AL198" s="85" t="s">
        <v>1092</v>
      </c>
      <c r="AM198" s="79" t="s">
        <v>1115</v>
      </c>
      <c r="AN198" s="79" t="b">
        <v>1</v>
      </c>
      <c r="AO198" s="85" t="s">
        <v>1071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327</v>
      </c>
      <c r="B199" s="64" t="s">
        <v>373</v>
      </c>
      <c r="C199" s="65" t="s">
        <v>3078</v>
      </c>
      <c r="D199" s="66">
        <v>3</v>
      </c>
      <c r="E199" s="67" t="s">
        <v>132</v>
      </c>
      <c r="F199" s="68">
        <v>35</v>
      </c>
      <c r="G199" s="65"/>
      <c r="H199" s="69"/>
      <c r="I199" s="70"/>
      <c r="J199" s="70"/>
      <c r="K199" s="34" t="s">
        <v>65</v>
      </c>
      <c r="L199" s="77">
        <v>199</v>
      </c>
      <c r="M199" s="77"/>
      <c r="N199" s="72"/>
      <c r="O199" s="79" t="s">
        <v>380</v>
      </c>
      <c r="P199" s="81">
        <v>43454.60077546296</v>
      </c>
      <c r="Q199" s="79" t="s">
        <v>475</v>
      </c>
      <c r="R199" s="83" t="s">
        <v>554</v>
      </c>
      <c r="S199" s="79" t="s">
        <v>562</v>
      </c>
      <c r="T199" s="79"/>
      <c r="U199" s="79"/>
      <c r="V199" s="83" t="s">
        <v>736</v>
      </c>
      <c r="W199" s="81">
        <v>43454.60077546296</v>
      </c>
      <c r="X199" s="83" t="s">
        <v>901</v>
      </c>
      <c r="Y199" s="79"/>
      <c r="Z199" s="79"/>
      <c r="AA199" s="85" t="s">
        <v>1071</v>
      </c>
      <c r="AB199" s="79"/>
      <c r="AC199" s="79" t="b">
        <v>0</v>
      </c>
      <c r="AD199" s="79">
        <v>0</v>
      </c>
      <c r="AE199" s="85" t="s">
        <v>1092</v>
      </c>
      <c r="AF199" s="79" t="b">
        <v>0</v>
      </c>
      <c r="AG199" s="79" t="s">
        <v>1100</v>
      </c>
      <c r="AH199" s="79"/>
      <c r="AI199" s="85" t="s">
        <v>1092</v>
      </c>
      <c r="AJ199" s="79" t="b">
        <v>0</v>
      </c>
      <c r="AK199" s="79">
        <v>0</v>
      </c>
      <c r="AL199" s="85" t="s">
        <v>1092</v>
      </c>
      <c r="AM199" s="79" t="s">
        <v>1115</v>
      </c>
      <c r="AN199" s="79" t="b">
        <v>1</v>
      </c>
      <c r="AO199" s="85" t="s">
        <v>1071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1</v>
      </c>
      <c r="BE199" s="49">
        <v>6.25</v>
      </c>
      <c r="BF199" s="48">
        <v>0</v>
      </c>
      <c r="BG199" s="49">
        <v>0</v>
      </c>
      <c r="BH199" s="48">
        <v>0</v>
      </c>
      <c r="BI199" s="49">
        <v>0</v>
      </c>
      <c r="BJ199" s="48">
        <v>15</v>
      </c>
      <c r="BK199" s="49">
        <v>93.75</v>
      </c>
      <c r="BL199" s="48">
        <v>16</v>
      </c>
    </row>
    <row r="200" spans="1:64" ht="15">
      <c r="A200" s="64" t="s">
        <v>327</v>
      </c>
      <c r="B200" s="64" t="s">
        <v>374</v>
      </c>
      <c r="C200" s="65" t="s">
        <v>3078</v>
      </c>
      <c r="D200" s="66">
        <v>3</v>
      </c>
      <c r="E200" s="67" t="s">
        <v>132</v>
      </c>
      <c r="F200" s="68">
        <v>35</v>
      </c>
      <c r="G200" s="65"/>
      <c r="H200" s="69"/>
      <c r="I200" s="70"/>
      <c r="J200" s="70"/>
      <c r="K200" s="34" t="s">
        <v>65</v>
      </c>
      <c r="L200" s="77">
        <v>200</v>
      </c>
      <c r="M200" s="77"/>
      <c r="N200" s="72"/>
      <c r="O200" s="79" t="s">
        <v>380</v>
      </c>
      <c r="P200" s="81">
        <v>43463.61840277778</v>
      </c>
      <c r="Q200" s="79" t="s">
        <v>476</v>
      </c>
      <c r="R200" s="83" t="s">
        <v>555</v>
      </c>
      <c r="S200" s="79" t="s">
        <v>584</v>
      </c>
      <c r="T200" s="79" t="s">
        <v>626</v>
      </c>
      <c r="U200" s="79"/>
      <c r="V200" s="83" t="s">
        <v>736</v>
      </c>
      <c r="W200" s="81">
        <v>43463.61840277778</v>
      </c>
      <c r="X200" s="83" t="s">
        <v>902</v>
      </c>
      <c r="Y200" s="79"/>
      <c r="Z200" s="79"/>
      <c r="AA200" s="85" t="s">
        <v>1072</v>
      </c>
      <c r="AB200" s="79"/>
      <c r="AC200" s="79" t="b">
        <v>0</v>
      </c>
      <c r="AD200" s="79">
        <v>0</v>
      </c>
      <c r="AE200" s="85" t="s">
        <v>1092</v>
      </c>
      <c r="AF200" s="79" t="b">
        <v>0</v>
      </c>
      <c r="AG200" s="79" t="s">
        <v>1100</v>
      </c>
      <c r="AH200" s="79"/>
      <c r="AI200" s="85" t="s">
        <v>1092</v>
      </c>
      <c r="AJ200" s="79" t="b">
        <v>0</v>
      </c>
      <c r="AK200" s="79">
        <v>1</v>
      </c>
      <c r="AL200" s="85" t="s">
        <v>1092</v>
      </c>
      <c r="AM200" s="79" t="s">
        <v>1117</v>
      </c>
      <c r="AN200" s="79" t="b">
        <v>0</v>
      </c>
      <c r="AO200" s="85" t="s">
        <v>1072</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327</v>
      </c>
      <c r="B201" s="64" t="s">
        <v>375</v>
      </c>
      <c r="C201" s="65" t="s">
        <v>3078</v>
      </c>
      <c r="D201" s="66">
        <v>3</v>
      </c>
      <c r="E201" s="67" t="s">
        <v>132</v>
      </c>
      <c r="F201" s="68">
        <v>35</v>
      </c>
      <c r="G201" s="65"/>
      <c r="H201" s="69"/>
      <c r="I201" s="70"/>
      <c r="J201" s="70"/>
      <c r="K201" s="34" t="s">
        <v>65</v>
      </c>
      <c r="L201" s="77">
        <v>201</v>
      </c>
      <c r="M201" s="77"/>
      <c r="N201" s="72"/>
      <c r="O201" s="79" t="s">
        <v>380</v>
      </c>
      <c r="P201" s="81">
        <v>43463.61840277778</v>
      </c>
      <c r="Q201" s="79" t="s">
        <v>476</v>
      </c>
      <c r="R201" s="83" t="s">
        <v>555</v>
      </c>
      <c r="S201" s="79" t="s">
        <v>584</v>
      </c>
      <c r="T201" s="79" t="s">
        <v>626</v>
      </c>
      <c r="U201" s="79"/>
      <c r="V201" s="83" t="s">
        <v>736</v>
      </c>
      <c r="W201" s="81">
        <v>43463.61840277778</v>
      </c>
      <c r="X201" s="83" t="s">
        <v>902</v>
      </c>
      <c r="Y201" s="79"/>
      <c r="Z201" s="79"/>
      <c r="AA201" s="85" t="s">
        <v>1072</v>
      </c>
      <c r="AB201" s="79"/>
      <c r="AC201" s="79" t="b">
        <v>0</v>
      </c>
      <c r="AD201" s="79">
        <v>0</v>
      </c>
      <c r="AE201" s="85" t="s">
        <v>1092</v>
      </c>
      <c r="AF201" s="79" t="b">
        <v>0</v>
      </c>
      <c r="AG201" s="79" t="s">
        <v>1100</v>
      </c>
      <c r="AH201" s="79"/>
      <c r="AI201" s="85" t="s">
        <v>1092</v>
      </c>
      <c r="AJ201" s="79" t="b">
        <v>0</v>
      </c>
      <c r="AK201" s="79">
        <v>1</v>
      </c>
      <c r="AL201" s="85" t="s">
        <v>1092</v>
      </c>
      <c r="AM201" s="79" t="s">
        <v>1117</v>
      </c>
      <c r="AN201" s="79" t="b">
        <v>0</v>
      </c>
      <c r="AO201" s="85" t="s">
        <v>1072</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v>1</v>
      </c>
      <c r="BE201" s="49">
        <v>3.4482758620689653</v>
      </c>
      <c r="BF201" s="48">
        <v>1</v>
      </c>
      <c r="BG201" s="49">
        <v>3.4482758620689653</v>
      </c>
      <c r="BH201" s="48">
        <v>0</v>
      </c>
      <c r="BI201" s="49">
        <v>0</v>
      </c>
      <c r="BJ201" s="48">
        <v>27</v>
      </c>
      <c r="BK201" s="49">
        <v>93.10344827586206</v>
      </c>
      <c r="BL201" s="48">
        <v>29</v>
      </c>
    </row>
    <row r="202" spans="1:64" ht="15">
      <c r="A202" s="64" t="s">
        <v>328</v>
      </c>
      <c r="B202" s="64" t="s">
        <v>376</v>
      </c>
      <c r="C202" s="65" t="s">
        <v>3078</v>
      </c>
      <c r="D202" s="66">
        <v>3</v>
      </c>
      <c r="E202" s="67" t="s">
        <v>132</v>
      </c>
      <c r="F202" s="68">
        <v>35</v>
      </c>
      <c r="G202" s="65"/>
      <c r="H202" s="69"/>
      <c r="I202" s="70"/>
      <c r="J202" s="70"/>
      <c r="K202" s="34" t="s">
        <v>65</v>
      </c>
      <c r="L202" s="77">
        <v>202</v>
      </c>
      <c r="M202" s="77"/>
      <c r="N202" s="72"/>
      <c r="O202" s="79" t="s">
        <v>380</v>
      </c>
      <c r="P202" s="81">
        <v>43463.66204861111</v>
      </c>
      <c r="Q202" s="79" t="s">
        <v>477</v>
      </c>
      <c r="R202" s="83" t="s">
        <v>556</v>
      </c>
      <c r="S202" s="79" t="s">
        <v>566</v>
      </c>
      <c r="T202" s="79" t="s">
        <v>627</v>
      </c>
      <c r="U202" s="79"/>
      <c r="V202" s="83" t="s">
        <v>737</v>
      </c>
      <c r="W202" s="81">
        <v>43463.66204861111</v>
      </c>
      <c r="X202" s="83" t="s">
        <v>903</v>
      </c>
      <c r="Y202" s="79"/>
      <c r="Z202" s="79"/>
      <c r="AA202" s="85" t="s">
        <v>1073</v>
      </c>
      <c r="AB202" s="79"/>
      <c r="AC202" s="79" t="b">
        <v>0</v>
      </c>
      <c r="AD202" s="79">
        <v>0</v>
      </c>
      <c r="AE202" s="85" t="s">
        <v>1092</v>
      </c>
      <c r="AF202" s="79" t="b">
        <v>0</v>
      </c>
      <c r="AG202" s="79" t="s">
        <v>1102</v>
      </c>
      <c r="AH202" s="79"/>
      <c r="AI202" s="85" t="s">
        <v>1092</v>
      </c>
      <c r="AJ202" s="79" t="b">
        <v>0</v>
      </c>
      <c r="AK202" s="79">
        <v>0</v>
      </c>
      <c r="AL202" s="85" t="s">
        <v>1092</v>
      </c>
      <c r="AM202" s="79" t="s">
        <v>1125</v>
      </c>
      <c r="AN202" s="79" t="b">
        <v>0</v>
      </c>
      <c r="AO202" s="85" t="s">
        <v>1073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14</v>
      </c>
      <c r="BC202" s="78" t="str">
        <f>REPLACE(INDEX(GroupVertices[Group],MATCH(Edges[[#This Row],[Vertex 2]],GroupVertices[Vertex],0)),1,1,"")</f>
        <v>14</v>
      </c>
      <c r="BD202" s="48">
        <v>0</v>
      </c>
      <c r="BE202" s="49">
        <v>0</v>
      </c>
      <c r="BF202" s="48">
        <v>0</v>
      </c>
      <c r="BG202" s="49">
        <v>0</v>
      </c>
      <c r="BH202" s="48">
        <v>0</v>
      </c>
      <c r="BI202" s="49">
        <v>0</v>
      </c>
      <c r="BJ202" s="48">
        <v>13</v>
      </c>
      <c r="BK202" s="49">
        <v>100</v>
      </c>
      <c r="BL202" s="48">
        <v>13</v>
      </c>
    </row>
    <row r="203" spans="1:64" ht="15">
      <c r="A203" s="64" t="s">
        <v>329</v>
      </c>
      <c r="B203" s="64" t="s">
        <v>327</v>
      </c>
      <c r="C203" s="65" t="s">
        <v>3078</v>
      </c>
      <c r="D203" s="66">
        <v>3</v>
      </c>
      <c r="E203" s="67" t="s">
        <v>132</v>
      </c>
      <c r="F203" s="68">
        <v>35</v>
      </c>
      <c r="G203" s="65"/>
      <c r="H203" s="69"/>
      <c r="I203" s="70"/>
      <c r="J203" s="70"/>
      <c r="K203" s="34" t="s">
        <v>65</v>
      </c>
      <c r="L203" s="77">
        <v>203</v>
      </c>
      <c r="M203" s="77"/>
      <c r="N203" s="72"/>
      <c r="O203" s="79" t="s">
        <v>380</v>
      </c>
      <c r="P203" s="81">
        <v>43463.7559837963</v>
      </c>
      <c r="Q203" s="79" t="s">
        <v>478</v>
      </c>
      <c r="R203" s="79"/>
      <c r="S203" s="79"/>
      <c r="T203" s="79"/>
      <c r="U203" s="79"/>
      <c r="V203" s="83" t="s">
        <v>738</v>
      </c>
      <c r="W203" s="81">
        <v>43463.7559837963</v>
      </c>
      <c r="X203" s="83" t="s">
        <v>904</v>
      </c>
      <c r="Y203" s="79"/>
      <c r="Z203" s="79"/>
      <c r="AA203" s="85" t="s">
        <v>1074</v>
      </c>
      <c r="AB203" s="79"/>
      <c r="AC203" s="79" t="b">
        <v>0</v>
      </c>
      <c r="AD203" s="79">
        <v>0</v>
      </c>
      <c r="AE203" s="85" t="s">
        <v>1092</v>
      </c>
      <c r="AF203" s="79" t="b">
        <v>0</v>
      </c>
      <c r="AG203" s="79" t="s">
        <v>1100</v>
      </c>
      <c r="AH203" s="79"/>
      <c r="AI203" s="85" t="s">
        <v>1092</v>
      </c>
      <c r="AJ203" s="79" t="b">
        <v>0</v>
      </c>
      <c r="AK203" s="79">
        <v>1</v>
      </c>
      <c r="AL203" s="85" t="s">
        <v>1072</v>
      </c>
      <c r="AM203" s="79" t="s">
        <v>1114</v>
      </c>
      <c r="AN203" s="79" t="b">
        <v>0</v>
      </c>
      <c r="AO203" s="85" t="s">
        <v>1072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1</v>
      </c>
      <c r="BE203" s="49">
        <v>4.166666666666667</v>
      </c>
      <c r="BF203" s="48">
        <v>1</v>
      </c>
      <c r="BG203" s="49">
        <v>4.166666666666667</v>
      </c>
      <c r="BH203" s="48">
        <v>0</v>
      </c>
      <c r="BI203" s="49">
        <v>0</v>
      </c>
      <c r="BJ203" s="48">
        <v>22</v>
      </c>
      <c r="BK203" s="49">
        <v>91.66666666666667</v>
      </c>
      <c r="BL203" s="48">
        <v>24</v>
      </c>
    </row>
    <row r="204" spans="1:64" ht="15">
      <c r="A204" s="64" t="s">
        <v>330</v>
      </c>
      <c r="B204" s="64" t="s">
        <v>330</v>
      </c>
      <c r="C204" s="65" t="s">
        <v>3079</v>
      </c>
      <c r="D204" s="66">
        <v>6.5</v>
      </c>
      <c r="E204" s="67" t="s">
        <v>136</v>
      </c>
      <c r="F204" s="68">
        <v>23.5</v>
      </c>
      <c r="G204" s="65"/>
      <c r="H204" s="69"/>
      <c r="I204" s="70"/>
      <c r="J204" s="70"/>
      <c r="K204" s="34" t="s">
        <v>65</v>
      </c>
      <c r="L204" s="77">
        <v>204</v>
      </c>
      <c r="M204" s="77"/>
      <c r="N204" s="72"/>
      <c r="O204" s="79" t="s">
        <v>176</v>
      </c>
      <c r="P204" s="81">
        <v>43463.926516203705</v>
      </c>
      <c r="Q204" s="79" t="s">
        <v>479</v>
      </c>
      <c r="R204" s="83" t="s">
        <v>557</v>
      </c>
      <c r="S204" s="79" t="s">
        <v>562</v>
      </c>
      <c r="T204" s="79"/>
      <c r="U204" s="79"/>
      <c r="V204" s="83" t="s">
        <v>739</v>
      </c>
      <c r="W204" s="81">
        <v>43463.926516203705</v>
      </c>
      <c r="X204" s="83" t="s">
        <v>905</v>
      </c>
      <c r="Y204" s="79"/>
      <c r="Z204" s="79"/>
      <c r="AA204" s="85" t="s">
        <v>1075</v>
      </c>
      <c r="AB204" s="79"/>
      <c r="AC204" s="79" t="b">
        <v>0</v>
      </c>
      <c r="AD204" s="79">
        <v>0</v>
      </c>
      <c r="AE204" s="85" t="s">
        <v>1092</v>
      </c>
      <c r="AF204" s="79" t="b">
        <v>0</v>
      </c>
      <c r="AG204" s="79" t="s">
        <v>1100</v>
      </c>
      <c r="AH204" s="79"/>
      <c r="AI204" s="85" t="s">
        <v>1092</v>
      </c>
      <c r="AJ204" s="79" t="b">
        <v>0</v>
      </c>
      <c r="AK204" s="79">
        <v>0</v>
      </c>
      <c r="AL204" s="85" t="s">
        <v>1092</v>
      </c>
      <c r="AM204" s="79" t="s">
        <v>1113</v>
      </c>
      <c r="AN204" s="79" t="b">
        <v>1</v>
      </c>
      <c r="AO204" s="85" t="s">
        <v>1075</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v>0</v>
      </c>
      <c r="BE204" s="49">
        <v>0</v>
      </c>
      <c r="BF204" s="48">
        <v>2</v>
      </c>
      <c r="BG204" s="49">
        <v>10</v>
      </c>
      <c r="BH204" s="48">
        <v>0</v>
      </c>
      <c r="BI204" s="49">
        <v>0</v>
      </c>
      <c r="BJ204" s="48">
        <v>18</v>
      </c>
      <c r="BK204" s="49">
        <v>90</v>
      </c>
      <c r="BL204" s="48">
        <v>20</v>
      </c>
    </row>
    <row r="205" spans="1:64" ht="15">
      <c r="A205" s="64" t="s">
        <v>330</v>
      </c>
      <c r="B205" s="64" t="s">
        <v>330</v>
      </c>
      <c r="C205" s="65" t="s">
        <v>3079</v>
      </c>
      <c r="D205" s="66">
        <v>6.5</v>
      </c>
      <c r="E205" s="67" t="s">
        <v>136</v>
      </c>
      <c r="F205" s="68">
        <v>23.5</v>
      </c>
      <c r="G205" s="65"/>
      <c r="H205" s="69"/>
      <c r="I205" s="70"/>
      <c r="J205" s="70"/>
      <c r="K205" s="34" t="s">
        <v>65</v>
      </c>
      <c r="L205" s="77">
        <v>205</v>
      </c>
      <c r="M205" s="77"/>
      <c r="N205" s="72"/>
      <c r="O205" s="79" t="s">
        <v>176</v>
      </c>
      <c r="P205" s="81">
        <v>43463.92828703704</v>
      </c>
      <c r="Q205" s="79" t="s">
        <v>480</v>
      </c>
      <c r="R205" s="83" t="s">
        <v>558</v>
      </c>
      <c r="S205" s="79" t="s">
        <v>562</v>
      </c>
      <c r="T205" s="79"/>
      <c r="U205" s="79"/>
      <c r="V205" s="83" t="s">
        <v>739</v>
      </c>
      <c r="W205" s="81">
        <v>43463.92828703704</v>
      </c>
      <c r="X205" s="83" t="s">
        <v>906</v>
      </c>
      <c r="Y205" s="79"/>
      <c r="Z205" s="79"/>
      <c r="AA205" s="85" t="s">
        <v>1076</v>
      </c>
      <c r="AB205" s="79"/>
      <c r="AC205" s="79" t="b">
        <v>0</v>
      </c>
      <c r="AD205" s="79">
        <v>0</v>
      </c>
      <c r="AE205" s="85" t="s">
        <v>1092</v>
      </c>
      <c r="AF205" s="79" t="b">
        <v>0</v>
      </c>
      <c r="AG205" s="79" t="s">
        <v>1100</v>
      </c>
      <c r="AH205" s="79"/>
      <c r="AI205" s="85" t="s">
        <v>1092</v>
      </c>
      <c r="AJ205" s="79" t="b">
        <v>0</v>
      </c>
      <c r="AK205" s="79">
        <v>0</v>
      </c>
      <c r="AL205" s="85" t="s">
        <v>1092</v>
      </c>
      <c r="AM205" s="79" t="s">
        <v>1113</v>
      </c>
      <c r="AN205" s="79" t="b">
        <v>1</v>
      </c>
      <c r="AO205" s="85" t="s">
        <v>1076</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2</v>
      </c>
      <c r="BC205" s="78" t="str">
        <f>REPLACE(INDEX(GroupVertices[Group],MATCH(Edges[[#This Row],[Vertex 2]],GroupVertices[Vertex],0)),1,1,"")</f>
        <v>2</v>
      </c>
      <c r="BD205" s="48">
        <v>1</v>
      </c>
      <c r="BE205" s="49">
        <v>4.3478260869565215</v>
      </c>
      <c r="BF205" s="48">
        <v>0</v>
      </c>
      <c r="BG205" s="49">
        <v>0</v>
      </c>
      <c r="BH205" s="48">
        <v>0</v>
      </c>
      <c r="BI205" s="49">
        <v>0</v>
      </c>
      <c r="BJ205" s="48">
        <v>22</v>
      </c>
      <c r="BK205" s="49">
        <v>95.65217391304348</v>
      </c>
      <c r="BL205" s="48">
        <v>23</v>
      </c>
    </row>
    <row r="206" spans="1:64" ht="15">
      <c r="A206" s="64" t="s">
        <v>327</v>
      </c>
      <c r="B206" s="64" t="s">
        <v>334</v>
      </c>
      <c r="C206" s="65" t="s">
        <v>3080</v>
      </c>
      <c r="D206" s="66">
        <v>10</v>
      </c>
      <c r="E206" s="67" t="s">
        <v>136</v>
      </c>
      <c r="F206" s="68">
        <v>12</v>
      </c>
      <c r="G206" s="65"/>
      <c r="H206" s="69"/>
      <c r="I206" s="70"/>
      <c r="J206" s="70"/>
      <c r="K206" s="34" t="s">
        <v>65</v>
      </c>
      <c r="L206" s="77">
        <v>206</v>
      </c>
      <c r="M206" s="77"/>
      <c r="N206" s="72"/>
      <c r="O206" s="79" t="s">
        <v>380</v>
      </c>
      <c r="P206" s="81">
        <v>43451.533055555556</v>
      </c>
      <c r="Q206" s="79" t="s">
        <v>481</v>
      </c>
      <c r="R206" s="83" t="s">
        <v>559</v>
      </c>
      <c r="S206" s="79" t="s">
        <v>562</v>
      </c>
      <c r="T206" s="79" t="s">
        <v>588</v>
      </c>
      <c r="U206" s="79"/>
      <c r="V206" s="83" t="s">
        <v>736</v>
      </c>
      <c r="W206" s="81">
        <v>43451.533055555556</v>
      </c>
      <c r="X206" s="83" t="s">
        <v>907</v>
      </c>
      <c r="Y206" s="79"/>
      <c r="Z206" s="79"/>
      <c r="AA206" s="85" t="s">
        <v>1077</v>
      </c>
      <c r="AB206" s="79"/>
      <c r="AC206" s="79" t="b">
        <v>0</v>
      </c>
      <c r="AD206" s="79">
        <v>0</v>
      </c>
      <c r="AE206" s="85" t="s">
        <v>1092</v>
      </c>
      <c r="AF206" s="79" t="b">
        <v>1</v>
      </c>
      <c r="AG206" s="79" t="s">
        <v>1101</v>
      </c>
      <c r="AH206" s="79"/>
      <c r="AI206" s="85" t="s">
        <v>1107</v>
      </c>
      <c r="AJ206" s="79" t="b">
        <v>0</v>
      </c>
      <c r="AK206" s="79">
        <v>0</v>
      </c>
      <c r="AL206" s="85" t="s">
        <v>1092</v>
      </c>
      <c r="AM206" s="79" t="s">
        <v>1115</v>
      </c>
      <c r="AN206" s="79" t="b">
        <v>1</v>
      </c>
      <c r="AO206" s="85" t="s">
        <v>1077</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3</v>
      </c>
      <c r="BC206" s="78" t="str">
        <f>REPLACE(INDEX(GroupVertices[Group],MATCH(Edges[[#This Row],[Vertex 2]],GroupVertices[Vertex],0)),1,1,"")</f>
        <v>3</v>
      </c>
      <c r="BD206" s="48"/>
      <c r="BE206" s="49"/>
      <c r="BF206" s="48"/>
      <c r="BG206" s="49"/>
      <c r="BH206" s="48"/>
      <c r="BI206" s="49"/>
      <c r="BJ206" s="48"/>
      <c r="BK206" s="49"/>
      <c r="BL206" s="48"/>
    </row>
    <row r="207" spans="1:64" ht="15">
      <c r="A207" s="64" t="s">
        <v>327</v>
      </c>
      <c r="B207" s="64" t="s">
        <v>334</v>
      </c>
      <c r="C207" s="65" t="s">
        <v>3080</v>
      </c>
      <c r="D207" s="66">
        <v>10</v>
      </c>
      <c r="E207" s="67" t="s">
        <v>136</v>
      </c>
      <c r="F207" s="68">
        <v>12</v>
      </c>
      <c r="G207" s="65"/>
      <c r="H207" s="69"/>
      <c r="I207" s="70"/>
      <c r="J207" s="70"/>
      <c r="K207" s="34" t="s">
        <v>65</v>
      </c>
      <c r="L207" s="77">
        <v>207</v>
      </c>
      <c r="M207" s="77"/>
      <c r="N207" s="72"/>
      <c r="O207" s="79" t="s">
        <v>380</v>
      </c>
      <c r="P207" s="81">
        <v>43452.09203703704</v>
      </c>
      <c r="Q207" s="79" t="s">
        <v>384</v>
      </c>
      <c r="R207" s="79"/>
      <c r="S207" s="79"/>
      <c r="T207" s="79" t="s">
        <v>588</v>
      </c>
      <c r="U207" s="79"/>
      <c r="V207" s="83" t="s">
        <v>736</v>
      </c>
      <c r="W207" s="81">
        <v>43452.09203703704</v>
      </c>
      <c r="X207" s="83" t="s">
        <v>908</v>
      </c>
      <c r="Y207" s="79"/>
      <c r="Z207" s="79"/>
      <c r="AA207" s="85" t="s">
        <v>1078</v>
      </c>
      <c r="AB207" s="79"/>
      <c r="AC207" s="79" t="b">
        <v>0</v>
      </c>
      <c r="AD207" s="79">
        <v>0</v>
      </c>
      <c r="AE207" s="85" t="s">
        <v>1092</v>
      </c>
      <c r="AF207" s="79" t="b">
        <v>1</v>
      </c>
      <c r="AG207" s="79" t="s">
        <v>1101</v>
      </c>
      <c r="AH207" s="79"/>
      <c r="AI207" s="85" t="s">
        <v>1107</v>
      </c>
      <c r="AJ207" s="79" t="b">
        <v>0</v>
      </c>
      <c r="AK207" s="79">
        <v>0</v>
      </c>
      <c r="AL207" s="85" t="s">
        <v>1077</v>
      </c>
      <c r="AM207" s="79" t="s">
        <v>1117</v>
      </c>
      <c r="AN207" s="79" t="b">
        <v>0</v>
      </c>
      <c r="AO207" s="85" t="s">
        <v>1077</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327</v>
      </c>
      <c r="B208" s="64" t="s">
        <v>334</v>
      </c>
      <c r="C208" s="65" t="s">
        <v>3080</v>
      </c>
      <c r="D208" s="66">
        <v>10</v>
      </c>
      <c r="E208" s="67" t="s">
        <v>136</v>
      </c>
      <c r="F208" s="68">
        <v>12</v>
      </c>
      <c r="G208" s="65"/>
      <c r="H208" s="69"/>
      <c r="I208" s="70"/>
      <c r="J208" s="70"/>
      <c r="K208" s="34" t="s">
        <v>65</v>
      </c>
      <c r="L208" s="77">
        <v>208</v>
      </c>
      <c r="M208" s="77"/>
      <c r="N208" s="72"/>
      <c r="O208" s="79" t="s">
        <v>380</v>
      </c>
      <c r="P208" s="81">
        <v>43463.61840277778</v>
      </c>
      <c r="Q208" s="79" t="s">
        <v>476</v>
      </c>
      <c r="R208" s="83" t="s">
        <v>555</v>
      </c>
      <c r="S208" s="79" t="s">
        <v>584</v>
      </c>
      <c r="T208" s="79" t="s">
        <v>626</v>
      </c>
      <c r="U208" s="79"/>
      <c r="V208" s="83" t="s">
        <v>736</v>
      </c>
      <c r="W208" s="81">
        <v>43463.61840277778</v>
      </c>
      <c r="X208" s="83" t="s">
        <v>902</v>
      </c>
      <c r="Y208" s="79"/>
      <c r="Z208" s="79"/>
      <c r="AA208" s="85" t="s">
        <v>1072</v>
      </c>
      <c r="AB208" s="79"/>
      <c r="AC208" s="79" t="b">
        <v>0</v>
      </c>
      <c r="AD208" s="79">
        <v>0</v>
      </c>
      <c r="AE208" s="85" t="s">
        <v>1092</v>
      </c>
      <c r="AF208" s="79" t="b">
        <v>0</v>
      </c>
      <c r="AG208" s="79" t="s">
        <v>1100</v>
      </c>
      <c r="AH208" s="79"/>
      <c r="AI208" s="85" t="s">
        <v>1092</v>
      </c>
      <c r="AJ208" s="79" t="b">
        <v>0</v>
      </c>
      <c r="AK208" s="79">
        <v>1</v>
      </c>
      <c r="AL208" s="85" t="s">
        <v>1092</v>
      </c>
      <c r="AM208" s="79" t="s">
        <v>1117</v>
      </c>
      <c r="AN208" s="79" t="b">
        <v>0</v>
      </c>
      <c r="AO208" s="85" t="s">
        <v>1072</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331</v>
      </c>
      <c r="B209" s="64" t="s">
        <v>334</v>
      </c>
      <c r="C209" s="65" t="s">
        <v>3078</v>
      </c>
      <c r="D209" s="66">
        <v>3</v>
      </c>
      <c r="E209" s="67" t="s">
        <v>132</v>
      </c>
      <c r="F209" s="68">
        <v>35</v>
      </c>
      <c r="G209" s="65"/>
      <c r="H209" s="69"/>
      <c r="I209" s="70"/>
      <c r="J209" s="70"/>
      <c r="K209" s="34" t="s">
        <v>65</v>
      </c>
      <c r="L209" s="77">
        <v>209</v>
      </c>
      <c r="M209" s="77"/>
      <c r="N209" s="72"/>
      <c r="O209" s="79" t="s">
        <v>380</v>
      </c>
      <c r="P209" s="81">
        <v>43451.57325231482</v>
      </c>
      <c r="Q209" s="79" t="s">
        <v>384</v>
      </c>
      <c r="R209" s="79"/>
      <c r="S209" s="79"/>
      <c r="T209" s="79" t="s">
        <v>588</v>
      </c>
      <c r="U209" s="79"/>
      <c r="V209" s="83" t="s">
        <v>740</v>
      </c>
      <c r="W209" s="81">
        <v>43451.57325231482</v>
      </c>
      <c r="X209" s="83" t="s">
        <v>909</v>
      </c>
      <c r="Y209" s="79"/>
      <c r="Z209" s="79"/>
      <c r="AA209" s="85" t="s">
        <v>1079</v>
      </c>
      <c r="AB209" s="79"/>
      <c r="AC209" s="79" t="b">
        <v>0</v>
      </c>
      <c r="AD209" s="79">
        <v>0</v>
      </c>
      <c r="AE209" s="85" t="s">
        <v>1092</v>
      </c>
      <c r="AF209" s="79" t="b">
        <v>1</v>
      </c>
      <c r="AG209" s="79" t="s">
        <v>1101</v>
      </c>
      <c r="AH209" s="79"/>
      <c r="AI209" s="85" t="s">
        <v>1107</v>
      </c>
      <c r="AJ209" s="79" t="b">
        <v>0</v>
      </c>
      <c r="AK209" s="79">
        <v>0</v>
      </c>
      <c r="AL209" s="85" t="s">
        <v>1077</v>
      </c>
      <c r="AM209" s="79" t="s">
        <v>1115</v>
      </c>
      <c r="AN209" s="79" t="b">
        <v>0</v>
      </c>
      <c r="AO209" s="85" t="s">
        <v>1077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327</v>
      </c>
      <c r="B210" s="64" t="s">
        <v>335</v>
      </c>
      <c r="C210" s="65" t="s">
        <v>3080</v>
      </c>
      <c r="D210" s="66">
        <v>10</v>
      </c>
      <c r="E210" s="67" t="s">
        <v>136</v>
      </c>
      <c r="F210" s="68">
        <v>12</v>
      </c>
      <c r="G210" s="65"/>
      <c r="H210" s="69"/>
      <c r="I210" s="70"/>
      <c r="J210" s="70"/>
      <c r="K210" s="34" t="s">
        <v>65</v>
      </c>
      <c r="L210" s="77">
        <v>210</v>
      </c>
      <c r="M210" s="77"/>
      <c r="N210" s="72"/>
      <c r="O210" s="79" t="s">
        <v>380</v>
      </c>
      <c r="P210" s="81">
        <v>43445.46986111111</v>
      </c>
      <c r="Q210" s="79" t="s">
        <v>470</v>
      </c>
      <c r="R210" s="83" t="s">
        <v>550</v>
      </c>
      <c r="S210" s="79" t="s">
        <v>584</v>
      </c>
      <c r="T210" s="79" t="s">
        <v>594</v>
      </c>
      <c r="U210" s="79"/>
      <c r="V210" s="83" t="s">
        <v>736</v>
      </c>
      <c r="W210" s="81">
        <v>43445.46986111111</v>
      </c>
      <c r="X210" s="83" t="s">
        <v>896</v>
      </c>
      <c r="Y210" s="79"/>
      <c r="Z210" s="79"/>
      <c r="AA210" s="85" t="s">
        <v>1066</v>
      </c>
      <c r="AB210" s="79"/>
      <c r="AC210" s="79" t="b">
        <v>0</v>
      </c>
      <c r="AD210" s="79">
        <v>2</v>
      </c>
      <c r="AE210" s="85" t="s">
        <v>1092</v>
      </c>
      <c r="AF210" s="79" t="b">
        <v>0</v>
      </c>
      <c r="AG210" s="79" t="s">
        <v>1100</v>
      </c>
      <c r="AH210" s="79"/>
      <c r="AI210" s="85" t="s">
        <v>1092</v>
      </c>
      <c r="AJ210" s="79" t="b">
        <v>0</v>
      </c>
      <c r="AK210" s="79">
        <v>2</v>
      </c>
      <c r="AL210" s="85" t="s">
        <v>1092</v>
      </c>
      <c r="AM210" s="79" t="s">
        <v>1115</v>
      </c>
      <c r="AN210" s="79" t="b">
        <v>0</v>
      </c>
      <c r="AO210" s="85" t="s">
        <v>1066</v>
      </c>
      <c r="AP210" s="79" t="s">
        <v>1132</v>
      </c>
      <c r="AQ210" s="79">
        <v>0</v>
      </c>
      <c r="AR210" s="79">
        <v>0</v>
      </c>
      <c r="AS210" s="79"/>
      <c r="AT210" s="79"/>
      <c r="AU210" s="79"/>
      <c r="AV210" s="79"/>
      <c r="AW210" s="79"/>
      <c r="AX210" s="79"/>
      <c r="AY210" s="79"/>
      <c r="AZ210" s="79"/>
      <c r="BA210">
        <v>4</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327</v>
      </c>
      <c r="B211" s="64" t="s">
        <v>335</v>
      </c>
      <c r="C211" s="65" t="s">
        <v>3080</v>
      </c>
      <c r="D211" s="66">
        <v>10</v>
      </c>
      <c r="E211" s="67" t="s">
        <v>136</v>
      </c>
      <c r="F211" s="68">
        <v>12</v>
      </c>
      <c r="G211" s="65"/>
      <c r="H211" s="69"/>
      <c r="I211" s="70"/>
      <c r="J211" s="70"/>
      <c r="K211" s="34" t="s">
        <v>65</v>
      </c>
      <c r="L211" s="77">
        <v>211</v>
      </c>
      <c r="M211" s="77"/>
      <c r="N211" s="72"/>
      <c r="O211" s="79" t="s">
        <v>380</v>
      </c>
      <c r="P211" s="81">
        <v>43451.533055555556</v>
      </c>
      <c r="Q211" s="79" t="s">
        <v>481</v>
      </c>
      <c r="R211" s="83" t="s">
        <v>559</v>
      </c>
      <c r="S211" s="79" t="s">
        <v>562</v>
      </c>
      <c r="T211" s="79" t="s">
        <v>588</v>
      </c>
      <c r="U211" s="79"/>
      <c r="V211" s="83" t="s">
        <v>736</v>
      </c>
      <c r="W211" s="81">
        <v>43451.533055555556</v>
      </c>
      <c r="X211" s="83" t="s">
        <v>907</v>
      </c>
      <c r="Y211" s="79"/>
      <c r="Z211" s="79"/>
      <c r="AA211" s="85" t="s">
        <v>1077</v>
      </c>
      <c r="AB211" s="79"/>
      <c r="AC211" s="79" t="b">
        <v>0</v>
      </c>
      <c r="AD211" s="79">
        <v>0</v>
      </c>
      <c r="AE211" s="85" t="s">
        <v>1092</v>
      </c>
      <c r="AF211" s="79" t="b">
        <v>1</v>
      </c>
      <c r="AG211" s="79" t="s">
        <v>1101</v>
      </c>
      <c r="AH211" s="79"/>
      <c r="AI211" s="85" t="s">
        <v>1107</v>
      </c>
      <c r="AJ211" s="79" t="b">
        <v>0</v>
      </c>
      <c r="AK211" s="79">
        <v>0</v>
      </c>
      <c r="AL211" s="85" t="s">
        <v>1092</v>
      </c>
      <c r="AM211" s="79" t="s">
        <v>1115</v>
      </c>
      <c r="AN211" s="79" t="b">
        <v>1</v>
      </c>
      <c r="AO211" s="85" t="s">
        <v>1077</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3</v>
      </c>
      <c r="BC211" s="78" t="str">
        <f>REPLACE(INDEX(GroupVertices[Group],MATCH(Edges[[#This Row],[Vertex 2]],GroupVertices[Vertex],0)),1,1,"")</f>
        <v>3</v>
      </c>
      <c r="BD211" s="48">
        <v>0</v>
      </c>
      <c r="BE211" s="49">
        <v>0</v>
      </c>
      <c r="BF211" s="48">
        <v>0</v>
      </c>
      <c r="BG211" s="49">
        <v>0</v>
      </c>
      <c r="BH211" s="48">
        <v>0</v>
      </c>
      <c r="BI211" s="49">
        <v>0</v>
      </c>
      <c r="BJ211" s="48">
        <v>11</v>
      </c>
      <c r="BK211" s="49">
        <v>100</v>
      </c>
      <c r="BL211" s="48">
        <v>11</v>
      </c>
    </row>
    <row r="212" spans="1:64" ht="15">
      <c r="A212" s="64" t="s">
        <v>327</v>
      </c>
      <c r="B212" s="64" t="s">
        <v>335</v>
      </c>
      <c r="C212" s="65" t="s">
        <v>3080</v>
      </c>
      <c r="D212" s="66">
        <v>10</v>
      </c>
      <c r="E212" s="67" t="s">
        <v>136</v>
      </c>
      <c r="F212" s="68">
        <v>12</v>
      </c>
      <c r="G212" s="65"/>
      <c r="H212" s="69"/>
      <c r="I212" s="70"/>
      <c r="J212" s="70"/>
      <c r="K212" s="34" t="s">
        <v>65</v>
      </c>
      <c r="L212" s="77">
        <v>212</v>
      </c>
      <c r="M212" s="77"/>
      <c r="N212" s="72"/>
      <c r="O212" s="79" t="s">
        <v>380</v>
      </c>
      <c r="P212" s="81">
        <v>43452.09203703704</v>
      </c>
      <c r="Q212" s="79" t="s">
        <v>384</v>
      </c>
      <c r="R212" s="79"/>
      <c r="S212" s="79"/>
      <c r="T212" s="79" t="s">
        <v>588</v>
      </c>
      <c r="U212" s="79"/>
      <c r="V212" s="83" t="s">
        <v>736</v>
      </c>
      <c r="W212" s="81">
        <v>43452.09203703704</v>
      </c>
      <c r="X212" s="83" t="s">
        <v>908</v>
      </c>
      <c r="Y212" s="79"/>
      <c r="Z212" s="79"/>
      <c r="AA212" s="85" t="s">
        <v>1078</v>
      </c>
      <c r="AB212" s="79"/>
      <c r="AC212" s="79" t="b">
        <v>0</v>
      </c>
      <c r="AD212" s="79">
        <v>0</v>
      </c>
      <c r="AE212" s="85" t="s">
        <v>1092</v>
      </c>
      <c r="AF212" s="79" t="b">
        <v>1</v>
      </c>
      <c r="AG212" s="79" t="s">
        <v>1101</v>
      </c>
      <c r="AH212" s="79"/>
      <c r="AI212" s="85" t="s">
        <v>1107</v>
      </c>
      <c r="AJ212" s="79" t="b">
        <v>0</v>
      </c>
      <c r="AK212" s="79">
        <v>0</v>
      </c>
      <c r="AL212" s="85" t="s">
        <v>1077</v>
      </c>
      <c r="AM212" s="79" t="s">
        <v>1117</v>
      </c>
      <c r="AN212" s="79" t="b">
        <v>0</v>
      </c>
      <c r="AO212" s="85" t="s">
        <v>1077</v>
      </c>
      <c r="AP212" s="79" t="s">
        <v>176</v>
      </c>
      <c r="AQ212" s="79">
        <v>0</v>
      </c>
      <c r="AR212" s="79">
        <v>0</v>
      </c>
      <c r="AS212" s="79"/>
      <c r="AT212" s="79"/>
      <c r="AU212" s="79"/>
      <c r="AV212" s="79"/>
      <c r="AW212" s="79"/>
      <c r="AX212" s="79"/>
      <c r="AY212" s="79"/>
      <c r="AZ212" s="79"/>
      <c r="BA212">
        <v>4</v>
      </c>
      <c r="BB212" s="78" t="str">
        <f>REPLACE(INDEX(GroupVertices[Group],MATCH(Edges[[#This Row],[Vertex 1]],GroupVertices[Vertex],0)),1,1,"")</f>
        <v>3</v>
      </c>
      <c r="BC212" s="78" t="str">
        <f>REPLACE(INDEX(GroupVertices[Group],MATCH(Edges[[#This Row],[Vertex 2]],GroupVertices[Vertex],0)),1,1,"")</f>
        <v>3</v>
      </c>
      <c r="BD212" s="48">
        <v>0</v>
      </c>
      <c r="BE212" s="49">
        <v>0</v>
      </c>
      <c r="BF212" s="48">
        <v>0</v>
      </c>
      <c r="BG212" s="49">
        <v>0</v>
      </c>
      <c r="BH212" s="48">
        <v>0</v>
      </c>
      <c r="BI212" s="49">
        <v>0</v>
      </c>
      <c r="BJ212" s="48">
        <v>14</v>
      </c>
      <c r="BK212" s="49">
        <v>100</v>
      </c>
      <c r="BL212" s="48">
        <v>14</v>
      </c>
    </row>
    <row r="213" spans="1:64" ht="15">
      <c r="A213" s="64" t="s">
        <v>327</v>
      </c>
      <c r="B213" s="64" t="s">
        <v>335</v>
      </c>
      <c r="C213" s="65" t="s">
        <v>3080</v>
      </c>
      <c r="D213" s="66">
        <v>10</v>
      </c>
      <c r="E213" s="67" t="s">
        <v>136</v>
      </c>
      <c r="F213" s="68">
        <v>12</v>
      </c>
      <c r="G213" s="65"/>
      <c r="H213" s="69"/>
      <c r="I213" s="70"/>
      <c r="J213" s="70"/>
      <c r="K213" s="34" t="s">
        <v>65</v>
      </c>
      <c r="L213" s="77">
        <v>213</v>
      </c>
      <c r="M213" s="77"/>
      <c r="N213" s="72"/>
      <c r="O213" s="79" t="s">
        <v>380</v>
      </c>
      <c r="P213" s="81">
        <v>43463.61840277778</v>
      </c>
      <c r="Q213" s="79" t="s">
        <v>476</v>
      </c>
      <c r="R213" s="83" t="s">
        <v>555</v>
      </c>
      <c r="S213" s="79" t="s">
        <v>584</v>
      </c>
      <c r="T213" s="79" t="s">
        <v>626</v>
      </c>
      <c r="U213" s="79"/>
      <c r="V213" s="83" t="s">
        <v>736</v>
      </c>
      <c r="W213" s="81">
        <v>43463.61840277778</v>
      </c>
      <c r="X213" s="83" t="s">
        <v>902</v>
      </c>
      <c r="Y213" s="79"/>
      <c r="Z213" s="79"/>
      <c r="AA213" s="85" t="s">
        <v>1072</v>
      </c>
      <c r="AB213" s="79"/>
      <c r="AC213" s="79" t="b">
        <v>0</v>
      </c>
      <c r="AD213" s="79">
        <v>0</v>
      </c>
      <c r="AE213" s="85" t="s">
        <v>1092</v>
      </c>
      <c r="AF213" s="79" t="b">
        <v>0</v>
      </c>
      <c r="AG213" s="79" t="s">
        <v>1100</v>
      </c>
      <c r="AH213" s="79"/>
      <c r="AI213" s="85" t="s">
        <v>1092</v>
      </c>
      <c r="AJ213" s="79" t="b">
        <v>0</v>
      </c>
      <c r="AK213" s="79">
        <v>1</v>
      </c>
      <c r="AL213" s="85" t="s">
        <v>1092</v>
      </c>
      <c r="AM213" s="79" t="s">
        <v>1117</v>
      </c>
      <c r="AN213" s="79" t="b">
        <v>0</v>
      </c>
      <c r="AO213" s="85" t="s">
        <v>1072</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331</v>
      </c>
      <c r="B214" s="64" t="s">
        <v>335</v>
      </c>
      <c r="C214" s="65" t="s">
        <v>3079</v>
      </c>
      <c r="D214" s="66">
        <v>6.5</v>
      </c>
      <c r="E214" s="67" t="s">
        <v>136</v>
      </c>
      <c r="F214" s="68">
        <v>23.5</v>
      </c>
      <c r="G214" s="65"/>
      <c r="H214" s="69"/>
      <c r="I214" s="70"/>
      <c r="J214" s="70"/>
      <c r="K214" s="34" t="s">
        <v>65</v>
      </c>
      <c r="L214" s="77">
        <v>214</v>
      </c>
      <c r="M214" s="77"/>
      <c r="N214" s="72"/>
      <c r="O214" s="79" t="s">
        <v>380</v>
      </c>
      <c r="P214" s="81">
        <v>43451.57325231482</v>
      </c>
      <c r="Q214" s="79" t="s">
        <v>384</v>
      </c>
      <c r="R214" s="79"/>
      <c r="S214" s="79"/>
      <c r="T214" s="79" t="s">
        <v>588</v>
      </c>
      <c r="U214" s="79"/>
      <c r="V214" s="83" t="s">
        <v>740</v>
      </c>
      <c r="W214" s="81">
        <v>43451.57325231482</v>
      </c>
      <c r="X214" s="83" t="s">
        <v>909</v>
      </c>
      <c r="Y214" s="79"/>
      <c r="Z214" s="79"/>
      <c r="AA214" s="85" t="s">
        <v>1079</v>
      </c>
      <c r="AB214" s="79"/>
      <c r="AC214" s="79" t="b">
        <v>0</v>
      </c>
      <c r="AD214" s="79">
        <v>0</v>
      </c>
      <c r="AE214" s="85" t="s">
        <v>1092</v>
      </c>
      <c r="AF214" s="79" t="b">
        <v>1</v>
      </c>
      <c r="AG214" s="79" t="s">
        <v>1101</v>
      </c>
      <c r="AH214" s="79"/>
      <c r="AI214" s="85" t="s">
        <v>1107</v>
      </c>
      <c r="AJ214" s="79" t="b">
        <v>0</v>
      </c>
      <c r="AK214" s="79">
        <v>0</v>
      </c>
      <c r="AL214" s="85" t="s">
        <v>1077</v>
      </c>
      <c r="AM214" s="79" t="s">
        <v>1115</v>
      </c>
      <c r="AN214" s="79" t="b">
        <v>0</v>
      </c>
      <c r="AO214" s="85" t="s">
        <v>1077</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3</v>
      </c>
      <c r="BC214" s="78" t="str">
        <f>REPLACE(INDEX(GroupVertices[Group],MATCH(Edges[[#This Row],[Vertex 2]],GroupVertices[Vertex],0)),1,1,"")</f>
        <v>3</v>
      </c>
      <c r="BD214" s="48"/>
      <c r="BE214" s="49"/>
      <c r="BF214" s="48"/>
      <c r="BG214" s="49"/>
      <c r="BH214" s="48"/>
      <c r="BI214" s="49"/>
      <c r="BJ214" s="48"/>
      <c r="BK214" s="49"/>
      <c r="BL214" s="48"/>
    </row>
    <row r="215" spans="1:64" ht="15">
      <c r="A215" s="64" t="s">
        <v>331</v>
      </c>
      <c r="B215" s="64" t="s">
        <v>335</v>
      </c>
      <c r="C215" s="65" t="s">
        <v>3079</v>
      </c>
      <c r="D215" s="66">
        <v>6.5</v>
      </c>
      <c r="E215" s="67" t="s">
        <v>136</v>
      </c>
      <c r="F215" s="68">
        <v>23.5</v>
      </c>
      <c r="G215" s="65"/>
      <c r="H215" s="69"/>
      <c r="I215" s="70"/>
      <c r="J215" s="70"/>
      <c r="K215" s="34" t="s">
        <v>65</v>
      </c>
      <c r="L215" s="77">
        <v>215</v>
      </c>
      <c r="M215" s="77"/>
      <c r="N215" s="72"/>
      <c r="O215" s="79" t="s">
        <v>380</v>
      </c>
      <c r="P215" s="81">
        <v>43464.1733912037</v>
      </c>
      <c r="Q215" s="79" t="s">
        <v>482</v>
      </c>
      <c r="R215" s="79"/>
      <c r="S215" s="79"/>
      <c r="T215" s="79"/>
      <c r="U215" s="79"/>
      <c r="V215" s="83" t="s">
        <v>740</v>
      </c>
      <c r="W215" s="81">
        <v>43464.1733912037</v>
      </c>
      <c r="X215" s="83" t="s">
        <v>910</v>
      </c>
      <c r="Y215" s="79"/>
      <c r="Z215" s="79"/>
      <c r="AA215" s="85" t="s">
        <v>1080</v>
      </c>
      <c r="AB215" s="79"/>
      <c r="AC215" s="79" t="b">
        <v>0</v>
      </c>
      <c r="AD215" s="79">
        <v>0</v>
      </c>
      <c r="AE215" s="85" t="s">
        <v>1092</v>
      </c>
      <c r="AF215" s="79" t="b">
        <v>0</v>
      </c>
      <c r="AG215" s="79" t="s">
        <v>1100</v>
      </c>
      <c r="AH215" s="79"/>
      <c r="AI215" s="85" t="s">
        <v>1092</v>
      </c>
      <c r="AJ215" s="79" t="b">
        <v>0</v>
      </c>
      <c r="AK215" s="79">
        <v>2</v>
      </c>
      <c r="AL215" s="85" t="s">
        <v>1066</v>
      </c>
      <c r="AM215" s="79" t="s">
        <v>1117</v>
      </c>
      <c r="AN215" s="79" t="b">
        <v>0</v>
      </c>
      <c r="AO215" s="85" t="s">
        <v>1066</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327</v>
      </c>
      <c r="B216" s="64" t="s">
        <v>331</v>
      </c>
      <c r="C216" s="65" t="s">
        <v>3079</v>
      </c>
      <c r="D216" s="66">
        <v>6.5</v>
      </c>
      <c r="E216" s="67" t="s">
        <v>136</v>
      </c>
      <c r="F216" s="68">
        <v>23.5</v>
      </c>
      <c r="G216" s="65"/>
      <c r="H216" s="69"/>
      <c r="I216" s="70"/>
      <c r="J216" s="70"/>
      <c r="K216" s="34" t="s">
        <v>66</v>
      </c>
      <c r="L216" s="77">
        <v>216</v>
      </c>
      <c r="M216" s="77"/>
      <c r="N216" s="72"/>
      <c r="O216" s="79" t="s">
        <v>380</v>
      </c>
      <c r="P216" s="81">
        <v>43445.46986111111</v>
      </c>
      <c r="Q216" s="79" t="s">
        <v>470</v>
      </c>
      <c r="R216" s="83" t="s">
        <v>550</v>
      </c>
      <c r="S216" s="79" t="s">
        <v>584</v>
      </c>
      <c r="T216" s="79" t="s">
        <v>594</v>
      </c>
      <c r="U216" s="79"/>
      <c r="V216" s="83" t="s">
        <v>736</v>
      </c>
      <c r="W216" s="81">
        <v>43445.46986111111</v>
      </c>
      <c r="X216" s="83" t="s">
        <v>896</v>
      </c>
      <c r="Y216" s="79"/>
      <c r="Z216" s="79"/>
      <c r="AA216" s="85" t="s">
        <v>1066</v>
      </c>
      <c r="AB216" s="79"/>
      <c r="AC216" s="79" t="b">
        <v>0</v>
      </c>
      <c r="AD216" s="79">
        <v>2</v>
      </c>
      <c r="AE216" s="85" t="s">
        <v>1092</v>
      </c>
      <c r="AF216" s="79" t="b">
        <v>0</v>
      </c>
      <c r="AG216" s="79" t="s">
        <v>1100</v>
      </c>
      <c r="AH216" s="79"/>
      <c r="AI216" s="85" t="s">
        <v>1092</v>
      </c>
      <c r="AJ216" s="79" t="b">
        <v>0</v>
      </c>
      <c r="AK216" s="79">
        <v>2</v>
      </c>
      <c r="AL216" s="85" t="s">
        <v>1092</v>
      </c>
      <c r="AM216" s="79" t="s">
        <v>1115</v>
      </c>
      <c r="AN216" s="79" t="b">
        <v>0</v>
      </c>
      <c r="AO216" s="85" t="s">
        <v>1066</v>
      </c>
      <c r="AP216" s="79" t="s">
        <v>1132</v>
      </c>
      <c r="AQ216" s="79">
        <v>0</v>
      </c>
      <c r="AR216" s="79">
        <v>0</v>
      </c>
      <c r="AS216" s="79"/>
      <c r="AT216" s="79"/>
      <c r="AU216" s="79"/>
      <c r="AV216" s="79"/>
      <c r="AW216" s="79"/>
      <c r="AX216" s="79"/>
      <c r="AY216" s="79"/>
      <c r="AZ216" s="79"/>
      <c r="BA216">
        <v>2</v>
      </c>
      <c r="BB216" s="78" t="str">
        <f>REPLACE(INDEX(GroupVertices[Group],MATCH(Edges[[#This Row],[Vertex 1]],GroupVertices[Vertex],0)),1,1,"")</f>
        <v>3</v>
      </c>
      <c r="BC216" s="78" t="str">
        <f>REPLACE(INDEX(GroupVertices[Group],MATCH(Edges[[#This Row],[Vertex 2]],GroupVertices[Vertex],0)),1,1,"")</f>
        <v>3</v>
      </c>
      <c r="BD216" s="48">
        <v>0</v>
      </c>
      <c r="BE216" s="49">
        <v>0</v>
      </c>
      <c r="BF216" s="48">
        <v>0</v>
      </c>
      <c r="BG216" s="49">
        <v>0</v>
      </c>
      <c r="BH216" s="48">
        <v>0</v>
      </c>
      <c r="BI216" s="49">
        <v>0</v>
      </c>
      <c r="BJ216" s="48">
        <v>39</v>
      </c>
      <c r="BK216" s="49">
        <v>100</v>
      </c>
      <c r="BL216" s="48">
        <v>39</v>
      </c>
    </row>
    <row r="217" spans="1:64" ht="15">
      <c r="A217" s="64" t="s">
        <v>327</v>
      </c>
      <c r="B217" s="64" t="s">
        <v>331</v>
      </c>
      <c r="C217" s="65" t="s">
        <v>3079</v>
      </c>
      <c r="D217" s="66">
        <v>6.5</v>
      </c>
      <c r="E217" s="67" t="s">
        <v>136</v>
      </c>
      <c r="F217" s="68">
        <v>23.5</v>
      </c>
      <c r="G217" s="65"/>
      <c r="H217" s="69"/>
      <c r="I217" s="70"/>
      <c r="J217" s="70"/>
      <c r="K217" s="34" t="s">
        <v>66</v>
      </c>
      <c r="L217" s="77">
        <v>217</v>
      </c>
      <c r="M217" s="77"/>
      <c r="N217" s="72"/>
      <c r="O217" s="79" t="s">
        <v>380</v>
      </c>
      <c r="P217" s="81">
        <v>43451.513240740744</v>
      </c>
      <c r="Q217" s="79" t="s">
        <v>473</v>
      </c>
      <c r="R217" s="83" t="s">
        <v>552</v>
      </c>
      <c r="S217" s="79" t="s">
        <v>584</v>
      </c>
      <c r="T217" s="79" t="s">
        <v>625</v>
      </c>
      <c r="U217" s="79"/>
      <c r="V217" s="83" t="s">
        <v>736</v>
      </c>
      <c r="W217" s="81">
        <v>43451.513240740744</v>
      </c>
      <c r="X217" s="83" t="s">
        <v>899</v>
      </c>
      <c r="Y217" s="79"/>
      <c r="Z217" s="79"/>
      <c r="AA217" s="85" t="s">
        <v>1069</v>
      </c>
      <c r="AB217" s="79"/>
      <c r="AC217" s="79" t="b">
        <v>0</v>
      </c>
      <c r="AD217" s="79">
        <v>0</v>
      </c>
      <c r="AE217" s="85" t="s">
        <v>1092</v>
      </c>
      <c r="AF217" s="79" t="b">
        <v>0</v>
      </c>
      <c r="AG217" s="79" t="s">
        <v>1100</v>
      </c>
      <c r="AH217" s="79"/>
      <c r="AI217" s="85" t="s">
        <v>1092</v>
      </c>
      <c r="AJ217" s="79" t="b">
        <v>0</v>
      </c>
      <c r="AK217" s="79">
        <v>3</v>
      </c>
      <c r="AL217" s="85" t="s">
        <v>1092</v>
      </c>
      <c r="AM217" s="79" t="s">
        <v>1115</v>
      </c>
      <c r="AN217" s="79" t="b">
        <v>0</v>
      </c>
      <c r="AO217" s="85" t="s">
        <v>1069</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3</v>
      </c>
      <c r="BC217" s="78" t="str">
        <f>REPLACE(INDEX(GroupVertices[Group],MATCH(Edges[[#This Row],[Vertex 2]],GroupVertices[Vertex],0)),1,1,"")</f>
        <v>3</v>
      </c>
      <c r="BD217" s="48">
        <v>1</v>
      </c>
      <c r="BE217" s="49">
        <v>2.5</v>
      </c>
      <c r="BF217" s="48">
        <v>0</v>
      </c>
      <c r="BG217" s="49">
        <v>0</v>
      </c>
      <c r="BH217" s="48">
        <v>0</v>
      </c>
      <c r="BI217" s="49">
        <v>0</v>
      </c>
      <c r="BJ217" s="48">
        <v>39</v>
      </c>
      <c r="BK217" s="49">
        <v>97.5</v>
      </c>
      <c r="BL217" s="48">
        <v>40</v>
      </c>
    </row>
    <row r="218" spans="1:64" ht="15">
      <c r="A218" s="64" t="s">
        <v>331</v>
      </c>
      <c r="B218" s="64" t="s">
        <v>327</v>
      </c>
      <c r="C218" s="65" t="s">
        <v>3079</v>
      </c>
      <c r="D218" s="66">
        <v>6.5</v>
      </c>
      <c r="E218" s="67" t="s">
        <v>136</v>
      </c>
      <c r="F218" s="68">
        <v>23.5</v>
      </c>
      <c r="G218" s="65"/>
      <c r="H218" s="69"/>
      <c r="I218" s="70"/>
      <c r="J218" s="70"/>
      <c r="K218" s="34" t="s">
        <v>66</v>
      </c>
      <c r="L218" s="77">
        <v>218</v>
      </c>
      <c r="M218" s="77"/>
      <c r="N218" s="72"/>
      <c r="O218" s="79" t="s">
        <v>380</v>
      </c>
      <c r="P218" s="81">
        <v>43451.57325231482</v>
      </c>
      <c r="Q218" s="79" t="s">
        <v>384</v>
      </c>
      <c r="R218" s="79"/>
      <c r="S218" s="79"/>
      <c r="T218" s="79" t="s">
        <v>588</v>
      </c>
      <c r="U218" s="79"/>
      <c r="V218" s="83" t="s">
        <v>740</v>
      </c>
      <c r="W218" s="81">
        <v>43451.57325231482</v>
      </c>
      <c r="X218" s="83" t="s">
        <v>909</v>
      </c>
      <c r="Y218" s="79"/>
      <c r="Z218" s="79"/>
      <c r="AA218" s="85" t="s">
        <v>1079</v>
      </c>
      <c r="AB218" s="79"/>
      <c r="AC218" s="79" t="b">
        <v>0</v>
      </c>
      <c r="AD218" s="79">
        <v>0</v>
      </c>
      <c r="AE218" s="85" t="s">
        <v>1092</v>
      </c>
      <c r="AF218" s="79" t="b">
        <v>1</v>
      </c>
      <c r="AG218" s="79" t="s">
        <v>1101</v>
      </c>
      <c r="AH218" s="79"/>
      <c r="AI218" s="85" t="s">
        <v>1107</v>
      </c>
      <c r="AJ218" s="79" t="b">
        <v>0</v>
      </c>
      <c r="AK218" s="79">
        <v>0</v>
      </c>
      <c r="AL218" s="85" t="s">
        <v>1077</v>
      </c>
      <c r="AM218" s="79" t="s">
        <v>1115</v>
      </c>
      <c r="AN218" s="79" t="b">
        <v>0</v>
      </c>
      <c r="AO218" s="85" t="s">
        <v>1077</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3</v>
      </c>
      <c r="BC218" s="78" t="str">
        <f>REPLACE(INDEX(GroupVertices[Group],MATCH(Edges[[#This Row],[Vertex 2]],GroupVertices[Vertex],0)),1,1,"")</f>
        <v>3</v>
      </c>
      <c r="BD218" s="48">
        <v>0</v>
      </c>
      <c r="BE218" s="49">
        <v>0</v>
      </c>
      <c r="BF218" s="48">
        <v>0</v>
      </c>
      <c r="BG218" s="49">
        <v>0</v>
      </c>
      <c r="BH218" s="48">
        <v>0</v>
      </c>
      <c r="BI218" s="49">
        <v>0</v>
      </c>
      <c r="BJ218" s="48">
        <v>14</v>
      </c>
      <c r="BK218" s="49">
        <v>100</v>
      </c>
      <c r="BL218" s="48">
        <v>14</v>
      </c>
    </row>
    <row r="219" spans="1:64" ht="15">
      <c r="A219" s="64" t="s">
        <v>331</v>
      </c>
      <c r="B219" s="64" t="s">
        <v>327</v>
      </c>
      <c r="C219" s="65" t="s">
        <v>3079</v>
      </c>
      <c r="D219" s="66">
        <v>6.5</v>
      </c>
      <c r="E219" s="67" t="s">
        <v>136</v>
      </c>
      <c r="F219" s="68">
        <v>23.5</v>
      </c>
      <c r="G219" s="65"/>
      <c r="H219" s="69"/>
      <c r="I219" s="70"/>
      <c r="J219" s="70"/>
      <c r="K219" s="34" t="s">
        <v>66</v>
      </c>
      <c r="L219" s="77">
        <v>219</v>
      </c>
      <c r="M219" s="77"/>
      <c r="N219" s="72"/>
      <c r="O219" s="79" t="s">
        <v>380</v>
      </c>
      <c r="P219" s="81">
        <v>43464.1733912037</v>
      </c>
      <c r="Q219" s="79" t="s">
        <v>482</v>
      </c>
      <c r="R219" s="79"/>
      <c r="S219" s="79"/>
      <c r="T219" s="79"/>
      <c r="U219" s="79"/>
      <c r="V219" s="83" t="s">
        <v>740</v>
      </c>
      <c r="W219" s="81">
        <v>43464.1733912037</v>
      </c>
      <c r="X219" s="83" t="s">
        <v>910</v>
      </c>
      <c r="Y219" s="79"/>
      <c r="Z219" s="79"/>
      <c r="AA219" s="85" t="s">
        <v>1080</v>
      </c>
      <c r="AB219" s="79"/>
      <c r="AC219" s="79" t="b">
        <v>0</v>
      </c>
      <c r="AD219" s="79">
        <v>0</v>
      </c>
      <c r="AE219" s="85" t="s">
        <v>1092</v>
      </c>
      <c r="AF219" s="79" t="b">
        <v>0</v>
      </c>
      <c r="AG219" s="79" t="s">
        <v>1100</v>
      </c>
      <c r="AH219" s="79"/>
      <c r="AI219" s="85" t="s">
        <v>1092</v>
      </c>
      <c r="AJ219" s="79" t="b">
        <v>0</v>
      </c>
      <c r="AK219" s="79">
        <v>2</v>
      </c>
      <c r="AL219" s="85" t="s">
        <v>1066</v>
      </c>
      <c r="AM219" s="79" t="s">
        <v>1117</v>
      </c>
      <c r="AN219" s="79" t="b">
        <v>0</v>
      </c>
      <c r="AO219" s="85" t="s">
        <v>1066</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3</v>
      </c>
      <c r="BC219" s="78" t="str">
        <f>REPLACE(INDEX(GroupVertices[Group],MATCH(Edges[[#This Row],[Vertex 2]],GroupVertices[Vertex],0)),1,1,"")</f>
        <v>3</v>
      </c>
      <c r="BD219" s="48">
        <v>0</v>
      </c>
      <c r="BE219" s="49">
        <v>0</v>
      </c>
      <c r="BF219" s="48">
        <v>0</v>
      </c>
      <c r="BG219" s="49">
        <v>0</v>
      </c>
      <c r="BH219" s="48">
        <v>0</v>
      </c>
      <c r="BI219" s="49">
        <v>0</v>
      </c>
      <c r="BJ219" s="48">
        <v>23</v>
      </c>
      <c r="BK219" s="49">
        <v>100</v>
      </c>
      <c r="BL219" s="48">
        <v>23</v>
      </c>
    </row>
    <row r="220" spans="1:64" ht="15">
      <c r="A220" s="64" t="s">
        <v>332</v>
      </c>
      <c r="B220" s="64" t="s">
        <v>377</v>
      </c>
      <c r="C220" s="65" t="s">
        <v>3078</v>
      </c>
      <c r="D220" s="66">
        <v>3</v>
      </c>
      <c r="E220" s="67" t="s">
        <v>132</v>
      </c>
      <c r="F220" s="68">
        <v>35</v>
      </c>
      <c r="G220" s="65"/>
      <c r="H220" s="69"/>
      <c r="I220" s="70"/>
      <c r="J220" s="70"/>
      <c r="K220" s="34" t="s">
        <v>65</v>
      </c>
      <c r="L220" s="77">
        <v>220</v>
      </c>
      <c r="M220" s="77"/>
      <c r="N220" s="72"/>
      <c r="O220" s="79" t="s">
        <v>380</v>
      </c>
      <c r="P220" s="81">
        <v>43464.32481481481</v>
      </c>
      <c r="Q220" s="79" t="s">
        <v>483</v>
      </c>
      <c r="R220" s="83" t="s">
        <v>560</v>
      </c>
      <c r="S220" s="79" t="s">
        <v>585</v>
      </c>
      <c r="T220" s="79" t="s">
        <v>628</v>
      </c>
      <c r="U220" s="79"/>
      <c r="V220" s="83" t="s">
        <v>741</v>
      </c>
      <c r="W220" s="81">
        <v>43464.32481481481</v>
      </c>
      <c r="X220" s="83" t="s">
        <v>911</v>
      </c>
      <c r="Y220" s="79"/>
      <c r="Z220" s="79"/>
      <c r="AA220" s="85" t="s">
        <v>1081</v>
      </c>
      <c r="AB220" s="79"/>
      <c r="AC220" s="79" t="b">
        <v>0</v>
      </c>
      <c r="AD220" s="79">
        <v>0</v>
      </c>
      <c r="AE220" s="85" t="s">
        <v>1092</v>
      </c>
      <c r="AF220" s="79" t="b">
        <v>0</v>
      </c>
      <c r="AG220" s="79" t="s">
        <v>1100</v>
      </c>
      <c r="AH220" s="79"/>
      <c r="AI220" s="85" t="s">
        <v>1092</v>
      </c>
      <c r="AJ220" s="79" t="b">
        <v>0</v>
      </c>
      <c r="AK220" s="79">
        <v>0</v>
      </c>
      <c r="AL220" s="85" t="s">
        <v>1092</v>
      </c>
      <c r="AM220" s="79" t="s">
        <v>1131</v>
      </c>
      <c r="AN220" s="79" t="b">
        <v>0</v>
      </c>
      <c r="AO220" s="85" t="s">
        <v>1081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10</v>
      </c>
      <c r="BC220" s="78" t="str">
        <f>REPLACE(INDEX(GroupVertices[Group],MATCH(Edges[[#This Row],[Vertex 2]],GroupVertices[Vertex],0)),1,1,"")</f>
        <v>10</v>
      </c>
      <c r="BD220" s="48"/>
      <c r="BE220" s="49"/>
      <c r="BF220" s="48"/>
      <c r="BG220" s="49"/>
      <c r="BH220" s="48"/>
      <c r="BI220" s="49"/>
      <c r="BJ220" s="48"/>
      <c r="BK220" s="49"/>
      <c r="BL220" s="48"/>
    </row>
    <row r="221" spans="1:64" ht="15">
      <c r="A221" s="64" t="s">
        <v>332</v>
      </c>
      <c r="B221" s="64" t="s">
        <v>378</v>
      </c>
      <c r="C221" s="65" t="s">
        <v>3078</v>
      </c>
      <c r="D221" s="66">
        <v>3</v>
      </c>
      <c r="E221" s="67" t="s">
        <v>132</v>
      </c>
      <c r="F221" s="68">
        <v>35</v>
      </c>
      <c r="G221" s="65"/>
      <c r="H221" s="69"/>
      <c r="I221" s="70"/>
      <c r="J221" s="70"/>
      <c r="K221" s="34" t="s">
        <v>65</v>
      </c>
      <c r="L221" s="77">
        <v>221</v>
      </c>
      <c r="M221" s="77"/>
      <c r="N221" s="72"/>
      <c r="O221" s="79" t="s">
        <v>380</v>
      </c>
      <c r="P221" s="81">
        <v>43464.32481481481</v>
      </c>
      <c r="Q221" s="79" t="s">
        <v>483</v>
      </c>
      <c r="R221" s="83" t="s">
        <v>560</v>
      </c>
      <c r="S221" s="79" t="s">
        <v>585</v>
      </c>
      <c r="T221" s="79" t="s">
        <v>628</v>
      </c>
      <c r="U221" s="79"/>
      <c r="V221" s="83" t="s">
        <v>741</v>
      </c>
      <c r="W221" s="81">
        <v>43464.32481481481</v>
      </c>
      <c r="X221" s="83" t="s">
        <v>911</v>
      </c>
      <c r="Y221" s="79"/>
      <c r="Z221" s="79"/>
      <c r="AA221" s="85" t="s">
        <v>1081</v>
      </c>
      <c r="AB221" s="79"/>
      <c r="AC221" s="79" t="b">
        <v>0</v>
      </c>
      <c r="AD221" s="79">
        <v>0</v>
      </c>
      <c r="AE221" s="85" t="s">
        <v>1092</v>
      </c>
      <c r="AF221" s="79" t="b">
        <v>0</v>
      </c>
      <c r="AG221" s="79" t="s">
        <v>1100</v>
      </c>
      <c r="AH221" s="79"/>
      <c r="AI221" s="85" t="s">
        <v>1092</v>
      </c>
      <c r="AJ221" s="79" t="b">
        <v>0</v>
      </c>
      <c r="AK221" s="79">
        <v>0</v>
      </c>
      <c r="AL221" s="85" t="s">
        <v>1092</v>
      </c>
      <c r="AM221" s="79" t="s">
        <v>1131</v>
      </c>
      <c r="AN221" s="79" t="b">
        <v>0</v>
      </c>
      <c r="AO221" s="85" t="s">
        <v>1081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10</v>
      </c>
      <c r="BC221" s="78" t="str">
        <f>REPLACE(INDEX(GroupVertices[Group],MATCH(Edges[[#This Row],[Vertex 2]],GroupVertices[Vertex],0)),1,1,"")</f>
        <v>10</v>
      </c>
      <c r="BD221" s="48"/>
      <c r="BE221" s="49"/>
      <c r="BF221" s="48"/>
      <c r="BG221" s="49"/>
      <c r="BH221" s="48"/>
      <c r="BI221" s="49"/>
      <c r="BJ221" s="48"/>
      <c r="BK221" s="49"/>
      <c r="BL221" s="48"/>
    </row>
    <row r="222" spans="1:64" ht="15">
      <c r="A222" s="64" t="s">
        <v>332</v>
      </c>
      <c r="B222" s="64" t="s">
        <v>379</v>
      </c>
      <c r="C222" s="65" t="s">
        <v>3078</v>
      </c>
      <c r="D222" s="66">
        <v>3</v>
      </c>
      <c r="E222" s="67" t="s">
        <v>132</v>
      </c>
      <c r="F222" s="68">
        <v>35</v>
      </c>
      <c r="G222" s="65"/>
      <c r="H222" s="69"/>
      <c r="I222" s="70"/>
      <c r="J222" s="70"/>
      <c r="K222" s="34" t="s">
        <v>65</v>
      </c>
      <c r="L222" s="77">
        <v>222</v>
      </c>
      <c r="M222" s="77"/>
      <c r="N222" s="72"/>
      <c r="O222" s="79" t="s">
        <v>380</v>
      </c>
      <c r="P222" s="81">
        <v>43464.32481481481</v>
      </c>
      <c r="Q222" s="79" t="s">
        <v>483</v>
      </c>
      <c r="R222" s="83" t="s">
        <v>560</v>
      </c>
      <c r="S222" s="79" t="s">
        <v>585</v>
      </c>
      <c r="T222" s="79" t="s">
        <v>628</v>
      </c>
      <c r="U222" s="79"/>
      <c r="V222" s="83" t="s">
        <v>741</v>
      </c>
      <c r="W222" s="81">
        <v>43464.32481481481</v>
      </c>
      <c r="X222" s="83" t="s">
        <v>911</v>
      </c>
      <c r="Y222" s="79"/>
      <c r="Z222" s="79"/>
      <c r="AA222" s="85" t="s">
        <v>1081</v>
      </c>
      <c r="AB222" s="79"/>
      <c r="AC222" s="79" t="b">
        <v>0</v>
      </c>
      <c r="AD222" s="79">
        <v>0</v>
      </c>
      <c r="AE222" s="85" t="s">
        <v>1092</v>
      </c>
      <c r="AF222" s="79" t="b">
        <v>0</v>
      </c>
      <c r="AG222" s="79" t="s">
        <v>1100</v>
      </c>
      <c r="AH222" s="79"/>
      <c r="AI222" s="85" t="s">
        <v>1092</v>
      </c>
      <c r="AJ222" s="79" t="b">
        <v>0</v>
      </c>
      <c r="AK222" s="79">
        <v>0</v>
      </c>
      <c r="AL222" s="85" t="s">
        <v>1092</v>
      </c>
      <c r="AM222" s="79" t="s">
        <v>1131</v>
      </c>
      <c r="AN222" s="79" t="b">
        <v>0</v>
      </c>
      <c r="AO222" s="85" t="s">
        <v>1081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10</v>
      </c>
      <c r="BC222" s="78" t="str">
        <f>REPLACE(INDEX(GroupVertices[Group],MATCH(Edges[[#This Row],[Vertex 2]],GroupVertices[Vertex],0)),1,1,"")</f>
        <v>10</v>
      </c>
      <c r="BD222" s="48">
        <v>0</v>
      </c>
      <c r="BE222" s="49">
        <v>0</v>
      </c>
      <c r="BF222" s="48">
        <v>0</v>
      </c>
      <c r="BG222" s="49">
        <v>0</v>
      </c>
      <c r="BH222" s="48">
        <v>0</v>
      </c>
      <c r="BI222" s="49">
        <v>0</v>
      </c>
      <c r="BJ222" s="48">
        <v>12</v>
      </c>
      <c r="BK222" s="49">
        <v>100</v>
      </c>
      <c r="BL222" s="48">
        <v>12</v>
      </c>
    </row>
    <row r="223" spans="1:64" ht="15">
      <c r="A223" s="64" t="s">
        <v>333</v>
      </c>
      <c r="B223" s="64" t="s">
        <v>333</v>
      </c>
      <c r="C223" s="65" t="s">
        <v>3078</v>
      </c>
      <c r="D223" s="66">
        <v>3</v>
      </c>
      <c r="E223" s="67" t="s">
        <v>132</v>
      </c>
      <c r="F223" s="68">
        <v>35</v>
      </c>
      <c r="G223" s="65"/>
      <c r="H223" s="69"/>
      <c r="I223" s="70"/>
      <c r="J223" s="70"/>
      <c r="K223" s="34" t="s">
        <v>65</v>
      </c>
      <c r="L223" s="77">
        <v>223</v>
      </c>
      <c r="M223" s="77"/>
      <c r="N223" s="72"/>
      <c r="O223" s="79" t="s">
        <v>176</v>
      </c>
      <c r="P223" s="81">
        <v>43464.739583333336</v>
      </c>
      <c r="Q223" s="79" t="s">
        <v>484</v>
      </c>
      <c r="R223" s="79" t="s">
        <v>561</v>
      </c>
      <c r="S223" s="79" t="s">
        <v>586</v>
      </c>
      <c r="T223" s="79" t="s">
        <v>629</v>
      </c>
      <c r="U223" s="79"/>
      <c r="V223" s="83" t="s">
        <v>742</v>
      </c>
      <c r="W223" s="81">
        <v>43464.739583333336</v>
      </c>
      <c r="X223" s="83" t="s">
        <v>912</v>
      </c>
      <c r="Y223" s="79"/>
      <c r="Z223" s="79"/>
      <c r="AA223" s="85" t="s">
        <v>1082</v>
      </c>
      <c r="AB223" s="79"/>
      <c r="AC223" s="79" t="b">
        <v>0</v>
      </c>
      <c r="AD223" s="79">
        <v>0</v>
      </c>
      <c r="AE223" s="85" t="s">
        <v>1092</v>
      </c>
      <c r="AF223" s="79" t="b">
        <v>0</v>
      </c>
      <c r="AG223" s="79" t="s">
        <v>1100</v>
      </c>
      <c r="AH223" s="79"/>
      <c r="AI223" s="85" t="s">
        <v>1092</v>
      </c>
      <c r="AJ223" s="79" t="b">
        <v>0</v>
      </c>
      <c r="AK223" s="79">
        <v>0</v>
      </c>
      <c r="AL223" s="85" t="s">
        <v>1092</v>
      </c>
      <c r="AM223" s="79" t="s">
        <v>1124</v>
      </c>
      <c r="AN223" s="79" t="b">
        <v>1</v>
      </c>
      <c r="AO223" s="85" t="s">
        <v>1082</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14</v>
      </c>
      <c r="BK223" s="49">
        <v>100</v>
      </c>
      <c r="BL223"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ErrorMessage="1" sqref="N2:N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Color" prompt="To select an optional edge color, right-click and select Select Color on the right-click menu." sqref="C3:C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Opacity" prompt="Enter an optional edge opacity between 0 (transparent) and 100 (opaque)." errorTitle="Invalid Edge Opacity" error="The optional edge opacity must be a whole number between 0 and 10." sqref="F3:F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showErrorMessage="1" promptTitle="Vertex 1 Name" prompt="Enter the name of the edge's first vertex." sqref="A3:A223"/>
    <dataValidation allowBlank="1" showInputMessage="1" showErrorMessage="1" promptTitle="Vertex 2 Name" prompt="Enter the name of the edge's second vertex." sqref="B3:B223"/>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3"/>
  </dataValidations>
  <hyperlinks>
    <hyperlink ref="R3" r:id="rId1" display="https://twitter.com/i/web/status/1074508668601753602"/>
    <hyperlink ref="R9" r:id="rId2" display="https://twitter.com/i/web/status/1074670099532013578"/>
    <hyperlink ref="R10" r:id="rId3" display="https://twitter.com/i/web/status/1074670099532013578"/>
    <hyperlink ref="R15" r:id="rId4" display="https://lnkd.in/eftHfus"/>
    <hyperlink ref="R16" r:id="rId5" display="https://lnkd.in/eftHfus"/>
    <hyperlink ref="R29" r:id="rId6" display="https://www.counterpunch.org/2018/11/16/judge-orders-moratorium-on-offshore-fracking-in-federal-waters-off-california/"/>
    <hyperlink ref="R44" r:id="rId7" display="https://environmental-action.org/action/petition-stop-offshore-drilling/"/>
    <hyperlink ref="R53" r:id="rId8" display="https://www.instagram.com/p/BrjN0FHg2oypvrt5BkcD4w_VzDFiWHR9XxddAs0/?utm_source=ig_twitter_share&amp;igshid=zqm7p8a3i32b"/>
    <hyperlink ref="R54" r:id="rId9" display="https://twitter.com/i/web/status/1075283728518176768"/>
    <hyperlink ref="R57" r:id="rId10" display="https://twitter.com/i/web/status/1075370150902272001"/>
    <hyperlink ref="R58" r:id="rId11" display="https://environmental-action.org/action/petition-stop-offshore-drilling/"/>
    <hyperlink ref="R59" r:id="rId12" display="https://www.bassoe.no/a-good-year-turned-bad-offshore-rig-backlog-fell-in-2018/news/115/"/>
    <hyperlink ref="R63" r:id="rId13" display="https://twitter.com/i/web/status/1075701520916758528"/>
    <hyperlink ref="R64" r:id="rId14" display="https://twitter.com/i/web/status/1075781408197627910"/>
    <hyperlink ref="R77" r:id="rId15" display="https://twitter.com/i/web/status/1075823379914153984"/>
    <hyperlink ref="R85" r:id="rId16" display="https://twitter.com/i/web/status/1075838420264587264"/>
    <hyperlink ref="R86" r:id="rId17" display="https://twitter.com/i/web/status/1075838422063960064"/>
    <hyperlink ref="R87" r:id="rId18" display="https://www.facebook.com/MarylandAttorneyGeneral/"/>
    <hyperlink ref="R89" r:id="rId19" display="https://twitter.com/i/web/status/1075779281375113217"/>
    <hyperlink ref="R101" r:id="rId20" display="https://twitter.com/i/web/status/1076145067172220928"/>
    <hyperlink ref="R105" r:id="rId21" display="https://twitter.com/i/web/status/1075810801297047552"/>
    <hyperlink ref="R107" r:id="rId22" display="https://twitter.com/i/web/status/1074706182902816768"/>
    <hyperlink ref="R109" r:id="rId23" display="http://stopdroptooling.com/kit-details/Subsea-Tool-Kit-for-Working-At-Height--Stopdrop-Tooling/?platform=hootsuite"/>
    <hyperlink ref="R110" r:id="rId24" display="https://twitter.com/i/web/status/1076862559268102144"/>
    <hyperlink ref="R111" r:id="rId25" display="https://www.postandcourier.com/news/environmental-groups-will-join-sc-cities-to-sue-over-offshore/article_b25fdc70-fc9b-11e8-8fef-4fdde5bda055.html?utm_source=tw&amp;utm_medium=tweet&amp;utm_campaign=AFOCS"/>
    <hyperlink ref="R113" r:id="rId26" display="https://twitter.com/i/web/status/1074724159157080065"/>
    <hyperlink ref="R114" r:id="rId27" display="https://twitter.com/i/web/status/1075090066106650630"/>
    <hyperlink ref="R115" r:id="rId28" display="https://twitter.com/i/web/status/1075420240962617350"/>
    <hyperlink ref="R116" r:id="rId29" display="https://twitter.com/i/web/status/1076888172703944712"/>
    <hyperlink ref="R119" r:id="rId30" display="https://twitter.com/i/web/status/1076953796046131200"/>
    <hyperlink ref="R120" r:id="rId31" display="https://twitter.com/i/web/status/1076953796046131200"/>
    <hyperlink ref="R121" r:id="rId32" display="https://twitter.com/i/web/status/1076953796046131200"/>
    <hyperlink ref="R122" r:id="rId33" display="https://twitter.com/i/web/status/1076953796046131200"/>
    <hyperlink ref="R123" r:id="rId34" display="https://twitter.com/i/web/status/1076953796046131200"/>
    <hyperlink ref="R124" r:id="rId35" display="https://twitter.com/i/web/status/1076953796046131200"/>
    <hyperlink ref="R125" r:id="rId36" display="https://twitter.com/i/web/status/1076953796046131200"/>
    <hyperlink ref="R126" r:id="rId37" display="https://twitter.com/i/web/status/1076953796046131200"/>
    <hyperlink ref="R128" r:id="rId38" display="https://www.gishgallop.com/trump-bans-offshore-logging/?utm_source=twitter&amp;utm_medium=twitter&amp;utm_campaign=gishgallop"/>
    <hyperlink ref="R129" r:id="rId39" display="https://www.washingtonpost.com/energy-environment/2018/12/20/nine-state-attorneys-join-lawsuit-opposing-airguns-search-oil-atlantic/?utm_term=.1cdc0b3caf36"/>
    <hyperlink ref="R130" r:id="rId40" display="https://www.washingtonpost.com/energy-environment/2018/12/20/nine-state-attorneys-join-lawsuit-opposing-airguns-search-oil-atlantic/?utm_term=.1cdc0b3caf36"/>
    <hyperlink ref="R131" r:id="rId41" display="https://www.washingtonpost.com/energy-environment/2018/12/20/nine-state-attorneys-join-lawsuit-opposing-airguns-search-oil-atlantic/?utm_term=.1cdc0b3caf36"/>
    <hyperlink ref="R133" r:id="rId42" display="https://www.washingtonpost.com/energy-environment/2018/12/20/nine-state-attorneys-join-lawsuit-opposing-airguns-search-oil-atlantic/?utm_term=.1cdc0b3caf36"/>
    <hyperlink ref="R134" r:id="rId43" display="https://www.washingtonpost.com/energy-environment/2018/12/20/nine-state-attorneys-join-lawsuit-opposing-airguns-search-oil-atlantic/?utm_term=.1cdc0b3caf36"/>
    <hyperlink ref="R136" r:id="rId44" display="https://www.washingtonpost.com/energy-environment/2018/12/20/nine-state-attorneys-join-lawsuit-opposing-airguns-search-oil-atlantic/?utm_term=.1cdc0b3caf36"/>
    <hyperlink ref="R137" r:id="rId45" display="https://twitter.com/i/web/status/1076187427109244928"/>
    <hyperlink ref="R138" r:id="rId46" display="https://voicesmotherearth.blogspot.com/2018/12/mexico-targets-50-percent-jump-in-oil.html"/>
    <hyperlink ref="R139" r:id="rId47" display="https://twitter.com/i/web/status/1076627848213991424"/>
    <hyperlink ref="R140" r:id="rId48" display="https://twitter.com/i/web/status/1076653810779652098"/>
    <hyperlink ref="R141" r:id="rId49" display="https://twitter.com/i/web/status/1076839736533233664"/>
    <hyperlink ref="R142" r:id="rId50" display="https://twitter.com/i/web/status/1077892243586015232"/>
    <hyperlink ref="R144" r:id="rId51" display="https://twitter.com/i/web/status/1076150049837441024"/>
    <hyperlink ref="R145" r:id="rId52" display="https://www.delmarvanow.com/story/opinion/editorials/2018/12/21/seismic-testing-offshore-drilling-no-thanks-maryland/2364546002/"/>
    <hyperlink ref="R147" r:id="rId53" display="https://www.washingtonpost.com/energy-environment/2018/12/20/nine-state-attorneys-join-lawsuit-opposing-airguns-search-oil-atlantic/?utm_term=.1cdc0b3caf36"/>
    <hyperlink ref="R148" r:id="rId54" display="https://youtu.be/-wI7OD9lC9M"/>
    <hyperlink ref="R149" r:id="rId55" display="https://youtu.be/-wI7OD9lC9M"/>
    <hyperlink ref="R150" r:id="rId56" display="https://twitter.com/i/web/status/1078428384185716741"/>
    <hyperlink ref="R151" r:id="rId57" display="https://twitter.com/i/web/status/1074625862329339906"/>
    <hyperlink ref="R152" r:id="rId58" display="https://twitter.com/i/web/status/1074626030109745153"/>
    <hyperlink ref="R153" r:id="rId59" display="https://twitter.com/i/web/status/1074985028881403904"/>
    <hyperlink ref="R154" r:id="rId60" display="https://twitter.com/i/web/status/1078428368901627904"/>
    <hyperlink ref="R155" r:id="rId61" display="https://actionnetwork.org/petitions/dont-let-trump-drill-our-coast?source=twitter&amp;"/>
    <hyperlink ref="R156" r:id="rId62" display="https://twitter.com/i/web/status/1078452796574388226"/>
    <hyperlink ref="R157" r:id="rId63" display="https://actionnetwork.org/petitions/dont-let-trump-drill-our-coast?source=twitter&amp;"/>
    <hyperlink ref="R158" r:id="rId64" display="https://twitter.com/i/web/status/1078452796574388226"/>
    <hyperlink ref="R159" r:id="rId65" display="https://twitter.com/i/web/status/1078455248337817600"/>
    <hyperlink ref="R161" r:id="rId66" display="https://public-accountability.org/report/the-california-oil-veto/?fbclid=IwAR1WbNm01NXzy3s-zfO4Uuo4donSO5UL-nnzTnZzIL6slTSOPVFoVw6yu2w"/>
    <hyperlink ref="R164" r:id="rId67" display="https://twitter.com/i/web/status/1078636690057691141"/>
    <hyperlink ref="R174" r:id="rId68" display="http://www.offshoreenergytoday.com/kishorn-to-prepare-worlds-largest-semi-submersible-rig-for-new-gig/"/>
    <hyperlink ref="R175" r:id="rId69" display="https://www.offshoreenergytoday.com/total-spins-drill-bit-at-brulpadda-re-entry-offshore-south-africa/#.XCTvhz7b0mU.twitter"/>
    <hyperlink ref="R176" r:id="rId70" display="https://twitter.com/i/web/status/1078734910700036096"/>
    <hyperlink ref="R177" r:id="rId71" display="https://twitter.com/i/web/status/1078754590017929217"/>
    <hyperlink ref="R178" r:id="rId72" display="https://twitter.com/i/web/status/1078754590017929217"/>
    <hyperlink ref="R179" r:id="rId73" display="https://twitter.com/i/web/status/1078754590017929217"/>
    <hyperlink ref="R180" r:id="rId74" display="https://twitter.com/i/web/status/1078754590017929217"/>
    <hyperlink ref="R181" r:id="rId75" display="https://twitter.com/i/web/status/1078754590017929217"/>
    <hyperlink ref="R182" r:id="rId76" display="https://twitter.com/i/web/status/1078754590017929217"/>
    <hyperlink ref="R183" r:id="rId77" display="https://twitter.com/i/web/status/1078755093489561600"/>
    <hyperlink ref="R184" r:id="rId78" display="https://twitter.com/i/web/status/1078755093489561600"/>
    <hyperlink ref="R185" r:id="rId79" display="https://twitter.com/i/web/status/1078755093489561600"/>
    <hyperlink ref="R186" r:id="rId80" display="https://twitter.com/i/web/status/1078755093489561600"/>
    <hyperlink ref="R187" r:id="rId81" display="https://twitter.com/i/web/status/1078755093489561600"/>
    <hyperlink ref="R188" r:id="rId82" display="https://twitter.com/i/web/status/1078755093489561600"/>
    <hyperlink ref="R190" r:id="rId83" display="https://www.thechronicleherald.ca/news/local/offshore-petroleum-board-issues-call-for-bids-267118/"/>
    <hyperlink ref="R192" r:id="rId84" display="https://twitter.com/i/web/status/1074276371143237634"/>
    <hyperlink ref="R194" r:id="rId85" display="https://twitter.com/i/web/status/1074276371143237634"/>
    <hyperlink ref="R196" r:id="rId86" display="https://www.thechronicleherald.ca/news/canada/rough-waters-spill-raises-new-questions-about-fast-growing-nl-oil-industry-268818/"/>
    <hyperlink ref="R197" r:id="rId87" display="https://twitter.com/i/web/status/1075040439806369792"/>
    <hyperlink ref="R198" r:id="rId88" display="https://twitter.com/i/web/status/1075759000661213187"/>
    <hyperlink ref="R199" r:id="rId89" display="https://twitter.com/i/web/status/1075759000661213187"/>
    <hyperlink ref="R200" r:id="rId90" display="https://www.thechronicleherald.ca/opinion/letter-to-the-editor/readers-corner-put-offshore-drilling-under-proper-microscope-271730/"/>
    <hyperlink ref="R201" r:id="rId91" display="https://www.thechronicleherald.ca/opinion/letter-to-the-editor/readers-corner-put-offshore-drilling-under-proper-microscope-271730/"/>
    <hyperlink ref="R202" r:id="rId92" display="https://www.instagram.com/p/BryxHMvnPoG/?utm_source=ig_twitter_share&amp;igshid=2dzjypyhu1pa"/>
    <hyperlink ref="R204" r:id="rId93" display="https://twitter.com/i/web/status/1079138536412958720"/>
    <hyperlink ref="R205" r:id="rId94" display="https://twitter.com/i/web/status/1079139180171554816"/>
    <hyperlink ref="R206" r:id="rId95" display="https://twitter.com/i/web/status/1074647296443342848"/>
    <hyperlink ref="R208" r:id="rId96" display="https://www.thechronicleherald.ca/opinion/letter-to-the-editor/readers-corner-put-offshore-drilling-under-proper-microscope-271730/"/>
    <hyperlink ref="R210" r:id="rId97" display="https://www.thechronicleherald.ca/news/local/offshore-petroleum-board-issues-call-for-bids-267118/"/>
    <hyperlink ref="R211" r:id="rId98" display="https://twitter.com/i/web/status/1074647296443342848"/>
    <hyperlink ref="R213" r:id="rId99" display="https://www.thechronicleherald.ca/opinion/letter-to-the-editor/readers-corner-put-offshore-drilling-under-proper-microscope-271730/"/>
    <hyperlink ref="R216" r:id="rId100" display="https://www.thechronicleherald.ca/news/local/offshore-petroleum-board-issues-call-for-bids-267118/"/>
    <hyperlink ref="R217" r:id="rId101" display="https://www.thechronicleherald.ca/news/canada/rough-waters-spill-raises-new-questions-about-fast-growing-nl-oil-industry-268818/"/>
    <hyperlink ref="R220" r:id="rId102" display="https://paper.li/CanadaVolunteer/environment?edition_id=2fdcba90-0c07-11e9-9722-0cc47a0d164b"/>
    <hyperlink ref="R221" r:id="rId103" display="https://paper.li/CanadaVolunteer/environment?edition_id=2fdcba90-0c07-11e9-9722-0cc47a0d164b"/>
    <hyperlink ref="R222" r:id="rId104" display="https://paper.li/CanadaVolunteer/environment?edition_id=2fdcba90-0c07-11e9-9722-0cc47a0d164b"/>
    <hyperlink ref="U37" r:id="rId105" display="https://pbs.twimg.com/media/DlOlQ6JXgAEYhuk.jpg"/>
    <hyperlink ref="U109" r:id="rId106" display="https://pbs.twimg.com/tweet_video_thumb/Du3sE4RVYAEHGCL.jpg"/>
    <hyperlink ref="U128" r:id="rId107" display="https://pbs.twimg.com/media/DvM7ISOU8AAyypb.jpg"/>
    <hyperlink ref="V3" r:id="rId108" display="http://pbs.twimg.com/profile_images/1067176768082141185/8Dt63wr6_normal.jpg"/>
    <hyperlink ref="V4" r:id="rId109" display="http://abs.twimg.com/sticky/default_profile_images/default_profile_normal.png"/>
    <hyperlink ref="V5" r:id="rId110" display="http://abs.twimg.com/sticky/default_profile_images/default_profile_normal.png"/>
    <hyperlink ref="V6" r:id="rId111" display="http://abs.twimg.com/sticky/default_profile_images/default_profile_normal.png"/>
    <hyperlink ref="V7" r:id="rId112" display="http://abs.twimg.com/sticky/default_profile_images/default_profile_normal.png"/>
    <hyperlink ref="V8" r:id="rId113" display="http://abs.twimg.com/sticky/default_profile_images/default_profile_normal.png"/>
    <hyperlink ref="V9" r:id="rId114" display="http://pbs.twimg.com/profile_images/794610479016673283/d_vP05Mt_normal.jpg"/>
    <hyperlink ref="V10" r:id="rId115" display="http://pbs.twimg.com/profile_images/794610479016673283/d_vP05Mt_normal.jpg"/>
    <hyperlink ref="V11" r:id="rId116" display="http://pbs.twimg.com/profile_images/950298060671811585/15MS3ukk_normal.jpg"/>
    <hyperlink ref="V12" r:id="rId117" display="http://pbs.twimg.com/profile_images/724236072440360960/b4bU_BiG_normal.jpg"/>
    <hyperlink ref="V13" r:id="rId118" display="http://pbs.twimg.com/profile_images/663557348879822848/YNOKvx1y_normal.jpg"/>
    <hyperlink ref="V14" r:id="rId119" display="http://pbs.twimg.com/profile_images/1031261762539204608/xVdS0Ifh_normal.jpg"/>
    <hyperlink ref="V15" r:id="rId120" display="http://pbs.twimg.com/profile_images/822203336094978049/lL3xQcGP_normal.jpg"/>
    <hyperlink ref="V16" r:id="rId121" display="http://pbs.twimg.com/profile_images/891844006279249923/by0BuaTE_normal.jpg"/>
    <hyperlink ref="V17" r:id="rId122" display="http://pbs.twimg.com/profile_images/638520114799734784/VdtqS2Ud_normal.jpg"/>
    <hyperlink ref="V18" r:id="rId123" display="http://pbs.twimg.com/profile_images/1056366873418387458/oRQTgT2K_normal.jpg"/>
    <hyperlink ref="V19" r:id="rId124" display="http://pbs.twimg.com/profile_images/951893133914144768/0zYitisF_normal.jpg"/>
    <hyperlink ref="V20" r:id="rId125" display="http://pbs.twimg.com/profile_images/951893133914144768/0zYitisF_normal.jpg"/>
    <hyperlink ref="V21" r:id="rId126" display="http://pbs.twimg.com/profile_images/951893133914144768/0zYitisF_normal.jpg"/>
    <hyperlink ref="V22" r:id="rId127" display="http://pbs.twimg.com/profile_images/878715391333236737/UAJUTwY8_normal.jpg"/>
    <hyperlink ref="V23" r:id="rId128" display="http://pbs.twimg.com/profile_images/878715391333236737/UAJUTwY8_normal.jpg"/>
    <hyperlink ref="V24" r:id="rId129" display="http://pbs.twimg.com/profile_images/878715391333236737/UAJUTwY8_normal.jpg"/>
    <hyperlink ref="V25" r:id="rId130" display="http://pbs.twimg.com/profile_images/854035276687171584/_sSFeWOS_normal.jpg"/>
    <hyperlink ref="V26" r:id="rId131" display="http://pbs.twimg.com/profile_images/854035276687171584/_sSFeWOS_normal.jpg"/>
    <hyperlink ref="V27" r:id="rId132" display="http://pbs.twimg.com/profile_images/854035276687171584/_sSFeWOS_normal.jpg"/>
    <hyperlink ref="V28" r:id="rId133" display="http://pbs.twimg.com/profile_images/978788148451860480/yd2bSUss_normal.jpg"/>
    <hyperlink ref="V29" r:id="rId134" display="http://pbs.twimg.com/profile_images/565710210614824960/_tjijrkv_normal.jpeg"/>
    <hyperlink ref="V30" r:id="rId135" display="http://pbs.twimg.com/profile_images/1842542361/egg_shell_normal.png"/>
    <hyperlink ref="V31" r:id="rId136" display="http://pbs.twimg.com/profile_images/1078154472566579200/8xwThvJH_normal.jpg"/>
    <hyperlink ref="V32" r:id="rId137" display="http://pbs.twimg.com/profile_images/1014031154746281984/s-S7e5jg_normal.jpg"/>
    <hyperlink ref="V33" r:id="rId138" display="http://pbs.twimg.com/profile_images/1072410795605196800/to03SQdL_normal.jpg"/>
    <hyperlink ref="V34" r:id="rId139" display="http://pbs.twimg.com/profile_images/1073917025309741056/njxiE0q5_normal.jpg"/>
    <hyperlink ref="V35" r:id="rId140" display="http://pbs.twimg.com/profile_images/971457493200125954/6IAGg-HB_normal.jpg"/>
    <hyperlink ref="V36" r:id="rId141" display="http://pbs.twimg.com/profile_images/944813976881377281/BZFR2v3m_normal.jpg"/>
    <hyperlink ref="V37" r:id="rId142" display="https://pbs.twimg.com/media/DlOlQ6JXgAEYhuk.jpg"/>
    <hyperlink ref="V38" r:id="rId143" display="http://pbs.twimg.com/profile_images/894324889041203201/l1qc7UeY_normal.jpg"/>
    <hyperlink ref="V39" r:id="rId144" display="http://pbs.twimg.com/profile_images/894324889041203201/l1qc7UeY_normal.jpg"/>
    <hyperlink ref="V40" r:id="rId145" display="http://pbs.twimg.com/profile_images/876547842092879872/v4UKUBpw_normal.jpg"/>
    <hyperlink ref="V41" r:id="rId146" display="http://pbs.twimg.com/profile_images/890354480855699457/2UsqY7fj_normal.jpg"/>
    <hyperlink ref="V42" r:id="rId147" display="http://abs.twimg.com/sticky/default_profile_images/default_profile_normal.png"/>
    <hyperlink ref="V43" r:id="rId148" display="http://pbs.twimg.com/profile_images/1015986451866161153/mRzQqxv7_normal.jpg"/>
    <hyperlink ref="V44" r:id="rId149" display="http://pbs.twimg.com/profile_images/776139303441174528/V9JcsLz7_normal.jpg"/>
    <hyperlink ref="V45" r:id="rId150" display="http://abs.twimg.com/sticky/default_profile_images/default_profile_normal.png"/>
    <hyperlink ref="V46" r:id="rId151" display="http://pbs.twimg.com/profile_images/283919605/RTNA_rising_tide_north_america_logo_SMALL_normal.jpg"/>
    <hyperlink ref="V47" r:id="rId152" display="http://pbs.twimg.com/profile_images/630099609914732545/Pa8mZHSW_normal.png"/>
    <hyperlink ref="V48" r:id="rId153" display="http://pbs.twimg.com/profile_images/1049485585046536192/uFalZNJ9_normal.jpg"/>
    <hyperlink ref="V49" r:id="rId154" display="http://pbs.twimg.com/profile_images/837415664835039233/qbxNjcAk_normal.jpg"/>
    <hyperlink ref="V50" r:id="rId155" display="http://pbs.twimg.com/profile_images/762675488997408768/vT28rv3M_normal.jpg"/>
    <hyperlink ref="V51" r:id="rId156" display="http://pbs.twimg.com/profile_images/911370221268566016/wEwusJn__normal.jpg"/>
    <hyperlink ref="V52" r:id="rId157" display="http://pbs.twimg.com/profile_images/906278802325569536/L-7K8Q8a_normal.jpg"/>
    <hyperlink ref="V53" r:id="rId158" display="http://pbs.twimg.com/profile_images/1074649198375723009/5LVI0Vmn_normal.jpg"/>
    <hyperlink ref="V54" r:id="rId159" display="http://pbs.twimg.com/profile_images/1075251421589647360/hdJalURP_normal.jpg"/>
    <hyperlink ref="V55" r:id="rId160" display="http://pbs.twimg.com/profile_images/378800000054716513/b78ce7e38fb10d41a67fce699b5cb753_normal.jpeg"/>
    <hyperlink ref="V56" r:id="rId161" display="http://pbs.twimg.com/profile_images/378800000054716513/b78ce7e38fb10d41a67fce699b5cb753_normal.jpeg"/>
    <hyperlink ref="V57" r:id="rId162" display="http://pbs.twimg.com/profile_images/875629406076653569/qVBiK0rE_normal.jpg"/>
    <hyperlink ref="V58" r:id="rId163" display="http://pbs.twimg.com/profile_images/1069921054313697280/aRn5yMOs_normal.jpg"/>
    <hyperlink ref="V59" r:id="rId164" display="http://pbs.twimg.com/profile_images/745925732212301824/Y3m7VTo2_normal.jpg"/>
    <hyperlink ref="V60" r:id="rId165" display="http://pbs.twimg.com/profile_images/701872181391847427/R9KtN_RY_normal.jpg"/>
    <hyperlink ref="V61" r:id="rId166" display="http://pbs.twimg.com/profile_images/701872181391847427/R9KtN_RY_normal.jpg"/>
    <hyperlink ref="V62" r:id="rId167" display="http://pbs.twimg.com/profile_images/1068660371672580096/v19f4Lb7_normal.jpg"/>
    <hyperlink ref="V63" r:id="rId168" display="http://pbs.twimg.com/profile_images/784656651936817152/rBxN_kvC_normal.jpg"/>
    <hyperlink ref="V64" r:id="rId169" display="http://pbs.twimg.com/profile_images/682014721214660608/PuZ-8aO3_normal.jpg"/>
    <hyperlink ref="V65" r:id="rId170" display="http://pbs.twimg.com/profile_images/658705468978696192/JDba7pjE_normal.jpg"/>
    <hyperlink ref="V66" r:id="rId171" display="http://pbs.twimg.com/profile_images/519675481939931136/AMLOrPmK_normal.png"/>
    <hyperlink ref="V67" r:id="rId172" display="http://pbs.twimg.com/profile_images/1060208493972672513/roq6Ufu__normal.jpg"/>
    <hyperlink ref="V68" r:id="rId173" display="http://pbs.twimg.com/profile_images/912506717656748032/94kzvD4U_normal.jpg"/>
    <hyperlink ref="V69" r:id="rId174" display="http://pbs.twimg.com/profile_images/700023916383887360/ZUUDlhBH_normal.jpg"/>
    <hyperlink ref="V70" r:id="rId175" display="http://pbs.twimg.com/profile_images/978627270435733504/D_dZ7Xa2_normal.jpg"/>
    <hyperlink ref="V71" r:id="rId176" display="http://pbs.twimg.com/profile_images/1066734490599518208/4gs6scAl_normal.jpg"/>
    <hyperlink ref="V72" r:id="rId177" display="http://pbs.twimg.com/profile_images/278887748/l_9326d30e23f343738e305e507e4a6bcd_normal.jpg"/>
    <hyperlink ref="V73" r:id="rId178" display="http://pbs.twimg.com/profile_images/978310746948931585/dXOeGqdk_normal.jpg"/>
    <hyperlink ref="V74" r:id="rId179" display="http://pbs.twimg.com/profile_images/896178490340507648/ynyS7dpH_normal.jpg"/>
    <hyperlink ref="V75" r:id="rId180" display="http://pbs.twimg.com/profile_images/1059535800197558272/P-8HfCf7_normal.jpg"/>
    <hyperlink ref="V76" r:id="rId181" display="http://pbs.twimg.com/profile_images/639988053507899392/6k8oImUU_normal.jpg"/>
    <hyperlink ref="V77" r:id="rId182" display="http://pbs.twimg.com/profile_images/1039875063644807168/XDvb1Ukt_normal.jpg"/>
    <hyperlink ref="V78" r:id="rId183" display="http://pbs.twimg.com/profile_images/1159675136/chart_normal.jpg"/>
    <hyperlink ref="V79" r:id="rId184" display="http://abs.twimg.com/sticky/default_profile_images/default_profile_normal.png"/>
    <hyperlink ref="V80" r:id="rId185" display="http://pbs.twimg.com/profile_images/378800000645569920/4ae37524d50cfe32c0ae4ab5d07a8b68_normal.jpeg"/>
    <hyperlink ref="V81" r:id="rId186" display="http://pbs.twimg.com/profile_images/2344006563/0tyravynrlrmz86xh3uy_normal.jpeg"/>
    <hyperlink ref="V82" r:id="rId187" display="http://pbs.twimg.com/profile_images/967507605299060737/bu35ut7J_normal.jpg"/>
    <hyperlink ref="V83" r:id="rId188" display="http://pbs.twimg.com/profile_images/1057270445773332480/Qaepfi_s_normal.jpg"/>
    <hyperlink ref="V84" r:id="rId189" display="http://pbs.twimg.com/profile_images/1065386977749598215/DhymrxZr_normal.jpg"/>
    <hyperlink ref="V85" r:id="rId190" display="http://pbs.twimg.com/profile_images/1054809095243321344/irS834_A_normal.jpg"/>
    <hyperlink ref="V86" r:id="rId191" display="http://pbs.twimg.com/profile_images/1054809095243321344/irS834_A_normal.jpg"/>
    <hyperlink ref="V87" r:id="rId192" display="http://pbs.twimg.com/profile_images/1054809095243321344/irS834_A_normal.jpg"/>
    <hyperlink ref="V88" r:id="rId193" display="http://pbs.twimg.com/profile_images/1054809095243321344/irS834_A_normal.jpg"/>
    <hyperlink ref="V89" r:id="rId194" display="http://pbs.twimg.com/profile_images/1054809095243321344/irS834_A_normal.jpg"/>
    <hyperlink ref="V90" r:id="rId195" display="http://pbs.twimg.com/profile_images/1054809095243321344/irS834_A_normal.jpg"/>
    <hyperlink ref="V91" r:id="rId196" display="http://pbs.twimg.com/profile_images/660257377581719552/OB_HnHiP_normal.jpg"/>
    <hyperlink ref="V92" r:id="rId197" display="http://pbs.twimg.com/profile_images/823527160141008896/KJk7z4GX_normal.jpg"/>
    <hyperlink ref="V93" r:id="rId198" display="http://pbs.twimg.com/profile_images/1046575509063290881/w3s8EUp9_normal.jpg"/>
    <hyperlink ref="V94" r:id="rId199" display="http://abs.twimg.com/sticky/default_profile_images/default_profile_normal.png"/>
    <hyperlink ref="V95" r:id="rId200" display="http://pbs.twimg.com/profile_images/699254016019210240/0R8jx9cC_normal.jpg"/>
    <hyperlink ref="V96" r:id="rId201" display="http://abs.twimg.com/sticky/default_profile_images/default_profile_normal.png"/>
    <hyperlink ref="V97" r:id="rId202" display="http://pbs.twimg.com/profile_images/974987722812280832/pJ4NRnuS_normal.jpg"/>
    <hyperlink ref="V98" r:id="rId203" display="http://pbs.twimg.com/profile_images/1640609196/healer_cu_normal.png"/>
    <hyperlink ref="V99" r:id="rId204" display="http://pbs.twimg.com/profile_images/1023942923363262464/BQL72ehE_normal.jpg"/>
    <hyperlink ref="V100" r:id="rId205" display="http://pbs.twimg.com/profile_images/1029495491833151488/TPtD14q3_normal.jpg"/>
    <hyperlink ref="V101" r:id="rId206" display="http://pbs.twimg.com/profile_images/765251825465430016/TWFwdPlM_normal.jpg"/>
    <hyperlink ref="V102" r:id="rId207" display="http://pbs.twimg.com/profile_images/749310470230773760/B0buVu5J_normal.jpg"/>
    <hyperlink ref="V103" r:id="rId208" display="http://pbs.twimg.com/profile_images/749310470230773760/B0buVu5J_normal.jpg"/>
    <hyperlink ref="V104" r:id="rId209" display="http://pbs.twimg.com/profile_images/1007518123480711168/cBYsmN0l_normal.jpg"/>
    <hyperlink ref="V105" r:id="rId210" display="http://pbs.twimg.com/profile_images/606911556811526144/zldLM40W_normal.jpg"/>
    <hyperlink ref="V106" r:id="rId211" display="http://pbs.twimg.com/profile_images/829730620825796608/wo8Faqck_normal.jpg"/>
    <hyperlink ref="V107" r:id="rId212" display="http://pbs.twimg.com/profile_images/948886222373519361/DY9IkZro_normal.jpg"/>
    <hyperlink ref="V108" r:id="rId213" display="http://pbs.twimg.com/profile_images/1045854798166335488/GeZAisEr_normal.jpg"/>
    <hyperlink ref="V109" r:id="rId214" display="https://pbs.twimg.com/tweet_video_thumb/Du3sE4RVYAEHGCL.jpg"/>
    <hyperlink ref="V110" r:id="rId215" display="http://pbs.twimg.com/profile_images/1462952855/500x500_normal.jpg"/>
    <hyperlink ref="V111" r:id="rId216" display="http://pbs.twimg.com/profile_images/885171092188532737/RN-Xynsf_normal.jpg"/>
    <hyperlink ref="V112" r:id="rId217" display="http://pbs.twimg.com/profile_images/550156529601507328/vZw7GV6P_normal.jpeg"/>
    <hyperlink ref="V113" r:id="rId218" display="http://pbs.twimg.com/profile_images/885171092188532737/RN-Xynsf_normal.jpg"/>
    <hyperlink ref="V114" r:id="rId219" display="http://pbs.twimg.com/profile_images/885171092188532737/RN-Xynsf_normal.jpg"/>
    <hyperlink ref="V115" r:id="rId220" display="http://pbs.twimg.com/profile_images/885171092188532737/RN-Xynsf_normal.jpg"/>
    <hyperlink ref="V116" r:id="rId221" display="http://pbs.twimg.com/profile_images/885171092188532737/RN-Xynsf_normal.jpg"/>
    <hyperlink ref="V117" r:id="rId222" display="http://pbs.twimg.com/profile_images/550156529601507328/vZw7GV6P_normal.jpeg"/>
    <hyperlink ref="V118" r:id="rId223" display="http://pbs.twimg.com/profile_images/550156529601507328/vZw7GV6P_normal.jpeg"/>
    <hyperlink ref="V119" r:id="rId224" display="http://pbs.twimg.com/profile_images/867749276969041920/bYKdV5_t_normal.jpg"/>
    <hyperlink ref="V120" r:id="rId225" display="http://pbs.twimg.com/profile_images/867749276969041920/bYKdV5_t_normal.jpg"/>
    <hyperlink ref="V121" r:id="rId226" display="http://pbs.twimg.com/profile_images/867749276969041920/bYKdV5_t_normal.jpg"/>
    <hyperlink ref="V122" r:id="rId227" display="http://pbs.twimg.com/profile_images/867749276969041920/bYKdV5_t_normal.jpg"/>
    <hyperlink ref="V123" r:id="rId228" display="http://pbs.twimg.com/profile_images/867749276969041920/bYKdV5_t_normal.jpg"/>
    <hyperlink ref="V124" r:id="rId229" display="http://pbs.twimg.com/profile_images/867749276969041920/bYKdV5_t_normal.jpg"/>
    <hyperlink ref="V125" r:id="rId230" display="http://pbs.twimg.com/profile_images/867749276969041920/bYKdV5_t_normal.jpg"/>
    <hyperlink ref="V126" r:id="rId231" display="http://pbs.twimg.com/profile_images/867749276969041920/bYKdV5_t_normal.jpg"/>
    <hyperlink ref="V127" r:id="rId232" display="http://pbs.twimg.com/profile_images/562540822625669121/xyvo7Ef2_normal.jpeg"/>
    <hyperlink ref="V128" r:id="rId233" display="https://pbs.twimg.com/media/DvM7ISOU8AAyypb.jpg"/>
    <hyperlink ref="V129" r:id="rId234" display="http://pbs.twimg.com/profile_images/1254784821/22_Martha_BrockSLCA__8_110710_0194_normal.jpg"/>
    <hyperlink ref="V130" r:id="rId235" display="http://pbs.twimg.com/profile_images/1083924887/SwellReal_normal.jpg"/>
    <hyperlink ref="V131" r:id="rId236" display="http://pbs.twimg.com/profile_images/826237585747963904/iFU7Zzaw_normal.jpg"/>
    <hyperlink ref="V132" r:id="rId237" display="http://abs.twimg.com/sticky/default_profile_images/default_profile_normal.png"/>
    <hyperlink ref="V133" r:id="rId238" display="http://abs.twimg.com/sticky/default_profile_images/default_profile_normal.png"/>
    <hyperlink ref="V134" r:id="rId239" display="http://pbs.twimg.com/profile_images/500043880285601793/cywDsU2O_normal.jpeg"/>
    <hyperlink ref="V135" r:id="rId240" display="http://pbs.twimg.com/profile_images/441959546223730689/elKXRp_k_normal.jpeg"/>
    <hyperlink ref="V136" r:id="rId241" display="http://pbs.twimg.com/profile_images/784804487001088000/YAq89e79_normal.jpg"/>
    <hyperlink ref="V137" r:id="rId242" display="http://pbs.twimg.com/profile_images/681503975997181953/YAZ4fyu-_normal.jpg"/>
    <hyperlink ref="V138" r:id="rId243" display="http://pbs.twimg.com/profile_images/681503975997181953/YAZ4fyu-_normal.jpg"/>
    <hyperlink ref="V139" r:id="rId244" display="http://pbs.twimg.com/profile_images/681503975997181953/YAZ4fyu-_normal.jpg"/>
    <hyperlink ref="V140" r:id="rId245" display="http://pbs.twimg.com/profile_images/681503975997181953/YAZ4fyu-_normal.jpg"/>
    <hyperlink ref="V141" r:id="rId246" display="http://pbs.twimg.com/profile_images/681503975997181953/YAZ4fyu-_normal.jpg"/>
    <hyperlink ref="V142" r:id="rId247" display="http://pbs.twimg.com/profile_images/681503975997181953/YAZ4fyu-_normal.jpg"/>
    <hyperlink ref="V143" r:id="rId248" display="http://pbs.twimg.com/profile_images/1842434016/ea_avatar_normal.png"/>
    <hyperlink ref="V144" r:id="rId249" display="http://pbs.twimg.com/profile_images/1842434016/ea_avatar_normal.png"/>
    <hyperlink ref="V145" r:id="rId250" display="http://pbs.twimg.com/profile_images/1842434016/ea_avatar_normal.png"/>
    <hyperlink ref="V146" r:id="rId251" display="http://pbs.twimg.com/profile_images/1842434016/ea_avatar_normal.png"/>
    <hyperlink ref="V147" r:id="rId252" display="http://abs.twimg.com/sticky/default_profile_images/default_profile_normal.png"/>
    <hyperlink ref="V148" r:id="rId253" display="http://pbs.twimg.com/profile_images/378800000048746068/76d334f94fdbe55a6ec89d6745c86763_normal.jpeg"/>
    <hyperlink ref="V149" r:id="rId254" display="http://pbs.twimg.com/profile_images/378800000048746068/76d334f94fdbe55a6ec89d6745c86763_normal.jpeg"/>
    <hyperlink ref="V150" r:id="rId255" display="http://pbs.twimg.com/profile_images/1071424253487185922/FUeAeRC7_normal.jpg"/>
    <hyperlink ref="V151" r:id="rId256" display="http://pbs.twimg.com/profile_images/1071424253487185922/FUeAeRC7_normal.jpg"/>
    <hyperlink ref="V152" r:id="rId257" display="http://pbs.twimg.com/profile_images/1071424253487185922/FUeAeRC7_normal.jpg"/>
    <hyperlink ref="V153" r:id="rId258" display="http://pbs.twimg.com/profile_images/1071424253487185922/FUeAeRC7_normal.jpg"/>
    <hyperlink ref="V154" r:id="rId259" display="http://pbs.twimg.com/profile_images/1071424253487185922/FUeAeRC7_normal.jpg"/>
    <hyperlink ref="V155" r:id="rId260" display="http://abs.twimg.com/sticky/default_profile_images/default_profile_normal.png"/>
    <hyperlink ref="V156" r:id="rId261" display="http://abs.twimg.com/sticky/default_profile_images/default_profile_normal.png"/>
    <hyperlink ref="V157" r:id="rId262" display="http://abs.twimg.com/sticky/default_profile_images/default_profile_normal.png"/>
    <hyperlink ref="V158" r:id="rId263" display="http://abs.twimg.com/sticky/default_profile_images/default_profile_normal.png"/>
    <hyperlink ref="V159" r:id="rId264" display="http://pbs.twimg.com/profile_images/990145961564532738/-pGXnjZk_normal.jpg"/>
    <hyperlink ref="V160" r:id="rId265" display="http://pbs.twimg.com/profile_images/565710210614824960/_tjijrkv_normal.jpeg"/>
    <hyperlink ref="V161" r:id="rId266" display="http://pbs.twimg.com/profile_images/565710210614824960/_tjijrkv_normal.jpeg"/>
    <hyperlink ref="V162" r:id="rId267" display="http://pbs.twimg.com/profile_images/565710210614824960/_tjijrkv_normal.jpeg"/>
    <hyperlink ref="V163" r:id="rId268" display="http://pbs.twimg.com/profile_images/1043374537654628352/bIva5c8h_normal.jpg"/>
    <hyperlink ref="V164" r:id="rId269" display="http://pbs.twimg.com/profile_images/1040066968257085440/3MBBgUVI_normal.jpg"/>
    <hyperlink ref="V165" r:id="rId270" display="http://pbs.twimg.com/profile_images/2616597060/57xi10tkvhsasqex4uad_normal.jpeg"/>
    <hyperlink ref="V166" r:id="rId271" display="http://pbs.twimg.com/profile_images/839949773654257664/M9TLJaVJ_normal.jpg"/>
    <hyperlink ref="V167" r:id="rId272" display="http://pbs.twimg.com/profile_images/839949773654257664/M9TLJaVJ_normal.jpg"/>
    <hyperlink ref="V168" r:id="rId273" display="http://pbs.twimg.com/profile_images/839949773654257664/M9TLJaVJ_normal.jpg"/>
    <hyperlink ref="V169" r:id="rId274" display="http://pbs.twimg.com/profile_images/839949773654257664/M9TLJaVJ_normal.jpg"/>
    <hyperlink ref="V170" r:id="rId275" display="http://pbs.twimg.com/profile_images/839949773654257664/M9TLJaVJ_normal.jpg"/>
    <hyperlink ref="V171" r:id="rId276" display="http://pbs.twimg.com/profile_images/839949773654257664/M9TLJaVJ_normal.jpg"/>
    <hyperlink ref="V172" r:id="rId277" display="http://pbs.twimg.com/profile_images/839949773654257664/M9TLJaVJ_normal.jpg"/>
    <hyperlink ref="V173" r:id="rId278" display="http://pbs.twimg.com/profile_images/839949773654257664/M9TLJaVJ_normal.jpg"/>
    <hyperlink ref="V174" r:id="rId279" display="http://pbs.twimg.com/profile_images/1053005063147401217/TLekSEVb_normal.jpg"/>
    <hyperlink ref="V175" r:id="rId280" display="http://pbs.twimg.com/profile_images/1053005063147401217/TLekSEVb_normal.jpg"/>
    <hyperlink ref="V176" r:id="rId281" display="http://pbs.twimg.com/profile_images/910245798146961414/_waEsBdy_normal.jpg"/>
    <hyperlink ref="V177" r:id="rId282" display="http://pbs.twimg.com/profile_images/822379248056795139/s1sqOXyr_normal.jpg"/>
    <hyperlink ref="V178" r:id="rId283" display="http://pbs.twimg.com/profile_images/822379248056795139/s1sqOXyr_normal.jpg"/>
    <hyperlink ref="V179" r:id="rId284" display="http://pbs.twimg.com/profile_images/822379248056795139/s1sqOXyr_normal.jpg"/>
    <hyperlink ref="V180" r:id="rId285" display="http://pbs.twimg.com/profile_images/822379248056795139/s1sqOXyr_normal.jpg"/>
    <hyperlink ref="V181" r:id="rId286" display="http://pbs.twimg.com/profile_images/822379248056795139/s1sqOXyr_normal.jpg"/>
    <hyperlink ref="V182" r:id="rId287" display="http://pbs.twimg.com/profile_images/822379248056795139/s1sqOXyr_normal.jpg"/>
    <hyperlink ref="V183" r:id="rId288" display="http://pbs.twimg.com/profile_images/822379248056795139/s1sqOXyr_normal.jpg"/>
    <hyperlink ref="V184" r:id="rId289" display="http://pbs.twimg.com/profile_images/822379248056795139/s1sqOXyr_normal.jpg"/>
    <hyperlink ref="V185" r:id="rId290" display="http://pbs.twimg.com/profile_images/822379248056795139/s1sqOXyr_normal.jpg"/>
    <hyperlink ref="V186" r:id="rId291" display="http://pbs.twimg.com/profile_images/822379248056795139/s1sqOXyr_normal.jpg"/>
    <hyperlink ref="V187" r:id="rId292" display="http://pbs.twimg.com/profile_images/822379248056795139/s1sqOXyr_normal.jpg"/>
    <hyperlink ref="V188" r:id="rId293" display="http://pbs.twimg.com/profile_images/822379248056795139/s1sqOXyr_normal.jpg"/>
    <hyperlink ref="V189" r:id="rId294" display="http://abs.twimg.com/sticky/default_profile_images/default_profile_normal.png"/>
    <hyperlink ref="V190" r:id="rId295" display="http://pbs.twimg.com/profile_images/879338620183818245/ClvG1Gc6_normal.jpg"/>
    <hyperlink ref="V191" r:id="rId296" display="http://pbs.twimg.com/profile_images/879338620183818245/ClvG1Gc6_normal.jpg"/>
    <hyperlink ref="V192" r:id="rId297" display="http://pbs.twimg.com/profile_images/879338620183818245/ClvG1Gc6_normal.jpg"/>
    <hyperlink ref="V193" r:id="rId298" display="http://pbs.twimg.com/profile_images/879338620183818245/ClvG1Gc6_normal.jpg"/>
    <hyperlink ref="V194" r:id="rId299" display="http://pbs.twimg.com/profile_images/879338620183818245/ClvG1Gc6_normal.jpg"/>
    <hyperlink ref="V195" r:id="rId300" display="http://pbs.twimg.com/profile_images/879338620183818245/ClvG1Gc6_normal.jpg"/>
    <hyperlink ref="V196" r:id="rId301" display="http://pbs.twimg.com/profile_images/879338620183818245/ClvG1Gc6_normal.jpg"/>
    <hyperlink ref="V197" r:id="rId302" display="http://pbs.twimg.com/profile_images/879338620183818245/ClvG1Gc6_normal.jpg"/>
    <hyperlink ref="V198" r:id="rId303" display="http://pbs.twimg.com/profile_images/879338620183818245/ClvG1Gc6_normal.jpg"/>
    <hyperlink ref="V199" r:id="rId304" display="http://pbs.twimg.com/profile_images/879338620183818245/ClvG1Gc6_normal.jpg"/>
    <hyperlink ref="V200" r:id="rId305" display="http://pbs.twimg.com/profile_images/879338620183818245/ClvG1Gc6_normal.jpg"/>
    <hyperlink ref="V201" r:id="rId306" display="http://pbs.twimg.com/profile_images/879338620183818245/ClvG1Gc6_normal.jpg"/>
    <hyperlink ref="V202" r:id="rId307" display="http://pbs.twimg.com/profile_images/1077803876042985474/yuwgm1Mj_normal.jpg"/>
    <hyperlink ref="V203" r:id="rId308" display="http://pbs.twimg.com/profile_images/607943440547127297/AdYuGWFV_normal.jpg"/>
    <hyperlink ref="V204" r:id="rId309" display="http://pbs.twimg.com/profile_images/2282723356/998kb8yt910lvpw7rsmm_normal.jpeg"/>
    <hyperlink ref="V205" r:id="rId310" display="http://pbs.twimg.com/profile_images/2282723356/998kb8yt910lvpw7rsmm_normal.jpeg"/>
    <hyperlink ref="V206" r:id="rId311" display="http://pbs.twimg.com/profile_images/879338620183818245/ClvG1Gc6_normal.jpg"/>
    <hyperlink ref="V207" r:id="rId312" display="http://pbs.twimg.com/profile_images/879338620183818245/ClvG1Gc6_normal.jpg"/>
    <hyperlink ref="V208" r:id="rId313" display="http://pbs.twimg.com/profile_images/879338620183818245/ClvG1Gc6_normal.jpg"/>
    <hyperlink ref="V209" r:id="rId314" display="http://pbs.twimg.com/profile_images/992396702572310528/Yuxg5hh4_normal.jpg"/>
    <hyperlink ref="V210" r:id="rId315" display="http://pbs.twimg.com/profile_images/879338620183818245/ClvG1Gc6_normal.jpg"/>
    <hyperlink ref="V211" r:id="rId316" display="http://pbs.twimg.com/profile_images/879338620183818245/ClvG1Gc6_normal.jpg"/>
    <hyperlink ref="V212" r:id="rId317" display="http://pbs.twimg.com/profile_images/879338620183818245/ClvG1Gc6_normal.jpg"/>
    <hyperlink ref="V213" r:id="rId318" display="http://pbs.twimg.com/profile_images/879338620183818245/ClvG1Gc6_normal.jpg"/>
    <hyperlink ref="V214" r:id="rId319" display="http://pbs.twimg.com/profile_images/992396702572310528/Yuxg5hh4_normal.jpg"/>
    <hyperlink ref="V215" r:id="rId320" display="http://pbs.twimg.com/profile_images/992396702572310528/Yuxg5hh4_normal.jpg"/>
    <hyperlink ref="V216" r:id="rId321" display="http://pbs.twimg.com/profile_images/879338620183818245/ClvG1Gc6_normal.jpg"/>
    <hyperlink ref="V217" r:id="rId322" display="http://pbs.twimg.com/profile_images/879338620183818245/ClvG1Gc6_normal.jpg"/>
    <hyperlink ref="V218" r:id="rId323" display="http://pbs.twimg.com/profile_images/992396702572310528/Yuxg5hh4_normal.jpg"/>
    <hyperlink ref="V219" r:id="rId324" display="http://pbs.twimg.com/profile_images/992396702572310528/Yuxg5hh4_normal.jpg"/>
    <hyperlink ref="V220" r:id="rId325" display="http://pbs.twimg.com/profile_images/3444040731/de7e8dada35e9cad224080feddd32f36_normal.jpeg"/>
    <hyperlink ref="V221" r:id="rId326" display="http://pbs.twimg.com/profile_images/3444040731/de7e8dada35e9cad224080feddd32f36_normal.jpeg"/>
    <hyperlink ref="V222" r:id="rId327" display="http://pbs.twimg.com/profile_images/3444040731/de7e8dada35e9cad224080feddd32f36_normal.jpeg"/>
    <hyperlink ref="V223" r:id="rId328" display="http://pbs.twimg.com/profile_images/1016533650429497344/sQARhSU2_normal.jpg"/>
    <hyperlink ref="X3" r:id="rId329" display="https://twitter.com/#!/jakeclevine/status/1074508668601753602"/>
    <hyperlink ref="X4" r:id="rId330" display="https://twitter.com/#!/barssjohn/status/1074648946922979328"/>
    <hyperlink ref="X5" r:id="rId331" display="https://twitter.com/#!/barssjohn/status/1074654319956369408"/>
    <hyperlink ref="X6" r:id="rId332" display="https://twitter.com/#!/barssjohn/status/1074654319956369408"/>
    <hyperlink ref="X7" r:id="rId333" display="https://twitter.com/#!/barssjohn/status/1074654319956369408"/>
    <hyperlink ref="X8" r:id="rId334" display="https://twitter.com/#!/marion12moore/status/1074656684163981312"/>
    <hyperlink ref="X9" r:id="rId335" display="https://twitter.com/#!/selfruling1/status/1074670099532013578"/>
    <hyperlink ref="X10" r:id="rId336" display="https://twitter.com/#!/selfruling1/status/1074670099532013578"/>
    <hyperlink ref="X11" r:id="rId337" display="https://twitter.com/#!/plattsgas/status/1074706256038948864"/>
    <hyperlink ref="X12" r:id="rId338" display="https://twitter.com/#!/brianjscheid/status/1074706318588563456"/>
    <hyperlink ref="X13" r:id="rId339" display="https://twitter.com/#!/patchofdarkness/status/1074706344219836421"/>
    <hyperlink ref="X14" r:id="rId340" display="https://twitter.com/#!/danabrothers/status/1074708132021092352"/>
    <hyperlink ref="X15" r:id="rId341" display="https://twitter.com/#!/alialexali1234/status/1074308633242923008"/>
    <hyperlink ref="X16" r:id="rId342" display="https://twitter.com/#!/sarmientolavoz/status/1074719385917386753"/>
    <hyperlink ref="X17" r:id="rId343" display="https://twitter.com/#!/greymessenger/status/1074738569405755392"/>
    <hyperlink ref="X18" r:id="rId344" display="https://twitter.com/#!/leafwarbler/status/1074767915281498112"/>
    <hyperlink ref="X19" r:id="rId345" display="https://twitter.com/#!/sunns902/status/1074770126631825408"/>
    <hyperlink ref="X20" r:id="rId346" display="https://twitter.com/#!/sunns902/status/1074770126631825408"/>
    <hyperlink ref="X21" r:id="rId347" display="https://twitter.com/#!/sunns902/status/1074770126631825408"/>
    <hyperlink ref="X22" r:id="rId348" display="https://twitter.com/#!/nlsmith99/status/1074771385820401664"/>
    <hyperlink ref="X23" r:id="rId349" display="https://twitter.com/#!/nlsmith99/status/1074771385820401664"/>
    <hyperlink ref="X24" r:id="rId350" display="https://twitter.com/#!/nlsmith99/status/1074771385820401664"/>
    <hyperlink ref="X25" r:id="rId351" display="https://twitter.com/#!/breathingdelhi/status/1074771573872189440"/>
    <hyperlink ref="X26" r:id="rId352" display="https://twitter.com/#!/breathingdelhi/status/1074771573872189440"/>
    <hyperlink ref="X27" r:id="rId353" display="https://twitter.com/#!/breathingdelhi/status/1074771573872189440"/>
    <hyperlink ref="X28" r:id="rId354" display="https://twitter.com/#!/monstrum/status/1074776922553430016"/>
    <hyperlink ref="X29" r:id="rId355" display="https://twitter.com/#!/danbacher/status/1064771269374033920"/>
    <hyperlink ref="X30" r:id="rId356" display="https://twitter.com/#!/kirkmurphy/status/1074779620858245120"/>
    <hyperlink ref="X31" r:id="rId357" display="https://twitter.com/#!/janetrweil/status/1074807735680524289"/>
    <hyperlink ref="X32" r:id="rId358" display="https://twitter.com/#!/occupytheport/status/1074808026844942337"/>
    <hyperlink ref="X33" r:id="rId359" display="https://twitter.com/#!/mastaofmp3s/status/1074811965804036097"/>
    <hyperlink ref="X34" r:id="rId360" display="https://twitter.com/#!/hioewilliam07/status/1074832689738334208"/>
    <hyperlink ref="X35" r:id="rId361" display="https://twitter.com/#!/rainbow_golden/status/1074847589520990208"/>
    <hyperlink ref="X36" r:id="rId362" display="https://twitter.com/#!/vestedenergy/status/1074854200373170176"/>
    <hyperlink ref="X37" r:id="rId363" display="https://twitter.com/#!/environmentva/status/1032350476623327232"/>
    <hyperlink ref="X38" r:id="rId364" display="https://twitter.com/#!/sara_arub/status/1074893021773262849"/>
    <hyperlink ref="X39" r:id="rId365" display="https://twitter.com/#!/sara_arub/status/1074893021773262849"/>
    <hyperlink ref="X40" r:id="rId366" display="https://twitter.com/#!/wendytherealtor/status/1074898953722769408"/>
    <hyperlink ref="X41" r:id="rId367" display="https://twitter.com/#!/rtbayarea/status/1074899381499752449"/>
    <hyperlink ref="X42" r:id="rId368" display="https://twitter.com/#!/vicstewartadams/status/1074899686115266560"/>
    <hyperlink ref="X43" r:id="rId369" display="https://twitter.com/#!/lowsulfurbunker/status/1074987176725745666"/>
    <hyperlink ref="X44" r:id="rId370" display="https://twitter.com/#!/norargh1/status/1075030784485015552"/>
    <hyperlink ref="X45" r:id="rId371" display="https://twitter.com/#!/ax7ztu0jjfy5qhh/status/1075044481722933249"/>
    <hyperlink ref="X46" r:id="rId372" display="https://twitter.com/#!/risingtidena/status/1075046415439675394"/>
    <hyperlink ref="X47" r:id="rId373" display="https://twitter.com/#!/forgerat/status/1075047347741175808"/>
    <hyperlink ref="X48" r:id="rId374" display="https://twitter.com/#!/chinchillame/status/1075048018003591172"/>
    <hyperlink ref="X49" r:id="rId375" display="https://twitter.com/#!/vlassover/status/1075056398340366337"/>
    <hyperlink ref="X50" r:id="rId376" display="https://twitter.com/#!/willmichaels/status/1075061823022489600"/>
    <hyperlink ref="X51" r:id="rId377" display="https://twitter.com/#!/jadegreen0987/status/1075063963199500288"/>
    <hyperlink ref="X52" r:id="rId378" display="https://twitter.com/#!/livablesolano/status/1075155547870027776"/>
    <hyperlink ref="X53" r:id="rId379" display="https://twitter.com/#!/irepbdg_/status/1075199452514643968"/>
    <hyperlink ref="X54" r:id="rId380" display="https://twitter.com/#!/germxit/status/1075283728518176768"/>
    <hyperlink ref="X55" r:id="rId381" display="https://twitter.com/#!/dartmouthcommon/status/1075359318000713728"/>
    <hyperlink ref="X56" r:id="rId382" display="https://twitter.com/#!/dartmouthcommon/status/1075359318000713728"/>
    <hyperlink ref="X57" r:id="rId383" display="https://twitter.com/#!/dxcgeological/status/1075370150902272001"/>
    <hyperlink ref="X58" r:id="rId384" display="https://twitter.com/#!/mk_inwa/status/1075413812474404865"/>
    <hyperlink ref="X59" r:id="rId385" display="https://twitter.com/#!/davidcshinn/status/1075444815448420353"/>
    <hyperlink ref="X60" r:id="rId386" display="https://twitter.com/#!/lollipopguild10/status/1075502579776397312"/>
    <hyperlink ref="X61" r:id="rId387" display="https://twitter.com/#!/lollipopguild10/status/1075502579776397312"/>
    <hyperlink ref="X62" r:id="rId388" display="https://twitter.com/#!/veracruisin/status/1075669080546336768"/>
    <hyperlink ref="X63" r:id="rId389" display="https://twitter.com/#!/armadillomerino/status/1075701520916758528"/>
    <hyperlink ref="X64" r:id="rId390" display="https://twitter.com/#!/djhayes01/status/1075781408197627910"/>
    <hyperlink ref="X65" r:id="rId391" display="https://twitter.com/#!/keithdemko/status/1075810848403275777"/>
    <hyperlink ref="X66" r:id="rId392" display="https://twitter.com/#!/strackekey/status/1075811232756760576"/>
    <hyperlink ref="X67" r:id="rId393" display="https://twitter.com/#!/joevettweets/status/1075811254034403329"/>
    <hyperlink ref="X68" r:id="rId394" display="https://twitter.com/#!/kdianehoskins/status/1075811912573730816"/>
    <hyperlink ref="X69" r:id="rId395" display="https://twitter.com/#!/richportcreatio/status/1075812436047990784"/>
    <hyperlink ref="X70" r:id="rId396" display="https://twitter.com/#!/dustincranor/status/1075812782224875521"/>
    <hyperlink ref="X71" r:id="rId397" display="https://twitter.com/#!/pd_prender/status/1075812975276109824"/>
    <hyperlink ref="X72" r:id="rId398" display="https://twitter.com/#!/cherylan101/status/1075815264858517504"/>
    <hyperlink ref="X73" r:id="rId399" display="https://twitter.com/#!/lorynbaughman/status/1075815365299617792"/>
    <hyperlink ref="X74" r:id="rId400" display="https://twitter.com/#!/kimsimo27675312/status/1075817726793388032"/>
    <hyperlink ref="X75" r:id="rId401" display="https://twitter.com/#!/trump_enemy/status/1075817989809684481"/>
    <hyperlink ref="X76" r:id="rId402" display="https://twitter.com/#!/patrickmustain/status/1075821548035080192"/>
    <hyperlink ref="X77" r:id="rId403" display="https://twitter.com/#!/atqueens/status/1075823379914153984"/>
    <hyperlink ref="X78" r:id="rId404" display="https://twitter.com/#!/leahanakin/status/1075823488844222464"/>
    <hyperlink ref="X79" r:id="rId405" display="https://twitter.com/#!/hmeer2011/status/1075824046552608768"/>
    <hyperlink ref="X80" r:id="rId406" display="https://twitter.com/#!/vanhornelaw/status/1075825295591161857"/>
    <hyperlink ref="X81" r:id="rId407" display="https://twitter.com/#!/dcollinswbal/status/1075829882276454401"/>
    <hyperlink ref="X82" r:id="rId408" display="https://twitter.com/#!/peteach65/status/1075830939161374726"/>
    <hyperlink ref="X83" r:id="rId409" display="https://twitter.com/#!/democraticags/status/1075833549838782465"/>
    <hyperlink ref="X84" r:id="rId410" display="https://twitter.com/#!/dirtyjersey701/status/1075833663223414787"/>
    <hyperlink ref="X85" r:id="rId411" display="https://twitter.com/#!/stateimpactcntr/status/1075838420264587264"/>
    <hyperlink ref="X86" r:id="rId412" display="https://twitter.com/#!/stateimpactcntr/status/1075838422063960064"/>
    <hyperlink ref="X87" r:id="rId413" display="https://twitter.com/#!/stateimpactcntr/status/1075778689844031488"/>
    <hyperlink ref="X88" r:id="rId414" display="https://twitter.com/#!/stateimpactcntr/status/1075779041863573504"/>
    <hyperlink ref="X89" r:id="rId415" display="https://twitter.com/#!/stateimpactcntr/status/1075779281375113217"/>
    <hyperlink ref="X90" r:id="rId416" display="https://twitter.com/#!/stateimpactcntr/status/1075817353491943424"/>
    <hyperlink ref="X91" r:id="rId417" display="https://twitter.com/#!/carolstern1/status/1075858643105579008"/>
    <hyperlink ref="X92" r:id="rId418" display="https://twitter.com/#!/akllama22/status/1075873988868481024"/>
    <hyperlink ref="X93" r:id="rId419" display="https://twitter.com/#!/lizrosej/status/1075880910699028480"/>
    <hyperlink ref="X94" r:id="rId420" display="https://twitter.com/#!/cscholten1/status/1075880955762622464"/>
    <hyperlink ref="X95" r:id="rId421" display="https://twitter.com/#!/angiekozswims/status/1075887323169124352"/>
    <hyperlink ref="X96" r:id="rId422" display="https://twitter.com/#!/frandaniel2/status/1075895517610237958"/>
    <hyperlink ref="X97" r:id="rId423" display="https://twitter.com/#!/mrsimpsonnbct/status/1075949623993348096"/>
    <hyperlink ref="X98" r:id="rId424" display="https://twitter.com/#!/conspiracyfess/status/1075950977910431744"/>
    <hyperlink ref="X99" r:id="rId425" display="https://twitter.com/#!/wnctimes/status/1076146639730065409"/>
    <hyperlink ref="X100" r:id="rId426" display="https://twitter.com/#!/kelseylamp/status/1076282417890058240"/>
    <hyperlink ref="X101" r:id="rId427" display="https://twitter.com/#!/cvofsc/status/1076145067172220928"/>
    <hyperlink ref="X102" r:id="rId428" display="https://twitter.com/#!/johntynanv/status/1076327499380985856"/>
    <hyperlink ref="X103" r:id="rId429" display="https://twitter.com/#!/johntynanv/status/1076327499380985856"/>
    <hyperlink ref="X104" r:id="rId430" display="https://twitter.com/#!/bemuir_ronkon79/status/1076477816550670337"/>
    <hyperlink ref="X105" r:id="rId431" display="https://twitter.com/#!/brianfrosh/status/1075810801297047552"/>
    <hyperlink ref="X106" r:id="rId432" display="https://twitter.com/#!/indivisiblemd/status/1076514499933495296"/>
    <hyperlink ref="X107" r:id="rId433" display="https://twitter.com/#!/plattsoil/status/1074706182902816768"/>
    <hyperlink ref="X108" r:id="rId434" display="https://twitter.com/#!/digitaldecoded1/status/1076599507880677377"/>
    <hyperlink ref="X109" r:id="rId435" display="https://twitter.com/#!/stopdroptooling/status/1075775463178625024"/>
    <hyperlink ref="X110" r:id="rId436" display="https://twitter.com/#!/stopdroptooling/status/1076862559268102144"/>
    <hyperlink ref="X111" r:id="rId437" display="https://twitter.com/#!/nrdc_af/status/1075465040776626176"/>
    <hyperlink ref="X112" r:id="rId438" display="https://twitter.com/#!/ddonigernrdc/status/1076888678801305600"/>
    <hyperlink ref="X113" r:id="rId439" display="https://twitter.com/#!/nrdc_af/status/1074724159157080065"/>
    <hyperlink ref="X114" r:id="rId440" display="https://twitter.com/#!/nrdc_af/status/1075090066106650630"/>
    <hyperlink ref="X115" r:id="rId441" display="https://twitter.com/#!/nrdc_af/status/1075420240962617350"/>
    <hyperlink ref="X116" r:id="rId442" display="https://twitter.com/#!/nrdc_af/status/1076888172703944712"/>
    <hyperlink ref="X117" r:id="rId443" display="https://twitter.com/#!/ddonigernrdc/status/1076888678801305600"/>
    <hyperlink ref="X118" r:id="rId444" display="https://twitter.com/#!/ddonigernrdc/status/1076888678801305600"/>
    <hyperlink ref="X119" r:id="rId445" display="https://twitter.com/#!/turtlewoman777/status/1076953796046131200"/>
    <hyperlink ref="X120" r:id="rId446" display="https://twitter.com/#!/turtlewoman777/status/1076953796046131200"/>
    <hyperlink ref="X121" r:id="rId447" display="https://twitter.com/#!/turtlewoman777/status/1076953796046131200"/>
    <hyperlink ref="X122" r:id="rId448" display="https://twitter.com/#!/turtlewoman777/status/1076953796046131200"/>
    <hyperlink ref="X123" r:id="rId449" display="https://twitter.com/#!/turtlewoman777/status/1076953796046131200"/>
    <hyperlink ref="X124" r:id="rId450" display="https://twitter.com/#!/turtlewoman777/status/1076953796046131200"/>
    <hyperlink ref="X125" r:id="rId451" display="https://twitter.com/#!/turtlewoman777/status/1076953796046131200"/>
    <hyperlink ref="X126" r:id="rId452" display="https://twitter.com/#!/turtlewoman777/status/1076953796046131200"/>
    <hyperlink ref="X127" r:id="rId453" display="https://twitter.com/#!/suomigirl987/status/1077146332039704577"/>
    <hyperlink ref="X128" r:id="rId454" display="https://twitter.com/#!/dwaynegish/status/1077269772381945856"/>
    <hyperlink ref="X129" r:id="rId455" display="https://twitter.com/#!/mobrock/status/1077341629542031361"/>
    <hyperlink ref="X130" r:id="rId456" display="https://twitter.com/#!/swell/status/1077342160721268746"/>
    <hyperlink ref="X131" r:id="rId457" display="https://twitter.com/#!/gina5050/status/1077342582634496001"/>
    <hyperlink ref="X132" r:id="rId458" display="https://twitter.com/#!/gameing/status/1076204293928022017"/>
    <hyperlink ref="X133" r:id="rId459" display="https://twitter.com/#!/gameing/status/1077347694882897920"/>
    <hyperlink ref="X134" r:id="rId460" display="https://twitter.com/#!/xsuzi00/status/1077348569907191808"/>
    <hyperlink ref="X135" r:id="rId461" display="https://twitter.com/#!/sud_basu/status/1077672403524714496"/>
    <hyperlink ref="X136" r:id="rId462" display="https://twitter.com/#!/mspasty/status/1077849732972711936"/>
    <hyperlink ref="X137" r:id="rId463" display="https://twitter.com/#!/janekbrundage/status/1076187427109244928"/>
    <hyperlink ref="X138" r:id="rId464" display="https://twitter.com/#!/janekbrundage/status/1076459676647256064"/>
    <hyperlink ref="X139" r:id="rId465" display="https://twitter.com/#!/janekbrundage/status/1076627848213991424"/>
    <hyperlink ref="X140" r:id="rId466" display="https://twitter.com/#!/janekbrundage/status/1076653810779652098"/>
    <hyperlink ref="X141" r:id="rId467" display="https://twitter.com/#!/janekbrundage/status/1076839736533233664"/>
    <hyperlink ref="X142" r:id="rId468" display="https://twitter.com/#!/janekbrundage/status/1077892243586015232"/>
    <hyperlink ref="X143" r:id="rId469" display="https://twitter.com/#!/enviroaction/status/1075029919208562693"/>
    <hyperlink ref="X144" r:id="rId470" display="https://twitter.com/#!/enviroaction/status/1076150049837441024"/>
    <hyperlink ref="X145" r:id="rId471" display="https://twitter.com/#!/enviroaction/status/1077278736959954944"/>
    <hyperlink ref="X146" r:id="rId472" display="https://twitter.com/#!/enviroaction/status/1077340896041955328"/>
    <hyperlink ref="X147" r:id="rId473" display="https://twitter.com/#!/schon_patricia/status/1077951047719677952"/>
    <hyperlink ref="X148" r:id="rId474" display="https://twitter.com/#!/barnettandassoc/status/1075254398136258560"/>
    <hyperlink ref="X149" r:id="rId475" display="https://twitter.com/#!/barnettandassoc/status/1078349796916621313"/>
    <hyperlink ref="X150" r:id="rId476" display="https://twitter.com/#!/perfoblogger/status/1078428384185716741"/>
    <hyperlink ref="X151" r:id="rId477" display="https://twitter.com/#!/perfoblogger/status/1074625862329339906"/>
    <hyperlink ref="X152" r:id="rId478" display="https://twitter.com/#!/perfoblogger/status/1074626030109745153"/>
    <hyperlink ref="X153" r:id="rId479" display="https://twitter.com/#!/perfoblogger/status/1074985028881403904"/>
    <hyperlink ref="X154" r:id="rId480" display="https://twitter.com/#!/perfoblogger/status/1078428368901627904"/>
    <hyperlink ref="X155" r:id="rId481" display="https://twitter.com/#!/xtheflippers/status/1074764367932088323"/>
    <hyperlink ref="X156" r:id="rId482" display="https://twitter.com/#!/xtheflippers/status/1078452796574388226"/>
    <hyperlink ref="X157" r:id="rId483" display="https://twitter.com/#!/xtheflippers/status/1074764367932088323"/>
    <hyperlink ref="X158" r:id="rId484" display="https://twitter.com/#!/xtheflippers/status/1078452796574388226"/>
    <hyperlink ref="X159" r:id="rId485" display="https://twitter.com/#!/nitram_4200/status/1078455248337817600"/>
    <hyperlink ref="X160" r:id="rId486" display="https://twitter.com/#!/danbacher/status/1074761117065404416"/>
    <hyperlink ref="X161" r:id="rId487" display="https://twitter.com/#!/danbacher/status/1074764366984015872"/>
    <hyperlink ref="X162" r:id="rId488" display="https://twitter.com/#!/danbacher/status/1074779303898796032"/>
    <hyperlink ref="X163" r:id="rId489" display="https://twitter.com/#!/paisley_owen/status/1078471725933871105"/>
    <hyperlink ref="X164" r:id="rId490" display="https://twitter.com/#!/climateleaf/status/1078636690057691141"/>
    <hyperlink ref="X165" r:id="rId491" display="https://twitter.com/#!/stonedwino/status/1078657941404872705"/>
    <hyperlink ref="X166" r:id="rId492" display="https://twitter.com/#!/dragondeepwater/status/1075186629214642177"/>
    <hyperlink ref="X167" r:id="rId493" display="https://twitter.com/#!/dragondeepwater/status/1075410635352129536"/>
    <hyperlink ref="X168" r:id="rId494" display="https://twitter.com/#!/dragondeepwater/status/1075742628350709762"/>
    <hyperlink ref="X169" r:id="rId495" display="https://twitter.com/#!/dragondeepwater/status/1076140138013577219"/>
    <hyperlink ref="X170" r:id="rId496" display="https://twitter.com/#!/dragondeepwater/status/1077220545408782336"/>
    <hyperlink ref="X171" r:id="rId497" display="https://twitter.com/#!/dragondeepwater/status/1078086871614439424"/>
    <hyperlink ref="X172" r:id="rId498" display="https://twitter.com/#!/dragondeepwater/status/1078311594373902338"/>
    <hyperlink ref="X173" r:id="rId499" display="https://twitter.com/#!/dragondeepwater/status/1078391937881657344"/>
    <hyperlink ref="X174" r:id="rId500" display="https://twitter.com/#!/arogis60/status/1078729090834841600"/>
    <hyperlink ref="X175" r:id="rId501" display="https://twitter.com/#!/arogis60/status/1078729177841451012"/>
    <hyperlink ref="X176" r:id="rId502" display="https://twitter.com/#!/fromthebowseat/status/1078734910700036096"/>
    <hyperlink ref="X177" r:id="rId503" display="https://twitter.com/#!/kevindk82/status/1078754590017929217"/>
    <hyperlink ref="X178" r:id="rId504" display="https://twitter.com/#!/kevindk82/status/1078754590017929217"/>
    <hyperlink ref="X179" r:id="rId505" display="https://twitter.com/#!/kevindk82/status/1078754590017929217"/>
    <hyperlink ref="X180" r:id="rId506" display="https://twitter.com/#!/kevindk82/status/1078754590017929217"/>
    <hyperlink ref="X181" r:id="rId507" display="https://twitter.com/#!/kevindk82/status/1078754590017929217"/>
    <hyperlink ref="X182" r:id="rId508" display="https://twitter.com/#!/kevindk82/status/1078754590017929217"/>
    <hyperlink ref="X183" r:id="rId509" display="https://twitter.com/#!/kevindk82/status/1078755093489561600"/>
    <hyperlink ref="X184" r:id="rId510" display="https://twitter.com/#!/kevindk82/status/1078755093489561600"/>
    <hyperlink ref="X185" r:id="rId511" display="https://twitter.com/#!/kevindk82/status/1078755093489561600"/>
    <hyperlink ref="X186" r:id="rId512" display="https://twitter.com/#!/kevindk82/status/1078755093489561600"/>
    <hyperlink ref="X187" r:id="rId513" display="https://twitter.com/#!/kevindk82/status/1078755093489561600"/>
    <hyperlink ref="X188" r:id="rId514" display="https://twitter.com/#!/kevindk82/status/1078755093489561600"/>
    <hyperlink ref="X189" r:id="rId515" display="https://twitter.com/#!/aloginlo/status/1078797860844507142"/>
    <hyperlink ref="X190" r:id="rId516" display="https://twitter.com/#!/bigjmcc/status/1072450069188829184"/>
    <hyperlink ref="X191" r:id="rId517" display="https://twitter.com/#!/bigjmcc/status/1074512967750828033"/>
    <hyperlink ref="X192" r:id="rId518" display="https://twitter.com/#!/bigjmcc/status/1074276371143237634"/>
    <hyperlink ref="X193" r:id="rId519" display="https://twitter.com/#!/bigjmcc/status/1074512967750828033"/>
    <hyperlink ref="X194" r:id="rId520" display="https://twitter.com/#!/bigjmcc/status/1074276371143237634"/>
    <hyperlink ref="X195" r:id="rId521" display="https://twitter.com/#!/bigjmcc/status/1074512967750828033"/>
    <hyperlink ref="X196" r:id="rId522" display="https://twitter.com/#!/bigjmcc/status/1074640116013039617"/>
    <hyperlink ref="X197" r:id="rId523" display="https://twitter.com/#!/bigjmcc/status/1075040439806369792"/>
    <hyperlink ref="X198" r:id="rId524" display="https://twitter.com/#!/bigjmcc/status/1075759000661213187"/>
    <hyperlink ref="X199" r:id="rId525" display="https://twitter.com/#!/bigjmcc/status/1075759000661213187"/>
    <hyperlink ref="X200" r:id="rId526" display="https://twitter.com/#!/bigjmcc/status/1079026880798486528"/>
    <hyperlink ref="X201" r:id="rId527" display="https://twitter.com/#!/bigjmcc/status/1079026880798486528"/>
    <hyperlink ref="X202" r:id="rId528" display="https://twitter.com/#!/lizolac/status/1079042698370265089"/>
    <hyperlink ref="X203" r:id="rId529" display="https://twitter.com/#!/devetrobert/status/1079076737429000192"/>
    <hyperlink ref="X204" r:id="rId530" display="https://twitter.com/#!/thegreenpagesbc/status/1079138536412958720"/>
    <hyperlink ref="X205" r:id="rId531" display="https://twitter.com/#!/thegreenpagesbc/status/1079139180171554816"/>
    <hyperlink ref="X206" r:id="rId532" display="https://twitter.com/#!/bigjmcc/status/1074647296443342848"/>
    <hyperlink ref="X207" r:id="rId533" display="https://twitter.com/#!/bigjmcc/status/1074849865782493184"/>
    <hyperlink ref="X208" r:id="rId534" display="https://twitter.com/#!/bigjmcc/status/1079026880798486528"/>
    <hyperlink ref="X209" r:id="rId535" display="https://twitter.com/#!/greenmission/status/1074661866796916736"/>
    <hyperlink ref="X210" r:id="rId536" display="https://twitter.com/#!/bigjmcc/status/1072450069188829184"/>
    <hyperlink ref="X211" r:id="rId537" display="https://twitter.com/#!/bigjmcc/status/1074647296443342848"/>
    <hyperlink ref="X212" r:id="rId538" display="https://twitter.com/#!/bigjmcc/status/1074849865782493184"/>
    <hyperlink ref="X213" r:id="rId539" display="https://twitter.com/#!/bigjmcc/status/1079026880798486528"/>
    <hyperlink ref="X214" r:id="rId540" display="https://twitter.com/#!/greenmission/status/1074661866796916736"/>
    <hyperlink ref="X215" r:id="rId541" display="https://twitter.com/#!/greenmission/status/1079228001865383942"/>
    <hyperlink ref="X216" r:id="rId542" display="https://twitter.com/#!/bigjmcc/status/1072450069188829184"/>
    <hyperlink ref="X217" r:id="rId543" display="https://twitter.com/#!/bigjmcc/status/1074640116013039617"/>
    <hyperlink ref="X218" r:id="rId544" display="https://twitter.com/#!/greenmission/status/1074661866796916736"/>
    <hyperlink ref="X219" r:id="rId545" display="https://twitter.com/#!/greenmission/status/1079228001865383942"/>
    <hyperlink ref="X220" r:id="rId546" display="https://twitter.com/#!/canadavolunteer/status/1079282877542682624"/>
    <hyperlink ref="X221" r:id="rId547" display="https://twitter.com/#!/canadavolunteer/status/1079282877542682624"/>
    <hyperlink ref="X222" r:id="rId548" display="https://twitter.com/#!/canadavolunteer/status/1079282877542682624"/>
    <hyperlink ref="X223" r:id="rId549" display="https://twitter.com/#!/thepurplepatri1/status/1079433182636699648"/>
    <hyperlink ref="AZ192" r:id="rId550" display="https://api.twitter.com/1.1/geo/id/5d058f2e9fe1516c.json"/>
    <hyperlink ref="AZ194" r:id="rId551" display="https://api.twitter.com/1.1/geo/id/5d058f2e9fe1516c.json"/>
    <hyperlink ref="AZ197" r:id="rId552" display="https://api.twitter.com/1.1/geo/id/5d058f2e9fe1516c.json"/>
  </hyperlinks>
  <printOptions/>
  <pageMargins left="0.7" right="0.7" top="0.75" bottom="0.75" header="0.3" footer="0.3"/>
  <pageSetup horizontalDpi="600" verticalDpi="600" orientation="portrait" r:id="rId556"/>
  <legacyDrawing r:id="rId554"/>
  <tableParts>
    <tablePart r:id="rId5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2812</v>
      </c>
      <c r="B1" s="13" t="s">
        <v>3003</v>
      </c>
      <c r="C1" s="13" t="s">
        <v>3004</v>
      </c>
      <c r="D1" s="13" t="s">
        <v>144</v>
      </c>
      <c r="E1" s="13" t="s">
        <v>3006</v>
      </c>
      <c r="F1" s="13" t="s">
        <v>3007</v>
      </c>
      <c r="G1" s="13" t="s">
        <v>3008</v>
      </c>
    </row>
    <row r="2" spans="1:7" ht="15">
      <c r="A2" s="78" t="s">
        <v>2385</v>
      </c>
      <c r="B2" s="78">
        <v>147</v>
      </c>
      <c r="C2" s="121">
        <v>0.04774277362780124</v>
      </c>
      <c r="D2" s="78" t="s">
        <v>3005</v>
      </c>
      <c r="E2" s="78"/>
      <c r="F2" s="78"/>
      <c r="G2" s="78"/>
    </row>
    <row r="3" spans="1:7" ht="15">
      <c r="A3" s="78" t="s">
        <v>2386</v>
      </c>
      <c r="B3" s="78">
        <v>45</v>
      </c>
      <c r="C3" s="121">
        <v>0.014615134784020788</v>
      </c>
      <c r="D3" s="78" t="s">
        <v>3005</v>
      </c>
      <c r="E3" s="78"/>
      <c r="F3" s="78"/>
      <c r="G3" s="78"/>
    </row>
    <row r="4" spans="1:7" ht="15">
      <c r="A4" s="78" t="s">
        <v>2387</v>
      </c>
      <c r="B4" s="78">
        <v>0</v>
      </c>
      <c r="C4" s="121">
        <v>0</v>
      </c>
      <c r="D4" s="78" t="s">
        <v>3005</v>
      </c>
      <c r="E4" s="78"/>
      <c r="F4" s="78"/>
      <c r="G4" s="78"/>
    </row>
    <row r="5" spans="1:7" ht="15">
      <c r="A5" s="78" t="s">
        <v>2388</v>
      </c>
      <c r="B5" s="78">
        <v>2887</v>
      </c>
      <c r="C5" s="121">
        <v>0.9376420915881779</v>
      </c>
      <c r="D5" s="78" t="s">
        <v>3005</v>
      </c>
      <c r="E5" s="78"/>
      <c r="F5" s="78"/>
      <c r="G5" s="78"/>
    </row>
    <row r="6" spans="1:7" ht="15">
      <c r="A6" s="78" t="s">
        <v>2389</v>
      </c>
      <c r="B6" s="78">
        <v>3079</v>
      </c>
      <c r="C6" s="121">
        <v>1</v>
      </c>
      <c r="D6" s="78" t="s">
        <v>3005</v>
      </c>
      <c r="E6" s="78"/>
      <c r="F6" s="78"/>
      <c r="G6" s="78"/>
    </row>
    <row r="7" spans="1:7" ht="15">
      <c r="A7" s="84" t="s">
        <v>594</v>
      </c>
      <c r="B7" s="84">
        <v>64</v>
      </c>
      <c r="C7" s="122">
        <v>0.013187572915609885</v>
      </c>
      <c r="D7" s="84" t="s">
        <v>3005</v>
      </c>
      <c r="E7" s="84" t="b">
        <v>0</v>
      </c>
      <c r="F7" s="84" t="b">
        <v>0</v>
      </c>
      <c r="G7" s="84" t="b">
        <v>0</v>
      </c>
    </row>
    <row r="8" spans="1:7" ht="15">
      <c r="A8" s="84" t="s">
        <v>2390</v>
      </c>
      <c r="B8" s="84">
        <v>45</v>
      </c>
      <c r="C8" s="122">
        <v>0.012828961155970806</v>
      </c>
      <c r="D8" s="84" t="s">
        <v>3005</v>
      </c>
      <c r="E8" s="84" t="b">
        <v>0</v>
      </c>
      <c r="F8" s="84" t="b">
        <v>0</v>
      </c>
      <c r="G8" s="84" t="b">
        <v>0</v>
      </c>
    </row>
    <row r="9" spans="1:7" ht="15">
      <c r="A9" s="84" t="s">
        <v>2355</v>
      </c>
      <c r="B9" s="84">
        <v>41</v>
      </c>
      <c r="C9" s="122">
        <v>0.012956424630995635</v>
      </c>
      <c r="D9" s="84" t="s">
        <v>3005</v>
      </c>
      <c r="E9" s="84" t="b">
        <v>0</v>
      </c>
      <c r="F9" s="84" t="b">
        <v>0</v>
      </c>
      <c r="G9" s="84" t="b">
        <v>0</v>
      </c>
    </row>
    <row r="10" spans="1:7" ht="15">
      <c r="A10" s="84" t="s">
        <v>2391</v>
      </c>
      <c r="B10" s="84">
        <v>34</v>
      </c>
      <c r="C10" s="122">
        <v>0.01651287032540068</v>
      </c>
      <c r="D10" s="84" t="s">
        <v>3005</v>
      </c>
      <c r="E10" s="84" t="b">
        <v>1</v>
      </c>
      <c r="F10" s="84" t="b">
        <v>0</v>
      </c>
      <c r="G10" s="84" t="b">
        <v>0</v>
      </c>
    </row>
    <row r="11" spans="1:7" ht="15">
      <c r="A11" s="84" t="s">
        <v>2392</v>
      </c>
      <c r="B11" s="84">
        <v>34</v>
      </c>
      <c r="C11" s="122">
        <v>0.011542001042945432</v>
      </c>
      <c r="D11" s="84" t="s">
        <v>3005</v>
      </c>
      <c r="E11" s="84" t="b">
        <v>0</v>
      </c>
      <c r="F11" s="84" t="b">
        <v>0</v>
      </c>
      <c r="G11" s="84" t="b">
        <v>0</v>
      </c>
    </row>
    <row r="12" spans="1:7" ht="15">
      <c r="A12" s="84" t="s">
        <v>2399</v>
      </c>
      <c r="B12" s="84">
        <v>33</v>
      </c>
      <c r="C12" s="122">
        <v>0.011410322675819694</v>
      </c>
      <c r="D12" s="84" t="s">
        <v>3005</v>
      </c>
      <c r="E12" s="84" t="b">
        <v>0</v>
      </c>
      <c r="F12" s="84" t="b">
        <v>0</v>
      </c>
      <c r="G12" s="84" t="b">
        <v>0</v>
      </c>
    </row>
    <row r="13" spans="1:7" ht="15">
      <c r="A13" s="84" t="s">
        <v>2400</v>
      </c>
      <c r="B13" s="84">
        <v>33</v>
      </c>
      <c r="C13" s="122">
        <v>0.011410322675819694</v>
      </c>
      <c r="D13" s="84" t="s">
        <v>3005</v>
      </c>
      <c r="E13" s="84" t="b">
        <v>0</v>
      </c>
      <c r="F13" s="84" t="b">
        <v>0</v>
      </c>
      <c r="G13" s="84" t="b">
        <v>0</v>
      </c>
    </row>
    <row r="14" spans="1:7" ht="15">
      <c r="A14" s="84" t="s">
        <v>2394</v>
      </c>
      <c r="B14" s="84">
        <v>33</v>
      </c>
      <c r="C14" s="122">
        <v>0.011410322675819694</v>
      </c>
      <c r="D14" s="84" t="s">
        <v>3005</v>
      </c>
      <c r="E14" s="84" t="b">
        <v>0</v>
      </c>
      <c r="F14" s="84" t="b">
        <v>0</v>
      </c>
      <c r="G14" s="84" t="b">
        <v>0</v>
      </c>
    </row>
    <row r="15" spans="1:7" ht="15">
      <c r="A15" s="84" t="s">
        <v>295</v>
      </c>
      <c r="B15" s="84">
        <v>32</v>
      </c>
      <c r="C15" s="122">
        <v>0.011272251664821648</v>
      </c>
      <c r="D15" s="84" t="s">
        <v>3005</v>
      </c>
      <c r="E15" s="84" t="b">
        <v>0</v>
      </c>
      <c r="F15" s="84" t="b">
        <v>0</v>
      </c>
      <c r="G15" s="84" t="b">
        <v>0</v>
      </c>
    </row>
    <row r="16" spans="1:7" ht="15">
      <c r="A16" s="84" t="s">
        <v>2395</v>
      </c>
      <c r="B16" s="84">
        <v>31</v>
      </c>
      <c r="C16" s="122">
        <v>0.01112758817574747</v>
      </c>
      <c r="D16" s="84" t="s">
        <v>3005</v>
      </c>
      <c r="E16" s="84" t="b">
        <v>0</v>
      </c>
      <c r="F16" s="84" t="b">
        <v>0</v>
      </c>
      <c r="G16" s="84" t="b">
        <v>0</v>
      </c>
    </row>
    <row r="17" spans="1:7" ht="15">
      <c r="A17" s="84" t="s">
        <v>2396</v>
      </c>
      <c r="B17" s="84">
        <v>31</v>
      </c>
      <c r="C17" s="122">
        <v>0.01112758817574747</v>
      </c>
      <c r="D17" s="84" t="s">
        <v>3005</v>
      </c>
      <c r="E17" s="84" t="b">
        <v>0</v>
      </c>
      <c r="F17" s="84" t="b">
        <v>0</v>
      </c>
      <c r="G17" s="84" t="b">
        <v>0</v>
      </c>
    </row>
    <row r="18" spans="1:7" ht="15">
      <c r="A18" s="84" t="s">
        <v>2397</v>
      </c>
      <c r="B18" s="84">
        <v>31</v>
      </c>
      <c r="C18" s="122">
        <v>0.01112758817574747</v>
      </c>
      <c r="D18" s="84" t="s">
        <v>3005</v>
      </c>
      <c r="E18" s="84" t="b">
        <v>1</v>
      </c>
      <c r="F18" s="84" t="b">
        <v>0</v>
      </c>
      <c r="G18" s="84" t="b">
        <v>0</v>
      </c>
    </row>
    <row r="19" spans="1:7" ht="15">
      <c r="A19" s="84" t="s">
        <v>2398</v>
      </c>
      <c r="B19" s="84">
        <v>31</v>
      </c>
      <c r="C19" s="122">
        <v>0.01112758817574747</v>
      </c>
      <c r="D19" s="84" t="s">
        <v>3005</v>
      </c>
      <c r="E19" s="84" t="b">
        <v>0</v>
      </c>
      <c r="F19" s="84" t="b">
        <v>0</v>
      </c>
      <c r="G19" s="84" t="b">
        <v>0</v>
      </c>
    </row>
    <row r="20" spans="1:7" ht="15">
      <c r="A20" s="84" t="s">
        <v>2401</v>
      </c>
      <c r="B20" s="84">
        <v>31</v>
      </c>
      <c r="C20" s="122">
        <v>0.01112758817574747</v>
      </c>
      <c r="D20" s="84" t="s">
        <v>3005</v>
      </c>
      <c r="E20" s="84" t="b">
        <v>1</v>
      </c>
      <c r="F20" s="84" t="b">
        <v>0</v>
      </c>
      <c r="G20" s="84" t="b">
        <v>0</v>
      </c>
    </row>
    <row r="21" spans="1:7" ht="15">
      <c r="A21" s="84" t="s">
        <v>2813</v>
      </c>
      <c r="B21" s="84">
        <v>31</v>
      </c>
      <c r="C21" s="122">
        <v>0.01112758817574747</v>
      </c>
      <c r="D21" s="84" t="s">
        <v>3005</v>
      </c>
      <c r="E21" s="84" t="b">
        <v>0</v>
      </c>
      <c r="F21" s="84" t="b">
        <v>0</v>
      </c>
      <c r="G21" s="84" t="b">
        <v>0</v>
      </c>
    </row>
    <row r="22" spans="1:7" ht="15">
      <c r="A22" s="84" t="s">
        <v>2814</v>
      </c>
      <c r="B22" s="84">
        <v>30</v>
      </c>
      <c r="C22" s="122">
        <v>0.010976119475356165</v>
      </c>
      <c r="D22" s="84" t="s">
        <v>3005</v>
      </c>
      <c r="E22" s="84" t="b">
        <v>0</v>
      </c>
      <c r="F22" s="84" t="b">
        <v>0</v>
      </c>
      <c r="G22" s="84" t="b">
        <v>0</v>
      </c>
    </row>
    <row r="23" spans="1:7" ht="15">
      <c r="A23" s="84" t="s">
        <v>2815</v>
      </c>
      <c r="B23" s="84">
        <v>24</v>
      </c>
      <c r="C23" s="122">
        <v>0.009910492623603705</v>
      </c>
      <c r="D23" s="84" t="s">
        <v>3005</v>
      </c>
      <c r="E23" s="84" t="b">
        <v>0</v>
      </c>
      <c r="F23" s="84" t="b">
        <v>0</v>
      </c>
      <c r="G23" s="84" t="b">
        <v>0</v>
      </c>
    </row>
    <row r="24" spans="1:7" ht="15">
      <c r="A24" s="84" t="s">
        <v>2417</v>
      </c>
      <c r="B24" s="84">
        <v>23</v>
      </c>
      <c r="C24" s="122">
        <v>0.009704023780133884</v>
      </c>
      <c r="D24" s="84" t="s">
        <v>3005</v>
      </c>
      <c r="E24" s="84" t="b">
        <v>0</v>
      </c>
      <c r="F24" s="84" t="b">
        <v>0</v>
      </c>
      <c r="G24" s="84" t="b">
        <v>0</v>
      </c>
    </row>
    <row r="25" spans="1:7" ht="15">
      <c r="A25" s="84" t="s">
        <v>622</v>
      </c>
      <c r="B25" s="84">
        <v>20</v>
      </c>
      <c r="C25" s="122">
        <v>0.009244247891456484</v>
      </c>
      <c r="D25" s="84" t="s">
        <v>3005</v>
      </c>
      <c r="E25" s="84" t="b">
        <v>0</v>
      </c>
      <c r="F25" s="84" t="b">
        <v>0</v>
      </c>
      <c r="G25" s="84" t="b">
        <v>0</v>
      </c>
    </row>
    <row r="26" spans="1:7" ht="15">
      <c r="A26" s="84" t="s">
        <v>2816</v>
      </c>
      <c r="B26" s="84">
        <v>18</v>
      </c>
      <c r="C26" s="122">
        <v>0.00852509737394338</v>
      </c>
      <c r="D26" s="84" t="s">
        <v>3005</v>
      </c>
      <c r="E26" s="84" t="b">
        <v>0</v>
      </c>
      <c r="F26" s="84" t="b">
        <v>0</v>
      </c>
      <c r="G26" s="84" t="b">
        <v>0</v>
      </c>
    </row>
    <row r="27" spans="1:7" ht="15">
      <c r="A27" s="84" t="s">
        <v>2341</v>
      </c>
      <c r="B27" s="84">
        <v>18</v>
      </c>
      <c r="C27" s="122">
        <v>0.00852509737394338</v>
      </c>
      <c r="D27" s="84" t="s">
        <v>3005</v>
      </c>
      <c r="E27" s="84" t="b">
        <v>0</v>
      </c>
      <c r="F27" s="84" t="b">
        <v>0</v>
      </c>
      <c r="G27" s="84" t="b">
        <v>0</v>
      </c>
    </row>
    <row r="28" spans="1:7" ht="15">
      <c r="A28" s="84" t="s">
        <v>228</v>
      </c>
      <c r="B28" s="84">
        <v>17</v>
      </c>
      <c r="C28" s="122">
        <v>0.00825643516270034</v>
      </c>
      <c r="D28" s="84" t="s">
        <v>3005</v>
      </c>
      <c r="E28" s="84" t="b">
        <v>0</v>
      </c>
      <c r="F28" s="84" t="b">
        <v>0</v>
      </c>
      <c r="G28" s="84" t="b">
        <v>0</v>
      </c>
    </row>
    <row r="29" spans="1:7" ht="15">
      <c r="A29" s="84" t="s">
        <v>2412</v>
      </c>
      <c r="B29" s="84">
        <v>17</v>
      </c>
      <c r="C29" s="122">
        <v>0.00825643516270034</v>
      </c>
      <c r="D29" s="84" t="s">
        <v>3005</v>
      </c>
      <c r="E29" s="84" t="b">
        <v>0</v>
      </c>
      <c r="F29" s="84" t="b">
        <v>0</v>
      </c>
      <c r="G29" s="84" t="b">
        <v>0</v>
      </c>
    </row>
    <row r="30" spans="1:7" ht="15">
      <c r="A30" s="84" t="s">
        <v>2413</v>
      </c>
      <c r="B30" s="84">
        <v>17</v>
      </c>
      <c r="C30" s="122">
        <v>0.00825643516270034</v>
      </c>
      <c r="D30" s="84" t="s">
        <v>3005</v>
      </c>
      <c r="E30" s="84" t="b">
        <v>0</v>
      </c>
      <c r="F30" s="84" t="b">
        <v>0</v>
      </c>
      <c r="G30" s="84" t="b">
        <v>0</v>
      </c>
    </row>
    <row r="31" spans="1:7" ht="15">
      <c r="A31" s="84" t="s">
        <v>2414</v>
      </c>
      <c r="B31" s="84">
        <v>17</v>
      </c>
      <c r="C31" s="122">
        <v>0.00825643516270034</v>
      </c>
      <c r="D31" s="84" t="s">
        <v>3005</v>
      </c>
      <c r="E31" s="84" t="b">
        <v>0</v>
      </c>
      <c r="F31" s="84" t="b">
        <v>0</v>
      </c>
      <c r="G31" s="84" t="b">
        <v>0</v>
      </c>
    </row>
    <row r="32" spans="1:7" ht="15">
      <c r="A32" s="84" t="s">
        <v>2415</v>
      </c>
      <c r="B32" s="84">
        <v>17</v>
      </c>
      <c r="C32" s="122">
        <v>0.00825643516270034</v>
      </c>
      <c r="D32" s="84" t="s">
        <v>3005</v>
      </c>
      <c r="E32" s="84" t="b">
        <v>0</v>
      </c>
      <c r="F32" s="84" t="b">
        <v>0</v>
      </c>
      <c r="G32" s="84" t="b">
        <v>0</v>
      </c>
    </row>
    <row r="33" spans="1:7" ht="15">
      <c r="A33" s="84" t="s">
        <v>2416</v>
      </c>
      <c r="B33" s="84">
        <v>17</v>
      </c>
      <c r="C33" s="122">
        <v>0.00825643516270034</v>
      </c>
      <c r="D33" s="84" t="s">
        <v>3005</v>
      </c>
      <c r="E33" s="84" t="b">
        <v>0</v>
      </c>
      <c r="F33" s="84" t="b">
        <v>0</v>
      </c>
      <c r="G33" s="84" t="b">
        <v>0</v>
      </c>
    </row>
    <row r="34" spans="1:7" ht="15">
      <c r="A34" s="84" t="s">
        <v>2817</v>
      </c>
      <c r="B34" s="84">
        <v>17</v>
      </c>
      <c r="C34" s="122">
        <v>0.00825643516270034</v>
      </c>
      <c r="D34" s="84" t="s">
        <v>3005</v>
      </c>
      <c r="E34" s="84" t="b">
        <v>0</v>
      </c>
      <c r="F34" s="84" t="b">
        <v>0</v>
      </c>
      <c r="G34" s="84" t="b">
        <v>0</v>
      </c>
    </row>
    <row r="35" spans="1:7" ht="15">
      <c r="A35" s="84" t="s">
        <v>2818</v>
      </c>
      <c r="B35" s="84">
        <v>16</v>
      </c>
      <c r="C35" s="122">
        <v>0.007975358435919176</v>
      </c>
      <c r="D35" s="84" t="s">
        <v>3005</v>
      </c>
      <c r="E35" s="84" t="b">
        <v>0</v>
      </c>
      <c r="F35" s="84" t="b">
        <v>0</v>
      </c>
      <c r="G35" s="84" t="b">
        <v>0</v>
      </c>
    </row>
    <row r="36" spans="1:7" ht="15">
      <c r="A36" s="84" t="s">
        <v>2363</v>
      </c>
      <c r="B36" s="84">
        <v>15</v>
      </c>
      <c r="C36" s="122">
        <v>0.007681090303467164</v>
      </c>
      <c r="D36" s="84" t="s">
        <v>3005</v>
      </c>
      <c r="E36" s="84" t="b">
        <v>1</v>
      </c>
      <c r="F36" s="84" t="b">
        <v>0</v>
      </c>
      <c r="G36" s="84" t="b">
        <v>0</v>
      </c>
    </row>
    <row r="37" spans="1:7" ht="15">
      <c r="A37" s="84" t="s">
        <v>327</v>
      </c>
      <c r="B37" s="84">
        <v>13</v>
      </c>
      <c r="C37" s="122">
        <v>0.007049330936342245</v>
      </c>
      <c r="D37" s="84" t="s">
        <v>3005</v>
      </c>
      <c r="E37" s="84" t="b">
        <v>0</v>
      </c>
      <c r="F37" s="84" t="b">
        <v>0</v>
      </c>
      <c r="G37" s="84" t="b">
        <v>0</v>
      </c>
    </row>
    <row r="38" spans="1:7" ht="15">
      <c r="A38" s="84" t="s">
        <v>2403</v>
      </c>
      <c r="B38" s="84">
        <v>13</v>
      </c>
      <c r="C38" s="122">
        <v>0.007049330936342245</v>
      </c>
      <c r="D38" s="84" t="s">
        <v>3005</v>
      </c>
      <c r="E38" s="84" t="b">
        <v>0</v>
      </c>
      <c r="F38" s="84" t="b">
        <v>0</v>
      </c>
      <c r="G38" s="84" t="b">
        <v>0</v>
      </c>
    </row>
    <row r="39" spans="1:7" ht="15">
      <c r="A39" s="84" t="s">
        <v>2819</v>
      </c>
      <c r="B39" s="84">
        <v>12</v>
      </c>
      <c r="C39" s="122">
        <v>0.006709670764433117</v>
      </c>
      <c r="D39" s="84" t="s">
        <v>3005</v>
      </c>
      <c r="E39" s="84" t="b">
        <v>0</v>
      </c>
      <c r="F39" s="84" t="b">
        <v>0</v>
      </c>
      <c r="G39" s="84" t="b">
        <v>0</v>
      </c>
    </row>
    <row r="40" spans="1:7" ht="15">
      <c r="A40" s="84" t="s">
        <v>2820</v>
      </c>
      <c r="B40" s="84">
        <v>11</v>
      </c>
      <c r="C40" s="122">
        <v>0.006573549361418656</v>
      </c>
      <c r="D40" s="84" t="s">
        <v>3005</v>
      </c>
      <c r="E40" s="84" t="b">
        <v>0</v>
      </c>
      <c r="F40" s="84" t="b">
        <v>0</v>
      </c>
      <c r="G40" s="84" t="b">
        <v>0</v>
      </c>
    </row>
    <row r="41" spans="1:7" ht="15">
      <c r="A41" s="84" t="s">
        <v>2342</v>
      </c>
      <c r="B41" s="84">
        <v>11</v>
      </c>
      <c r="C41" s="122">
        <v>0.006352413112394628</v>
      </c>
      <c r="D41" s="84" t="s">
        <v>3005</v>
      </c>
      <c r="E41" s="84" t="b">
        <v>0</v>
      </c>
      <c r="F41" s="84" t="b">
        <v>0</v>
      </c>
      <c r="G41" s="84" t="b">
        <v>0</v>
      </c>
    </row>
    <row r="42" spans="1:7" ht="15">
      <c r="A42" s="84" t="s">
        <v>2429</v>
      </c>
      <c r="B42" s="84">
        <v>11</v>
      </c>
      <c r="C42" s="122">
        <v>0.006352413112394628</v>
      </c>
      <c r="D42" s="84" t="s">
        <v>3005</v>
      </c>
      <c r="E42" s="84" t="b">
        <v>0</v>
      </c>
      <c r="F42" s="84" t="b">
        <v>0</v>
      </c>
      <c r="G42" s="84" t="b">
        <v>0</v>
      </c>
    </row>
    <row r="43" spans="1:7" ht="15">
      <c r="A43" s="84" t="s">
        <v>313</v>
      </c>
      <c r="B43" s="84">
        <v>11</v>
      </c>
      <c r="C43" s="122">
        <v>0.006352413112394628</v>
      </c>
      <c r="D43" s="84" t="s">
        <v>3005</v>
      </c>
      <c r="E43" s="84" t="b">
        <v>0</v>
      </c>
      <c r="F43" s="84" t="b">
        <v>0</v>
      </c>
      <c r="G43" s="84" t="b">
        <v>0</v>
      </c>
    </row>
    <row r="44" spans="1:7" ht="15">
      <c r="A44" s="84" t="s">
        <v>2440</v>
      </c>
      <c r="B44" s="84">
        <v>11</v>
      </c>
      <c r="C44" s="122">
        <v>0.006352413112394628</v>
      </c>
      <c r="D44" s="84" t="s">
        <v>3005</v>
      </c>
      <c r="E44" s="84" t="b">
        <v>0</v>
      </c>
      <c r="F44" s="84" t="b">
        <v>0</v>
      </c>
      <c r="G44" s="84" t="b">
        <v>0</v>
      </c>
    </row>
    <row r="45" spans="1:7" ht="15">
      <c r="A45" s="84" t="s">
        <v>2343</v>
      </c>
      <c r="B45" s="84">
        <v>11</v>
      </c>
      <c r="C45" s="122">
        <v>0.006352413112394628</v>
      </c>
      <c r="D45" s="84" t="s">
        <v>3005</v>
      </c>
      <c r="E45" s="84" t="b">
        <v>0</v>
      </c>
      <c r="F45" s="84" t="b">
        <v>0</v>
      </c>
      <c r="G45" s="84" t="b">
        <v>0</v>
      </c>
    </row>
    <row r="46" spans="1:7" ht="15">
      <c r="A46" s="84" t="s">
        <v>335</v>
      </c>
      <c r="B46" s="84">
        <v>10</v>
      </c>
      <c r="C46" s="122">
        <v>0.0059759539649260505</v>
      </c>
      <c r="D46" s="84" t="s">
        <v>3005</v>
      </c>
      <c r="E46" s="84" t="b">
        <v>0</v>
      </c>
      <c r="F46" s="84" t="b">
        <v>0</v>
      </c>
      <c r="G46" s="84" t="b">
        <v>0</v>
      </c>
    </row>
    <row r="47" spans="1:7" ht="15">
      <c r="A47" s="84" t="s">
        <v>2425</v>
      </c>
      <c r="B47" s="84">
        <v>10</v>
      </c>
      <c r="C47" s="122">
        <v>0.0059759539649260505</v>
      </c>
      <c r="D47" s="84" t="s">
        <v>3005</v>
      </c>
      <c r="E47" s="84" t="b">
        <v>1</v>
      </c>
      <c r="F47" s="84" t="b">
        <v>0</v>
      </c>
      <c r="G47" s="84" t="b">
        <v>0</v>
      </c>
    </row>
    <row r="48" spans="1:7" ht="15">
      <c r="A48" s="84" t="s">
        <v>2439</v>
      </c>
      <c r="B48" s="84">
        <v>10</v>
      </c>
      <c r="C48" s="122">
        <v>0.0059759539649260505</v>
      </c>
      <c r="D48" s="84" t="s">
        <v>3005</v>
      </c>
      <c r="E48" s="84" t="b">
        <v>0</v>
      </c>
      <c r="F48" s="84" t="b">
        <v>0</v>
      </c>
      <c r="G48" s="84" t="b">
        <v>0</v>
      </c>
    </row>
    <row r="49" spans="1:7" ht="15">
      <c r="A49" s="84" t="s">
        <v>2441</v>
      </c>
      <c r="B49" s="84">
        <v>10</v>
      </c>
      <c r="C49" s="122">
        <v>0.0059759539649260505</v>
      </c>
      <c r="D49" s="84" t="s">
        <v>3005</v>
      </c>
      <c r="E49" s="84" t="b">
        <v>0</v>
      </c>
      <c r="F49" s="84" t="b">
        <v>0</v>
      </c>
      <c r="G49" s="84" t="b">
        <v>0</v>
      </c>
    </row>
    <row r="50" spans="1:7" ht="15">
      <c r="A50" s="84" t="s">
        <v>2442</v>
      </c>
      <c r="B50" s="84">
        <v>10</v>
      </c>
      <c r="C50" s="122">
        <v>0.0059759539649260505</v>
      </c>
      <c r="D50" s="84" t="s">
        <v>3005</v>
      </c>
      <c r="E50" s="84" t="b">
        <v>0</v>
      </c>
      <c r="F50" s="84" t="b">
        <v>0</v>
      </c>
      <c r="G50" s="84" t="b">
        <v>0</v>
      </c>
    </row>
    <row r="51" spans="1:7" ht="15">
      <c r="A51" s="84" t="s">
        <v>2443</v>
      </c>
      <c r="B51" s="84">
        <v>10</v>
      </c>
      <c r="C51" s="122">
        <v>0.0059759539649260505</v>
      </c>
      <c r="D51" s="84" t="s">
        <v>3005</v>
      </c>
      <c r="E51" s="84" t="b">
        <v>0</v>
      </c>
      <c r="F51" s="84" t="b">
        <v>0</v>
      </c>
      <c r="G51" s="84" t="b">
        <v>0</v>
      </c>
    </row>
    <row r="52" spans="1:7" ht="15">
      <c r="A52" s="84" t="s">
        <v>2444</v>
      </c>
      <c r="B52" s="84">
        <v>10</v>
      </c>
      <c r="C52" s="122">
        <v>0.0059759539649260505</v>
      </c>
      <c r="D52" s="84" t="s">
        <v>3005</v>
      </c>
      <c r="E52" s="84" t="b">
        <v>0</v>
      </c>
      <c r="F52" s="84" t="b">
        <v>0</v>
      </c>
      <c r="G52" s="84" t="b">
        <v>0</v>
      </c>
    </row>
    <row r="53" spans="1:7" ht="15">
      <c r="A53" s="84" t="s">
        <v>2445</v>
      </c>
      <c r="B53" s="84">
        <v>10</v>
      </c>
      <c r="C53" s="122">
        <v>0.0059759539649260505</v>
      </c>
      <c r="D53" s="84" t="s">
        <v>3005</v>
      </c>
      <c r="E53" s="84" t="b">
        <v>0</v>
      </c>
      <c r="F53" s="84" t="b">
        <v>0</v>
      </c>
      <c r="G53" s="84" t="b">
        <v>0</v>
      </c>
    </row>
    <row r="54" spans="1:7" ht="15">
      <c r="A54" s="84" t="s">
        <v>2344</v>
      </c>
      <c r="B54" s="84">
        <v>9</v>
      </c>
      <c r="C54" s="122">
        <v>0.005578367026445139</v>
      </c>
      <c r="D54" s="84" t="s">
        <v>3005</v>
      </c>
      <c r="E54" s="84" t="b">
        <v>0</v>
      </c>
      <c r="F54" s="84" t="b">
        <v>0</v>
      </c>
      <c r="G54" s="84" t="b">
        <v>0</v>
      </c>
    </row>
    <row r="55" spans="1:7" ht="15">
      <c r="A55" s="84" t="s">
        <v>2449</v>
      </c>
      <c r="B55" s="84">
        <v>9</v>
      </c>
      <c r="C55" s="122">
        <v>0.005801957459677986</v>
      </c>
      <c r="D55" s="84" t="s">
        <v>3005</v>
      </c>
      <c r="E55" s="84" t="b">
        <v>0</v>
      </c>
      <c r="F55" s="84" t="b">
        <v>0</v>
      </c>
      <c r="G55" s="84" t="b">
        <v>0</v>
      </c>
    </row>
    <row r="56" spans="1:7" ht="15">
      <c r="A56" s="84" t="s">
        <v>2431</v>
      </c>
      <c r="B56" s="84">
        <v>9</v>
      </c>
      <c r="C56" s="122">
        <v>0.005578367026445139</v>
      </c>
      <c r="D56" s="84" t="s">
        <v>3005</v>
      </c>
      <c r="E56" s="84" t="b">
        <v>0</v>
      </c>
      <c r="F56" s="84" t="b">
        <v>0</v>
      </c>
      <c r="G56" s="84" t="b">
        <v>0</v>
      </c>
    </row>
    <row r="57" spans="1:7" ht="15">
      <c r="A57" s="84" t="s">
        <v>297</v>
      </c>
      <c r="B57" s="84">
        <v>9</v>
      </c>
      <c r="C57" s="122">
        <v>0.005578367026445139</v>
      </c>
      <c r="D57" s="84" t="s">
        <v>3005</v>
      </c>
      <c r="E57" s="84" t="b">
        <v>0</v>
      </c>
      <c r="F57" s="84" t="b">
        <v>0</v>
      </c>
      <c r="G57" s="84" t="b">
        <v>0</v>
      </c>
    </row>
    <row r="58" spans="1:7" ht="15">
      <c r="A58" s="84" t="s">
        <v>2571</v>
      </c>
      <c r="B58" s="84">
        <v>9</v>
      </c>
      <c r="C58" s="122">
        <v>0.005578367026445139</v>
      </c>
      <c r="D58" s="84" t="s">
        <v>3005</v>
      </c>
      <c r="E58" s="84" t="b">
        <v>0</v>
      </c>
      <c r="F58" s="84" t="b">
        <v>0</v>
      </c>
      <c r="G58" s="84" t="b">
        <v>0</v>
      </c>
    </row>
    <row r="59" spans="1:7" ht="15">
      <c r="A59" s="84" t="s">
        <v>2345</v>
      </c>
      <c r="B59" s="84">
        <v>8</v>
      </c>
      <c r="C59" s="122">
        <v>0.005157295519713765</v>
      </c>
      <c r="D59" s="84" t="s">
        <v>3005</v>
      </c>
      <c r="E59" s="84" t="b">
        <v>0</v>
      </c>
      <c r="F59" s="84" t="b">
        <v>0</v>
      </c>
      <c r="G59" s="84" t="b">
        <v>0</v>
      </c>
    </row>
    <row r="60" spans="1:7" ht="15">
      <c r="A60" s="84" t="s">
        <v>334</v>
      </c>
      <c r="B60" s="84">
        <v>8</v>
      </c>
      <c r="C60" s="122">
        <v>0.005157295519713765</v>
      </c>
      <c r="D60" s="84" t="s">
        <v>3005</v>
      </c>
      <c r="E60" s="84" t="b">
        <v>0</v>
      </c>
      <c r="F60" s="84" t="b">
        <v>0</v>
      </c>
      <c r="G60" s="84" t="b">
        <v>0</v>
      </c>
    </row>
    <row r="61" spans="1:7" ht="15">
      <c r="A61" s="84" t="s">
        <v>2430</v>
      </c>
      <c r="B61" s="84">
        <v>8</v>
      </c>
      <c r="C61" s="122">
        <v>0.005157295519713765</v>
      </c>
      <c r="D61" s="84" t="s">
        <v>3005</v>
      </c>
      <c r="E61" s="84" t="b">
        <v>0</v>
      </c>
      <c r="F61" s="84" t="b">
        <v>0</v>
      </c>
      <c r="G61" s="84" t="b">
        <v>0</v>
      </c>
    </row>
    <row r="62" spans="1:7" ht="15">
      <c r="A62" s="84" t="s">
        <v>2432</v>
      </c>
      <c r="B62" s="84">
        <v>8</v>
      </c>
      <c r="C62" s="122">
        <v>0.005157295519713765</v>
      </c>
      <c r="D62" s="84" t="s">
        <v>3005</v>
      </c>
      <c r="E62" s="84" t="b">
        <v>0</v>
      </c>
      <c r="F62" s="84" t="b">
        <v>0</v>
      </c>
      <c r="G62" s="84" t="b">
        <v>0</v>
      </c>
    </row>
    <row r="63" spans="1:7" ht="15">
      <c r="A63" s="84" t="s">
        <v>2433</v>
      </c>
      <c r="B63" s="84">
        <v>8</v>
      </c>
      <c r="C63" s="122">
        <v>0.005157295519713765</v>
      </c>
      <c r="D63" s="84" t="s">
        <v>3005</v>
      </c>
      <c r="E63" s="84" t="b">
        <v>0</v>
      </c>
      <c r="F63" s="84" t="b">
        <v>0</v>
      </c>
      <c r="G63" s="84" t="b">
        <v>0</v>
      </c>
    </row>
    <row r="64" spans="1:7" ht="15">
      <c r="A64" s="84" t="s">
        <v>2434</v>
      </c>
      <c r="B64" s="84">
        <v>8</v>
      </c>
      <c r="C64" s="122">
        <v>0.005157295519713765</v>
      </c>
      <c r="D64" s="84" t="s">
        <v>3005</v>
      </c>
      <c r="E64" s="84" t="b">
        <v>0</v>
      </c>
      <c r="F64" s="84" t="b">
        <v>0</v>
      </c>
      <c r="G64" s="84" t="b">
        <v>0</v>
      </c>
    </row>
    <row r="65" spans="1:7" ht="15">
      <c r="A65" s="84" t="s">
        <v>2435</v>
      </c>
      <c r="B65" s="84">
        <v>8</v>
      </c>
      <c r="C65" s="122">
        <v>0.005157295519713765</v>
      </c>
      <c r="D65" s="84" t="s">
        <v>3005</v>
      </c>
      <c r="E65" s="84" t="b">
        <v>0</v>
      </c>
      <c r="F65" s="84" t="b">
        <v>0</v>
      </c>
      <c r="G65" s="84" t="b">
        <v>0</v>
      </c>
    </row>
    <row r="66" spans="1:7" ht="15">
      <c r="A66" s="84" t="s">
        <v>2436</v>
      </c>
      <c r="B66" s="84">
        <v>8</v>
      </c>
      <c r="C66" s="122">
        <v>0.005157295519713765</v>
      </c>
      <c r="D66" s="84" t="s">
        <v>3005</v>
      </c>
      <c r="E66" s="84" t="b">
        <v>0</v>
      </c>
      <c r="F66" s="84" t="b">
        <v>0</v>
      </c>
      <c r="G66" s="84" t="b">
        <v>0</v>
      </c>
    </row>
    <row r="67" spans="1:7" ht="15">
      <c r="A67" s="84" t="s">
        <v>2437</v>
      </c>
      <c r="B67" s="84">
        <v>8</v>
      </c>
      <c r="C67" s="122">
        <v>0.005157295519713765</v>
      </c>
      <c r="D67" s="84" t="s">
        <v>3005</v>
      </c>
      <c r="E67" s="84" t="b">
        <v>0</v>
      </c>
      <c r="F67" s="84" t="b">
        <v>0</v>
      </c>
      <c r="G67" s="84" t="b">
        <v>0</v>
      </c>
    </row>
    <row r="68" spans="1:7" ht="15">
      <c r="A68" s="84" t="s">
        <v>2821</v>
      </c>
      <c r="B68" s="84">
        <v>8</v>
      </c>
      <c r="C68" s="122">
        <v>0.005157295519713765</v>
      </c>
      <c r="D68" s="84" t="s">
        <v>3005</v>
      </c>
      <c r="E68" s="84" t="b">
        <v>0</v>
      </c>
      <c r="F68" s="84" t="b">
        <v>0</v>
      </c>
      <c r="G68" s="84" t="b">
        <v>0</v>
      </c>
    </row>
    <row r="69" spans="1:7" ht="15">
      <c r="A69" s="84" t="s">
        <v>2822</v>
      </c>
      <c r="B69" s="84">
        <v>8</v>
      </c>
      <c r="C69" s="122">
        <v>0.005157295519713765</v>
      </c>
      <c r="D69" s="84" t="s">
        <v>3005</v>
      </c>
      <c r="E69" s="84" t="b">
        <v>0</v>
      </c>
      <c r="F69" s="84" t="b">
        <v>0</v>
      </c>
      <c r="G69" s="84" t="b">
        <v>0</v>
      </c>
    </row>
    <row r="70" spans="1:7" ht="15">
      <c r="A70" s="84" t="s">
        <v>2410</v>
      </c>
      <c r="B70" s="84">
        <v>7</v>
      </c>
      <c r="C70" s="122">
        <v>0.004709789300411909</v>
      </c>
      <c r="D70" s="84" t="s">
        <v>3005</v>
      </c>
      <c r="E70" s="84" t="b">
        <v>0</v>
      </c>
      <c r="F70" s="84" t="b">
        <v>0</v>
      </c>
      <c r="G70" s="84" t="b">
        <v>0</v>
      </c>
    </row>
    <row r="71" spans="1:7" ht="15">
      <c r="A71" s="84" t="s">
        <v>2346</v>
      </c>
      <c r="B71" s="84">
        <v>7</v>
      </c>
      <c r="C71" s="122">
        <v>0.004709789300411909</v>
      </c>
      <c r="D71" s="84" t="s">
        <v>3005</v>
      </c>
      <c r="E71" s="84" t="b">
        <v>0</v>
      </c>
      <c r="F71" s="84" t="b">
        <v>0</v>
      </c>
      <c r="G71" s="84" t="b">
        <v>0</v>
      </c>
    </row>
    <row r="72" spans="1:7" ht="15">
      <c r="A72" s="84" t="s">
        <v>2347</v>
      </c>
      <c r="B72" s="84">
        <v>7</v>
      </c>
      <c r="C72" s="122">
        <v>0.004709789300411909</v>
      </c>
      <c r="D72" s="84" t="s">
        <v>3005</v>
      </c>
      <c r="E72" s="84" t="b">
        <v>0</v>
      </c>
      <c r="F72" s="84" t="b">
        <v>0</v>
      </c>
      <c r="G72" s="84" t="b">
        <v>0</v>
      </c>
    </row>
    <row r="73" spans="1:7" ht="15">
      <c r="A73" s="84" t="s">
        <v>2360</v>
      </c>
      <c r="B73" s="84">
        <v>7</v>
      </c>
      <c r="C73" s="122">
        <v>0.004709789300411909</v>
      </c>
      <c r="D73" s="84" t="s">
        <v>3005</v>
      </c>
      <c r="E73" s="84" t="b">
        <v>0</v>
      </c>
      <c r="F73" s="84" t="b">
        <v>0</v>
      </c>
      <c r="G73" s="84" t="b">
        <v>0</v>
      </c>
    </row>
    <row r="74" spans="1:7" ht="15">
      <c r="A74" s="84" t="s">
        <v>2361</v>
      </c>
      <c r="B74" s="84">
        <v>7</v>
      </c>
      <c r="C74" s="122">
        <v>0.004709789300411909</v>
      </c>
      <c r="D74" s="84" t="s">
        <v>3005</v>
      </c>
      <c r="E74" s="84" t="b">
        <v>0</v>
      </c>
      <c r="F74" s="84" t="b">
        <v>0</v>
      </c>
      <c r="G74" s="84" t="b">
        <v>0</v>
      </c>
    </row>
    <row r="75" spans="1:7" ht="15">
      <c r="A75" s="84" t="s">
        <v>2427</v>
      </c>
      <c r="B75" s="84">
        <v>7</v>
      </c>
      <c r="C75" s="122">
        <v>0.004709789300411909</v>
      </c>
      <c r="D75" s="84" t="s">
        <v>3005</v>
      </c>
      <c r="E75" s="84" t="b">
        <v>0</v>
      </c>
      <c r="F75" s="84" t="b">
        <v>0</v>
      </c>
      <c r="G75" s="84" t="b">
        <v>0</v>
      </c>
    </row>
    <row r="76" spans="1:7" ht="15">
      <c r="A76" s="84" t="s">
        <v>2823</v>
      </c>
      <c r="B76" s="84">
        <v>7</v>
      </c>
      <c r="C76" s="122">
        <v>0.004709789300411909</v>
      </c>
      <c r="D76" s="84" t="s">
        <v>3005</v>
      </c>
      <c r="E76" s="84" t="b">
        <v>0</v>
      </c>
      <c r="F76" s="84" t="b">
        <v>0</v>
      </c>
      <c r="G76" s="84" t="b">
        <v>0</v>
      </c>
    </row>
    <row r="77" spans="1:7" ht="15">
      <c r="A77" s="84" t="s">
        <v>2572</v>
      </c>
      <c r="B77" s="84">
        <v>6</v>
      </c>
      <c r="C77" s="122">
        <v>0.004232047608532191</v>
      </c>
      <c r="D77" s="84" t="s">
        <v>3005</v>
      </c>
      <c r="E77" s="84" t="b">
        <v>0</v>
      </c>
      <c r="F77" s="84" t="b">
        <v>0</v>
      </c>
      <c r="G77" s="84" t="b">
        <v>0</v>
      </c>
    </row>
    <row r="78" spans="1:7" ht="15">
      <c r="A78" s="84" t="s">
        <v>2824</v>
      </c>
      <c r="B78" s="84">
        <v>6</v>
      </c>
      <c r="C78" s="122">
        <v>0.004232047608532191</v>
      </c>
      <c r="D78" s="84" t="s">
        <v>3005</v>
      </c>
      <c r="E78" s="84" t="b">
        <v>0</v>
      </c>
      <c r="F78" s="84" t="b">
        <v>0</v>
      </c>
      <c r="G78" s="84" t="b">
        <v>0</v>
      </c>
    </row>
    <row r="79" spans="1:7" ht="15">
      <c r="A79" s="84" t="s">
        <v>2825</v>
      </c>
      <c r="B79" s="84">
        <v>6</v>
      </c>
      <c r="C79" s="122">
        <v>0.004232047608532191</v>
      </c>
      <c r="D79" s="84" t="s">
        <v>3005</v>
      </c>
      <c r="E79" s="84" t="b">
        <v>0</v>
      </c>
      <c r="F79" s="84" t="b">
        <v>0</v>
      </c>
      <c r="G79" s="84" t="b">
        <v>0</v>
      </c>
    </row>
    <row r="80" spans="1:7" ht="15">
      <c r="A80" s="84" t="s">
        <v>2370</v>
      </c>
      <c r="B80" s="84">
        <v>6</v>
      </c>
      <c r="C80" s="122">
        <v>0.004232047608532191</v>
      </c>
      <c r="D80" s="84" t="s">
        <v>3005</v>
      </c>
      <c r="E80" s="84" t="b">
        <v>0</v>
      </c>
      <c r="F80" s="84" t="b">
        <v>0</v>
      </c>
      <c r="G80" s="84" t="b">
        <v>0</v>
      </c>
    </row>
    <row r="81" spans="1:7" ht="15">
      <c r="A81" s="84" t="s">
        <v>2826</v>
      </c>
      <c r="B81" s="84">
        <v>5</v>
      </c>
      <c r="C81" s="122">
        <v>0.003718987171059386</v>
      </c>
      <c r="D81" s="84" t="s">
        <v>3005</v>
      </c>
      <c r="E81" s="84" t="b">
        <v>0</v>
      </c>
      <c r="F81" s="84" t="b">
        <v>0</v>
      </c>
      <c r="G81" s="84" t="b">
        <v>0</v>
      </c>
    </row>
    <row r="82" spans="1:7" ht="15">
      <c r="A82" s="84" t="s">
        <v>2404</v>
      </c>
      <c r="B82" s="84">
        <v>5</v>
      </c>
      <c r="C82" s="122">
        <v>0.003718987171059386</v>
      </c>
      <c r="D82" s="84" t="s">
        <v>3005</v>
      </c>
      <c r="E82" s="84" t="b">
        <v>0</v>
      </c>
      <c r="F82" s="84" t="b">
        <v>0</v>
      </c>
      <c r="G82" s="84" t="b">
        <v>0</v>
      </c>
    </row>
    <row r="83" spans="1:7" ht="15">
      <c r="A83" s="84" t="s">
        <v>2827</v>
      </c>
      <c r="B83" s="84">
        <v>5</v>
      </c>
      <c r="C83" s="122">
        <v>0.003718987171059386</v>
      </c>
      <c r="D83" s="84" t="s">
        <v>3005</v>
      </c>
      <c r="E83" s="84" t="b">
        <v>0</v>
      </c>
      <c r="F83" s="84" t="b">
        <v>0</v>
      </c>
      <c r="G83" s="84" t="b">
        <v>0</v>
      </c>
    </row>
    <row r="84" spans="1:7" ht="15">
      <c r="A84" s="84" t="s">
        <v>2828</v>
      </c>
      <c r="B84" s="84">
        <v>5</v>
      </c>
      <c r="C84" s="122">
        <v>0.003718987171059386</v>
      </c>
      <c r="D84" s="84" t="s">
        <v>3005</v>
      </c>
      <c r="E84" s="84" t="b">
        <v>0</v>
      </c>
      <c r="F84" s="84" t="b">
        <v>0</v>
      </c>
      <c r="G84" s="84" t="b">
        <v>0</v>
      </c>
    </row>
    <row r="85" spans="1:7" ht="15">
      <c r="A85" s="84" t="s">
        <v>2356</v>
      </c>
      <c r="B85" s="84">
        <v>5</v>
      </c>
      <c r="C85" s="122">
        <v>0.003718987171059386</v>
      </c>
      <c r="D85" s="84" t="s">
        <v>3005</v>
      </c>
      <c r="E85" s="84" t="b">
        <v>0</v>
      </c>
      <c r="F85" s="84" t="b">
        <v>0</v>
      </c>
      <c r="G85" s="84" t="b">
        <v>0</v>
      </c>
    </row>
    <row r="86" spans="1:7" ht="15">
      <c r="A86" s="84" t="s">
        <v>2369</v>
      </c>
      <c r="B86" s="84">
        <v>5</v>
      </c>
      <c r="C86" s="122">
        <v>0.003718987171059386</v>
      </c>
      <c r="D86" s="84" t="s">
        <v>3005</v>
      </c>
      <c r="E86" s="84" t="b">
        <v>0</v>
      </c>
      <c r="F86" s="84" t="b">
        <v>0</v>
      </c>
      <c r="G86" s="84" t="b">
        <v>0</v>
      </c>
    </row>
    <row r="87" spans="1:7" ht="15">
      <c r="A87" s="84" t="s">
        <v>2406</v>
      </c>
      <c r="B87" s="84">
        <v>5</v>
      </c>
      <c r="C87" s="122">
        <v>0.003718987171059386</v>
      </c>
      <c r="D87" s="84" t="s">
        <v>3005</v>
      </c>
      <c r="E87" s="84" t="b">
        <v>0</v>
      </c>
      <c r="F87" s="84" t="b">
        <v>1</v>
      </c>
      <c r="G87" s="84" t="b">
        <v>0</v>
      </c>
    </row>
    <row r="88" spans="1:7" ht="15">
      <c r="A88" s="84" t="s">
        <v>2829</v>
      </c>
      <c r="B88" s="84">
        <v>5</v>
      </c>
      <c r="C88" s="122">
        <v>0.003718987171059386</v>
      </c>
      <c r="D88" s="84" t="s">
        <v>3005</v>
      </c>
      <c r="E88" s="84" t="b">
        <v>0</v>
      </c>
      <c r="F88" s="84" t="b">
        <v>1</v>
      </c>
      <c r="G88" s="84" t="b">
        <v>0</v>
      </c>
    </row>
    <row r="89" spans="1:7" ht="15">
      <c r="A89" s="84" t="s">
        <v>2830</v>
      </c>
      <c r="B89" s="84">
        <v>4</v>
      </c>
      <c r="C89" s="122">
        <v>0.0034061732232318824</v>
      </c>
      <c r="D89" s="84" t="s">
        <v>3005</v>
      </c>
      <c r="E89" s="84" t="b">
        <v>0</v>
      </c>
      <c r="F89" s="84" t="b">
        <v>0</v>
      </c>
      <c r="G89" s="84" t="b">
        <v>0</v>
      </c>
    </row>
    <row r="90" spans="1:7" ht="15">
      <c r="A90" s="84" t="s">
        <v>2831</v>
      </c>
      <c r="B90" s="84">
        <v>4</v>
      </c>
      <c r="C90" s="122">
        <v>0.003748264061611059</v>
      </c>
      <c r="D90" s="84" t="s">
        <v>3005</v>
      </c>
      <c r="E90" s="84" t="b">
        <v>0</v>
      </c>
      <c r="F90" s="84" t="b">
        <v>0</v>
      </c>
      <c r="G90" s="84" t="b">
        <v>0</v>
      </c>
    </row>
    <row r="91" spans="1:7" ht="15">
      <c r="A91" s="84" t="s">
        <v>2832</v>
      </c>
      <c r="B91" s="84">
        <v>4</v>
      </c>
      <c r="C91" s="122">
        <v>0.0034061732232318824</v>
      </c>
      <c r="D91" s="84" t="s">
        <v>3005</v>
      </c>
      <c r="E91" s="84" t="b">
        <v>0</v>
      </c>
      <c r="F91" s="84" t="b">
        <v>0</v>
      </c>
      <c r="G91" s="84" t="b">
        <v>0</v>
      </c>
    </row>
    <row r="92" spans="1:7" ht="15">
      <c r="A92" s="84" t="s">
        <v>2833</v>
      </c>
      <c r="B92" s="84">
        <v>4</v>
      </c>
      <c r="C92" s="122">
        <v>0.003163455910733971</v>
      </c>
      <c r="D92" s="84" t="s">
        <v>3005</v>
      </c>
      <c r="E92" s="84" t="b">
        <v>0</v>
      </c>
      <c r="F92" s="84" t="b">
        <v>0</v>
      </c>
      <c r="G92" s="84" t="b">
        <v>0</v>
      </c>
    </row>
    <row r="93" spans="1:7" ht="15">
      <c r="A93" s="84" t="s">
        <v>2834</v>
      </c>
      <c r="B93" s="84">
        <v>4</v>
      </c>
      <c r="C93" s="122">
        <v>0.003163455910733971</v>
      </c>
      <c r="D93" s="84" t="s">
        <v>3005</v>
      </c>
      <c r="E93" s="84" t="b">
        <v>0</v>
      </c>
      <c r="F93" s="84" t="b">
        <v>0</v>
      </c>
      <c r="G93" s="84" t="b">
        <v>0</v>
      </c>
    </row>
    <row r="94" spans="1:7" ht="15">
      <c r="A94" s="84" t="s">
        <v>2835</v>
      </c>
      <c r="B94" s="84">
        <v>4</v>
      </c>
      <c r="C94" s="122">
        <v>0.003163455910733971</v>
      </c>
      <c r="D94" s="84" t="s">
        <v>3005</v>
      </c>
      <c r="E94" s="84" t="b">
        <v>0</v>
      </c>
      <c r="F94" s="84" t="b">
        <v>0</v>
      </c>
      <c r="G94" s="84" t="b">
        <v>0</v>
      </c>
    </row>
    <row r="95" spans="1:7" ht="15">
      <c r="A95" s="84" t="s">
        <v>2836</v>
      </c>
      <c r="B95" s="84">
        <v>4</v>
      </c>
      <c r="C95" s="122">
        <v>0.003163455910733971</v>
      </c>
      <c r="D95" s="84" t="s">
        <v>3005</v>
      </c>
      <c r="E95" s="84" t="b">
        <v>1</v>
      </c>
      <c r="F95" s="84" t="b">
        <v>0</v>
      </c>
      <c r="G95" s="84" t="b">
        <v>0</v>
      </c>
    </row>
    <row r="96" spans="1:7" ht="15">
      <c r="A96" s="84" t="s">
        <v>2837</v>
      </c>
      <c r="B96" s="84">
        <v>4</v>
      </c>
      <c r="C96" s="122">
        <v>0.003163455910733971</v>
      </c>
      <c r="D96" s="84" t="s">
        <v>3005</v>
      </c>
      <c r="E96" s="84" t="b">
        <v>0</v>
      </c>
      <c r="F96" s="84" t="b">
        <v>0</v>
      </c>
      <c r="G96" s="84" t="b">
        <v>0</v>
      </c>
    </row>
    <row r="97" spans="1:7" ht="15">
      <c r="A97" s="84" t="s">
        <v>2838</v>
      </c>
      <c r="B97" s="84">
        <v>4</v>
      </c>
      <c r="C97" s="122">
        <v>0.003163455910733971</v>
      </c>
      <c r="D97" s="84" t="s">
        <v>3005</v>
      </c>
      <c r="E97" s="84" t="b">
        <v>0</v>
      </c>
      <c r="F97" s="84" t="b">
        <v>0</v>
      </c>
      <c r="G97" s="84" t="b">
        <v>0</v>
      </c>
    </row>
    <row r="98" spans="1:7" ht="15">
      <c r="A98" s="84" t="s">
        <v>2839</v>
      </c>
      <c r="B98" s="84">
        <v>4</v>
      </c>
      <c r="C98" s="122">
        <v>0.003163455910733971</v>
      </c>
      <c r="D98" s="84" t="s">
        <v>3005</v>
      </c>
      <c r="E98" s="84" t="b">
        <v>0</v>
      </c>
      <c r="F98" s="84" t="b">
        <v>0</v>
      </c>
      <c r="G98" s="84" t="b">
        <v>0</v>
      </c>
    </row>
    <row r="99" spans="1:7" ht="15">
      <c r="A99" s="84" t="s">
        <v>2840</v>
      </c>
      <c r="B99" s="84">
        <v>4</v>
      </c>
      <c r="C99" s="122">
        <v>0.003163455910733971</v>
      </c>
      <c r="D99" s="84" t="s">
        <v>3005</v>
      </c>
      <c r="E99" s="84" t="b">
        <v>0</v>
      </c>
      <c r="F99" s="84" t="b">
        <v>0</v>
      </c>
      <c r="G99" s="84" t="b">
        <v>0</v>
      </c>
    </row>
    <row r="100" spans="1:7" ht="15">
      <c r="A100" s="84" t="s">
        <v>2841</v>
      </c>
      <c r="B100" s="84">
        <v>4</v>
      </c>
      <c r="C100" s="122">
        <v>0.003163455910733971</v>
      </c>
      <c r="D100" s="84" t="s">
        <v>3005</v>
      </c>
      <c r="E100" s="84" t="b">
        <v>0</v>
      </c>
      <c r="F100" s="84" t="b">
        <v>0</v>
      </c>
      <c r="G100" s="84" t="b">
        <v>0</v>
      </c>
    </row>
    <row r="101" spans="1:7" ht="15">
      <c r="A101" s="84" t="s">
        <v>2842</v>
      </c>
      <c r="B101" s="84">
        <v>4</v>
      </c>
      <c r="C101" s="122">
        <v>0.003163455910733971</v>
      </c>
      <c r="D101" s="84" t="s">
        <v>3005</v>
      </c>
      <c r="E101" s="84" t="b">
        <v>0</v>
      </c>
      <c r="F101" s="84" t="b">
        <v>0</v>
      </c>
      <c r="G101" s="84" t="b">
        <v>0</v>
      </c>
    </row>
    <row r="102" spans="1:7" ht="15">
      <c r="A102" s="84" t="s">
        <v>2405</v>
      </c>
      <c r="B102" s="84">
        <v>4</v>
      </c>
      <c r="C102" s="122">
        <v>0.003163455910733971</v>
      </c>
      <c r="D102" s="84" t="s">
        <v>3005</v>
      </c>
      <c r="E102" s="84" t="b">
        <v>0</v>
      </c>
      <c r="F102" s="84" t="b">
        <v>0</v>
      </c>
      <c r="G102" s="84" t="b">
        <v>0</v>
      </c>
    </row>
    <row r="103" spans="1:7" ht="15">
      <c r="A103" s="84" t="s">
        <v>2351</v>
      </c>
      <c r="B103" s="84">
        <v>4</v>
      </c>
      <c r="C103" s="122">
        <v>0.003163455910733971</v>
      </c>
      <c r="D103" s="84" t="s">
        <v>3005</v>
      </c>
      <c r="E103" s="84" t="b">
        <v>0</v>
      </c>
      <c r="F103" s="84" t="b">
        <v>0</v>
      </c>
      <c r="G103" s="84" t="b">
        <v>0</v>
      </c>
    </row>
    <row r="104" spans="1:7" ht="15">
      <c r="A104" s="84" t="s">
        <v>2407</v>
      </c>
      <c r="B104" s="84">
        <v>4</v>
      </c>
      <c r="C104" s="122">
        <v>0.003163455910733971</v>
      </c>
      <c r="D104" s="84" t="s">
        <v>3005</v>
      </c>
      <c r="E104" s="84" t="b">
        <v>0</v>
      </c>
      <c r="F104" s="84" t="b">
        <v>0</v>
      </c>
      <c r="G104" s="84" t="b">
        <v>0</v>
      </c>
    </row>
    <row r="105" spans="1:7" ht="15">
      <c r="A105" s="84" t="s">
        <v>2408</v>
      </c>
      <c r="B105" s="84">
        <v>4</v>
      </c>
      <c r="C105" s="122">
        <v>0.003163455910733971</v>
      </c>
      <c r="D105" s="84" t="s">
        <v>3005</v>
      </c>
      <c r="E105" s="84" t="b">
        <v>0</v>
      </c>
      <c r="F105" s="84" t="b">
        <v>0</v>
      </c>
      <c r="G105" s="84" t="b">
        <v>0</v>
      </c>
    </row>
    <row r="106" spans="1:7" ht="15">
      <c r="A106" s="84" t="s">
        <v>2843</v>
      </c>
      <c r="B106" s="84">
        <v>4</v>
      </c>
      <c r="C106" s="122">
        <v>0.003163455910733971</v>
      </c>
      <c r="D106" s="84" t="s">
        <v>3005</v>
      </c>
      <c r="E106" s="84" t="b">
        <v>0</v>
      </c>
      <c r="F106" s="84" t="b">
        <v>0</v>
      </c>
      <c r="G106" s="84" t="b">
        <v>0</v>
      </c>
    </row>
    <row r="107" spans="1:7" ht="15">
      <c r="A107" s="84" t="s">
        <v>2352</v>
      </c>
      <c r="B107" s="84">
        <v>4</v>
      </c>
      <c r="C107" s="122">
        <v>0.003163455910733971</v>
      </c>
      <c r="D107" s="84" t="s">
        <v>3005</v>
      </c>
      <c r="E107" s="84" t="b">
        <v>0</v>
      </c>
      <c r="F107" s="84" t="b">
        <v>0</v>
      </c>
      <c r="G107" s="84" t="b">
        <v>0</v>
      </c>
    </row>
    <row r="108" spans="1:7" ht="15">
      <c r="A108" s="84" t="s">
        <v>2844</v>
      </c>
      <c r="B108" s="84">
        <v>4</v>
      </c>
      <c r="C108" s="122">
        <v>0.003163455910733971</v>
      </c>
      <c r="D108" s="84" t="s">
        <v>3005</v>
      </c>
      <c r="E108" s="84" t="b">
        <v>0</v>
      </c>
      <c r="F108" s="84" t="b">
        <v>0</v>
      </c>
      <c r="G108" s="84" t="b">
        <v>0</v>
      </c>
    </row>
    <row r="109" spans="1:7" ht="15">
      <c r="A109" s="84" t="s">
        <v>2353</v>
      </c>
      <c r="B109" s="84">
        <v>4</v>
      </c>
      <c r="C109" s="122">
        <v>0.003163455910733971</v>
      </c>
      <c r="D109" s="84" t="s">
        <v>3005</v>
      </c>
      <c r="E109" s="84" t="b">
        <v>0</v>
      </c>
      <c r="F109" s="84" t="b">
        <v>0</v>
      </c>
      <c r="G109" s="84" t="b">
        <v>0</v>
      </c>
    </row>
    <row r="110" spans="1:7" ht="15">
      <c r="A110" s="84" t="s">
        <v>2354</v>
      </c>
      <c r="B110" s="84">
        <v>4</v>
      </c>
      <c r="C110" s="122">
        <v>0.003163455910733971</v>
      </c>
      <c r="D110" s="84" t="s">
        <v>3005</v>
      </c>
      <c r="E110" s="84" t="b">
        <v>0</v>
      </c>
      <c r="F110" s="84" t="b">
        <v>0</v>
      </c>
      <c r="G110" s="84" t="b">
        <v>0</v>
      </c>
    </row>
    <row r="111" spans="1:7" ht="15">
      <c r="A111" s="84" t="s">
        <v>2845</v>
      </c>
      <c r="B111" s="84">
        <v>4</v>
      </c>
      <c r="C111" s="122">
        <v>0.003163455910733971</v>
      </c>
      <c r="D111" s="84" t="s">
        <v>3005</v>
      </c>
      <c r="E111" s="84" t="b">
        <v>0</v>
      </c>
      <c r="F111" s="84" t="b">
        <v>0</v>
      </c>
      <c r="G111" s="84" t="b">
        <v>0</v>
      </c>
    </row>
    <row r="112" spans="1:7" ht="15">
      <c r="A112" s="84" t="s">
        <v>2846</v>
      </c>
      <c r="B112" s="84">
        <v>4</v>
      </c>
      <c r="C112" s="122">
        <v>0.003163455910733971</v>
      </c>
      <c r="D112" s="84" t="s">
        <v>3005</v>
      </c>
      <c r="E112" s="84" t="b">
        <v>0</v>
      </c>
      <c r="F112" s="84" t="b">
        <v>0</v>
      </c>
      <c r="G112" s="84" t="b">
        <v>0</v>
      </c>
    </row>
    <row r="113" spans="1:7" ht="15">
      <c r="A113" s="84" t="s">
        <v>2847</v>
      </c>
      <c r="B113" s="84">
        <v>4</v>
      </c>
      <c r="C113" s="122">
        <v>0.003163455910733971</v>
      </c>
      <c r="D113" s="84" t="s">
        <v>3005</v>
      </c>
      <c r="E113" s="84" t="b">
        <v>0</v>
      </c>
      <c r="F113" s="84" t="b">
        <v>0</v>
      </c>
      <c r="G113" s="84" t="b">
        <v>0</v>
      </c>
    </row>
    <row r="114" spans="1:7" ht="15">
      <c r="A114" s="84" t="s">
        <v>2848</v>
      </c>
      <c r="B114" s="84">
        <v>4</v>
      </c>
      <c r="C114" s="122">
        <v>0.003163455910733971</v>
      </c>
      <c r="D114" s="84" t="s">
        <v>3005</v>
      </c>
      <c r="E114" s="84" t="b">
        <v>0</v>
      </c>
      <c r="F114" s="84" t="b">
        <v>0</v>
      </c>
      <c r="G114" s="84" t="b">
        <v>0</v>
      </c>
    </row>
    <row r="115" spans="1:7" ht="15">
      <c r="A115" s="84" t="s">
        <v>2849</v>
      </c>
      <c r="B115" s="84">
        <v>4</v>
      </c>
      <c r="C115" s="122">
        <v>0.003163455910733971</v>
      </c>
      <c r="D115" s="84" t="s">
        <v>3005</v>
      </c>
      <c r="E115" s="84" t="b">
        <v>0</v>
      </c>
      <c r="F115" s="84" t="b">
        <v>0</v>
      </c>
      <c r="G115" s="84" t="b">
        <v>0</v>
      </c>
    </row>
    <row r="116" spans="1:7" ht="15">
      <c r="A116" s="84" t="s">
        <v>2850</v>
      </c>
      <c r="B116" s="84">
        <v>4</v>
      </c>
      <c r="C116" s="122">
        <v>0.003163455910733971</v>
      </c>
      <c r="D116" s="84" t="s">
        <v>3005</v>
      </c>
      <c r="E116" s="84" t="b">
        <v>0</v>
      </c>
      <c r="F116" s="84" t="b">
        <v>0</v>
      </c>
      <c r="G116" s="84" t="b">
        <v>0</v>
      </c>
    </row>
    <row r="117" spans="1:7" ht="15">
      <c r="A117" s="84" t="s">
        <v>2851</v>
      </c>
      <c r="B117" s="84">
        <v>4</v>
      </c>
      <c r="C117" s="122">
        <v>0.003748264061611059</v>
      </c>
      <c r="D117" s="84" t="s">
        <v>3005</v>
      </c>
      <c r="E117" s="84" t="b">
        <v>0</v>
      </c>
      <c r="F117" s="84" t="b">
        <v>0</v>
      </c>
      <c r="G117" s="84" t="b">
        <v>0</v>
      </c>
    </row>
    <row r="118" spans="1:7" ht="15">
      <c r="A118" s="84" t="s">
        <v>2852</v>
      </c>
      <c r="B118" s="84">
        <v>4</v>
      </c>
      <c r="C118" s="122">
        <v>0.0034061732232318824</v>
      </c>
      <c r="D118" s="84" t="s">
        <v>3005</v>
      </c>
      <c r="E118" s="84" t="b">
        <v>0</v>
      </c>
      <c r="F118" s="84" t="b">
        <v>0</v>
      </c>
      <c r="G118" s="84" t="b">
        <v>0</v>
      </c>
    </row>
    <row r="119" spans="1:7" ht="15">
      <c r="A119" s="84" t="s">
        <v>2853</v>
      </c>
      <c r="B119" s="84">
        <v>3</v>
      </c>
      <c r="C119" s="122">
        <v>0.0025546299174239117</v>
      </c>
      <c r="D119" s="84" t="s">
        <v>3005</v>
      </c>
      <c r="E119" s="84" t="b">
        <v>0</v>
      </c>
      <c r="F119" s="84" t="b">
        <v>0</v>
      </c>
      <c r="G119" s="84" t="b">
        <v>0</v>
      </c>
    </row>
    <row r="120" spans="1:7" ht="15">
      <c r="A120" s="84" t="s">
        <v>2854</v>
      </c>
      <c r="B120" s="84">
        <v>3</v>
      </c>
      <c r="C120" s="122">
        <v>0.0025546299174239117</v>
      </c>
      <c r="D120" s="84" t="s">
        <v>3005</v>
      </c>
      <c r="E120" s="84" t="b">
        <v>0</v>
      </c>
      <c r="F120" s="84" t="b">
        <v>0</v>
      </c>
      <c r="G120" s="84" t="b">
        <v>0</v>
      </c>
    </row>
    <row r="121" spans="1:7" ht="15">
      <c r="A121" s="84" t="s">
        <v>2855</v>
      </c>
      <c r="B121" s="84">
        <v>3</v>
      </c>
      <c r="C121" s="122">
        <v>0.0025546299174239117</v>
      </c>
      <c r="D121" s="84" t="s">
        <v>3005</v>
      </c>
      <c r="E121" s="84" t="b">
        <v>0</v>
      </c>
      <c r="F121" s="84" t="b">
        <v>0</v>
      </c>
      <c r="G121" s="84" t="b">
        <v>0</v>
      </c>
    </row>
    <row r="122" spans="1:7" ht="15">
      <c r="A122" s="84" t="s">
        <v>2856</v>
      </c>
      <c r="B122" s="84">
        <v>3</v>
      </c>
      <c r="C122" s="122">
        <v>0.002811198046208294</v>
      </c>
      <c r="D122" s="84" t="s">
        <v>3005</v>
      </c>
      <c r="E122" s="84" t="b">
        <v>0</v>
      </c>
      <c r="F122" s="84" t="b">
        <v>0</v>
      </c>
      <c r="G122" s="84" t="b">
        <v>0</v>
      </c>
    </row>
    <row r="123" spans="1:7" ht="15">
      <c r="A123" s="84" t="s">
        <v>2857</v>
      </c>
      <c r="B123" s="84">
        <v>3</v>
      </c>
      <c r="C123" s="122">
        <v>0.0025546299174239117</v>
      </c>
      <c r="D123" s="84" t="s">
        <v>3005</v>
      </c>
      <c r="E123" s="84" t="b">
        <v>0</v>
      </c>
      <c r="F123" s="84" t="b">
        <v>0</v>
      </c>
      <c r="G123" s="84" t="b">
        <v>0</v>
      </c>
    </row>
    <row r="124" spans="1:7" ht="15">
      <c r="A124" s="84" t="s">
        <v>2858</v>
      </c>
      <c r="B124" s="84">
        <v>3</v>
      </c>
      <c r="C124" s="122">
        <v>0.0025546299174239117</v>
      </c>
      <c r="D124" s="84" t="s">
        <v>3005</v>
      </c>
      <c r="E124" s="84" t="b">
        <v>0</v>
      </c>
      <c r="F124" s="84" t="b">
        <v>0</v>
      </c>
      <c r="G124" s="84" t="b">
        <v>0</v>
      </c>
    </row>
    <row r="125" spans="1:7" ht="15">
      <c r="A125" s="84" t="s">
        <v>343</v>
      </c>
      <c r="B125" s="84">
        <v>3</v>
      </c>
      <c r="C125" s="122">
        <v>0.0025546299174239117</v>
      </c>
      <c r="D125" s="84" t="s">
        <v>3005</v>
      </c>
      <c r="E125" s="84" t="b">
        <v>0</v>
      </c>
      <c r="F125" s="84" t="b">
        <v>0</v>
      </c>
      <c r="G125" s="84" t="b">
        <v>0</v>
      </c>
    </row>
    <row r="126" spans="1:7" ht="15">
      <c r="A126" s="84" t="s">
        <v>2859</v>
      </c>
      <c r="B126" s="84">
        <v>3</v>
      </c>
      <c r="C126" s="122">
        <v>0.0025546299174239117</v>
      </c>
      <c r="D126" s="84" t="s">
        <v>3005</v>
      </c>
      <c r="E126" s="84" t="b">
        <v>0</v>
      </c>
      <c r="F126" s="84" t="b">
        <v>0</v>
      </c>
      <c r="G126" s="84" t="b">
        <v>0</v>
      </c>
    </row>
    <row r="127" spans="1:7" ht="15">
      <c r="A127" s="84" t="s">
        <v>2860</v>
      </c>
      <c r="B127" s="84">
        <v>3</v>
      </c>
      <c r="C127" s="122">
        <v>0.0025546299174239117</v>
      </c>
      <c r="D127" s="84" t="s">
        <v>3005</v>
      </c>
      <c r="E127" s="84" t="b">
        <v>0</v>
      </c>
      <c r="F127" s="84" t="b">
        <v>0</v>
      </c>
      <c r="G127" s="84" t="b">
        <v>0</v>
      </c>
    </row>
    <row r="128" spans="1:7" ht="15">
      <c r="A128" s="84" t="s">
        <v>2861</v>
      </c>
      <c r="B128" s="84">
        <v>3</v>
      </c>
      <c r="C128" s="122">
        <v>0.0025546299174239117</v>
      </c>
      <c r="D128" s="84" t="s">
        <v>3005</v>
      </c>
      <c r="E128" s="84" t="b">
        <v>0</v>
      </c>
      <c r="F128" s="84" t="b">
        <v>0</v>
      </c>
      <c r="G128" s="84" t="b">
        <v>0</v>
      </c>
    </row>
    <row r="129" spans="1:7" ht="15">
      <c r="A129" s="84" t="s">
        <v>2862</v>
      </c>
      <c r="B129" s="84">
        <v>3</v>
      </c>
      <c r="C129" s="122">
        <v>0.0025546299174239117</v>
      </c>
      <c r="D129" s="84" t="s">
        <v>3005</v>
      </c>
      <c r="E129" s="84" t="b">
        <v>0</v>
      </c>
      <c r="F129" s="84" t="b">
        <v>0</v>
      </c>
      <c r="G129" s="84" t="b">
        <v>0</v>
      </c>
    </row>
    <row r="130" spans="1:7" ht="15">
      <c r="A130" s="84" t="s">
        <v>2863</v>
      </c>
      <c r="B130" s="84">
        <v>3</v>
      </c>
      <c r="C130" s="122">
        <v>0.0025546299174239117</v>
      </c>
      <c r="D130" s="84" t="s">
        <v>3005</v>
      </c>
      <c r="E130" s="84" t="b">
        <v>0</v>
      </c>
      <c r="F130" s="84" t="b">
        <v>0</v>
      </c>
      <c r="G130" s="84" t="b">
        <v>0</v>
      </c>
    </row>
    <row r="131" spans="1:7" ht="15">
      <c r="A131" s="84" t="s">
        <v>2864</v>
      </c>
      <c r="B131" s="84">
        <v>3</v>
      </c>
      <c r="C131" s="122">
        <v>0.002811198046208294</v>
      </c>
      <c r="D131" s="84" t="s">
        <v>3005</v>
      </c>
      <c r="E131" s="84" t="b">
        <v>0</v>
      </c>
      <c r="F131" s="84" t="b">
        <v>0</v>
      </c>
      <c r="G131" s="84" t="b">
        <v>0</v>
      </c>
    </row>
    <row r="132" spans="1:7" ht="15">
      <c r="A132" s="84" t="s">
        <v>354</v>
      </c>
      <c r="B132" s="84">
        <v>3</v>
      </c>
      <c r="C132" s="122">
        <v>0.0025546299174239117</v>
      </c>
      <c r="D132" s="84" t="s">
        <v>3005</v>
      </c>
      <c r="E132" s="84" t="b">
        <v>0</v>
      </c>
      <c r="F132" s="84" t="b">
        <v>0</v>
      </c>
      <c r="G132" s="84" t="b">
        <v>0</v>
      </c>
    </row>
    <row r="133" spans="1:7" ht="15">
      <c r="A133" s="84" t="s">
        <v>2865</v>
      </c>
      <c r="B133" s="84">
        <v>3</v>
      </c>
      <c r="C133" s="122">
        <v>0.0025546299174239117</v>
      </c>
      <c r="D133" s="84" t="s">
        <v>3005</v>
      </c>
      <c r="E133" s="84" t="b">
        <v>0</v>
      </c>
      <c r="F133" s="84" t="b">
        <v>1</v>
      </c>
      <c r="G133" s="84" t="b">
        <v>0</v>
      </c>
    </row>
    <row r="134" spans="1:7" ht="15">
      <c r="A134" s="84" t="s">
        <v>2866</v>
      </c>
      <c r="B134" s="84">
        <v>3</v>
      </c>
      <c r="C134" s="122">
        <v>0.0025546299174239117</v>
      </c>
      <c r="D134" s="84" t="s">
        <v>3005</v>
      </c>
      <c r="E134" s="84" t="b">
        <v>0</v>
      </c>
      <c r="F134" s="84" t="b">
        <v>1</v>
      </c>
      <c r="G134" s="84" t="b">
        <v>0</v>
      </c>
    </row>
    <row r="135" spans="1:7" ht="15">
      <c r="A135" s="84" t="s">
        <v>2867</v>
      </c>
      <c r="B135" s="84">
        <v>3</v>
      </c>
      <c r="C135" s="122">
        <v>0.0025546299174239117</v>
      </c>
      <c r="D135" s="84" t="s">
        <v>3005</v>
      </c>
      <c r="E135" s="84" t="b">
        <v>0</v>
      </c>
      <c r="F135" s="84" t="b">
        <v>0</v>
      </c>
      <c r="G135" s="84" t="b">
        <v>0</v>
      </c>
    </row>
    <row r="136" spans="1:7" ht="15">
      <c r="A136" s="84" t="s">
        <v>2868</v>
      </c>
      <c r="B136" s="84">
        <v>3</v>
      </c>
      <c r="C136" s="122">
        <v>0.0025546299174239117</v>
      </c>
      <c r="D136" s="84" t="s">
        <v>3005</v>
      </c>
      <c r="E136" s="84" t="b">
        <v>0</v>
      </c>
      <c r="F136" s="84" t="b">
        <v>0</v>
      </c>
      <c r="G136" s="84" t="b">
        <v>0</v>
      </c>
    </row>
    <row r="137" spans="1:7" ht="15">
      <c r="A137" s="84" t="s">
        <v>300</v>
      </c>
      <c r="B137" s="84">
        <v>3</v>
      </c>
      <c r="C137" s="122">
        <v>0.0025546299174239117</v>
      </c>
      <c r="D137" s="84" t="s">
        <v>3005</v>
      </c>
      <c r="E137" s="84" t="b">
        <v>0</v>
      </c>
      <c r="F137" s="84" t="b">
        <v>0</v>
      </c>
      <c r="G137" s="84" t="b">
        <v>0</v>
      </c>
    </row>
    <row r="138" spans="1:7" ht="15">
      <c r="A138" s="84" t="s">
        <v>2869</v>
      </c>
      <c r="B138" s="84">
        <v>3</v>
      </c>
      <c r="C138" s="122">
        <v>0.0025546299174239117</v>
      </c>
      <c r="D138" s="84" t="s">
        <v>3005</v>
      </c>
      <c r="E138" s="84" t="b">
        <v>0</v>
      </c>
      <c r="F138" s="84" t="b">
        <v>0</v>
      </c>
      <c r="G138" s="84" t="b">
        <v>0</v>
      </c>
    </row>
    <row r="139" spans="1:7" ht="15">
      <c r="A139" s="84" t="s">
        <v>2447</v>
      </c>
      <c r="B139" s="84">
        <v>3</v>
      </c>
      <c r="C139" s="122">
        <v>0.0025546299174239117</v>
      </c>
      <c r="D139" s="84" t="s">
        <v>3005</v>
      </c>
      <c r="E139" s="84" t="b">
        <v>0</v>
      </c>
      <c r="F139" s="84" t="b">
        <v>0</v>
      </c>
      <c r="G139" s="84" t="b">
        <v>0</v>
      </c>
    </row>
    <row r="140" spans="1:7" ht="15">
      <c r="A140" s="84" t="s">
        <v>2448</v>
      </c>
      <c r="B140" s="84">
        <v>3</v>
      </c>
      <c r="C140" s="122">
        <v>0.0025546299174239117</v>
      </c>
      <c r="D140" s="84" t="s">
        <v>3005</v>
      </c>
      <c r="E140" s="84" t="b">
        <v>0</v>
      </c>
      <c r="F140" s="84" t="b">
        <v>0</v>
      </c>
      <c r="G140" s="84" t="b">
        <v>0</v>
      </c>
    </row>
    <row r="141" spans="1:7" ht="15">
      <c r="A141" s="84" t="s">
        <v>2426</v>
      </c>
      <c r="B141" s="84">
        <v>3</v>
      </c>
      <c r="C141" s="122">
        <v>0.0025546299174239117</v>
      </c>
      <c r="D141" s="84" t="s">
        <v>3005</v>
      </c>
      <c r="E141" s="84" t="b">
        <v>0</v>
      </c>
      <c r="F141" s="84" t="b">
        <v>0</v>
      </c>
      <c r="G141" s="84" t="b">
        <v>0</v>
      </c>
    </row>
    <row r="142" spans="1:7" ht="15">
      <c r="A142" s="84" t="s">
        <v>2870</v>
      </c>
      <c r="B142" s="84">
        <v>3</v>
      </c>
      <c r="C142" s="122">
        <v>0.0025546299174239117</v>
      </c>
      <c r="D142" s="84" t="s">
        <v>3005</v>
      </c>
      <c r="E142" s="84" t="b">
        <v>0</v>
      </c>
      <c r="F142" s="84" t="b">
        <v>0</v>
      </c>
      <c r="G142" s="84" t="b">
        <v>0</v>
      </c>
    </row>
    <row r="143" spans="1:7" ht="15">
      <c r="A143" s="84" t="s">
        <v>2871</v>
      </c>
      <c r="B143" s="84">
        <v>3</v>
      </c>
      <c r="C143" s="122">
        <v>0.0025546299174239117</v>
      </c>
      <c r="D143" s="84" t="s">
        <v>3005</v>
      </c>
      <c r="E143" s="84" t="b">
        <v>0</v>
      </c>
      <c r="F143" s="84" t="b">
        <v>0</v>
      </c>
      <c r="G143" s="84" t="b">
        <v>0</v>
      </c>
    </row>
    <row r="144" spans="1:7" ht="15">
      <c r="A144" s="84" t="s">
        <v>2872</v>
      </c>
      <c r="B144" s="84">
        <v>3</v>
      </c>
      <c r="C144" s="122">
        <v>0.0025546299174239117</v>
      </c>
      <c r="D144" s="84" t="s">
        <v>3005</v>
      </c>
      <c r="E144" s="84" t="b">
        <v>1</v>
      </c>
      <c r="F144" s="84" t="b">
        <v>0</v>
      </c>
      <c r="G144" s="84" t="b">
        <v>0</v>
      </c>
    </row>
    <row r="145" spans="1:7" ht="15">
      <c r="A145" s="84" t="s">
        <v>2873</v>
      </c>
      <c r="B145" s="84">
        <v>3</v>
      </c>
      <c r="C145" s="122">
        <v>0.0025546299174239117</v>
      </c>
      <c r="D145" s="84" t="s">
        <v>3005</v>
      </c>
      <c r="E145" s="84" t="b">
        <v>0</v>
      </c>
      <c r="F145" s="84" t="b">
        <v>0</v>
      </c>
      <c r="G145" s="84" t="b">
        <v>0</v>
      </c>
    </row>
    <row r="146" spans="1:7" ht="15">
      <c r="A146" s="84" t="s">
        <v>2874</v>
      </c>
      <c r="B146" s="84">
        <v>3</v>
      </c>
      <c r="C146" s="122">
        <v>0.0025546299174239117</v>
      </c>
      <c r="D146" s="84" t="s">
        <v>3005</v>
      </c>
      <c r="E146" s="84" t="b">
        <v>0</v>
      </c>
      <c r="F146" s="84" t="b">
        <v>0</v>
      </c>
      <c r="G146" s="84" t="b">
        <v>0</v>
      </c>
    </row>
    <row r="147" spans="1:7" ht="15">
      <c r="A147" s="84" t="s">
        <v>2875</v>
      </c>
      <c r="B147" s="84">
        <v>3</v>
      </c>
      <c r="C147" s="122">
        <v>0.0025546299174239117</v>
      </c>
      <c r="D147" s="84" t="s">
        <v>3005</v>
      </c>
      <c r="E147" s="84" t="b">
        <v>0</v>
      </c>
      <c r="F147" s="84" t="b">
        <v>0</v>
      </c>
      <c r="G147" s="84" t="b">
        <v>0</v>
      </c>
    </row>
    <row r="148" spans="1:7" ht="15">
      <c r="A148" s="84" t="s">
        <v>2876</v>
      </c>
      <c r="B148" s="84">
        <v>2</v>
      </c>
      <c r="C148" s="122">
        <v>0.002166536106244074</v>
      </c>
      <c r="D148" s="84" t="s">
        <v>3005</v>
      </c>
      <c r="E148" s="84" t="b">
        <v>0</v>
      </c>
      <c r="F148" s="84" t="b">
        <v>0</v>
      </c>
      <c r="G148" s="84" t="b">
        <v>0</v>
      </c>
    </row>
    <row r="149" spans="1:7" ht="15">
      <c r="A149" s="84" t="s">
        <v>2877</v>
      </c>
      <c r="B149" s="84">
        <v>2</v>
      </c>
      <c r="C149" s="122">
        <v>0.0018741320308055295</v>
      </c>
      <c r="D149" s="84" t="s">
        <v>3005</v>
      </c>
      <c r="E149" s="84" t="b">
        <v>0</v>
      </c>
      <c r="F149" s="84" t="b">
        <v>0</v>
      </c>
      <c r="G149" s="84" t="b">
        <v>0</v>
      </c>
    </row>
    <row r="150" spans="1:7" ht="15">
      <c r="A150" s="84" t="s">
        <v>2878</v>
      </c>
      <c r="B150" s="84">
        <v>2</v>
      </c>
      <c r="C150" s="122">
        <v>0.0018741320308055295</v>
      </c>
      <c r="D150" s="84" t="s">
        <v>3005</v>
      </c>
      <c r="E150" s="84" t="b">
        <v>0</v>
      </c>
      <c r="F150" s="84" t="b">
        <v>0</v>
      </c>
      <c r="G150" s="84" t="b">
        <v>0</v>
      </c>
    </row>
    <row r="151" spans="1:7" ht="15">
      <c r="A151" s="84" t="s">
        <v>2879</v>
      </c>
      <c r="B151" s="84">
        <v>2</v>
      </c>
      <c r="C151" s="122">
        <v>0.0018741320308055295</v>
      </c>
      <c r="D151" s="84" t="s">
        <v>3005</v>
      </c>
      <c r="E151" s="84" t="b">
        <v>0</v>
      </c>
      <c r="F151" s="84" t="b">
        <v>0</v>
      </c>
      <c r="G151" s="84" t="b">
        <v>0</v>
      </c>
    </row>
    <row r="152" spans="1:7" ht="15">
      <c r="A152" s="84" t="s">
        <v>2880</v>
      </c>
      <c r="B152" s="84">
        <v>2</v>
      </c>
      <c r="C152" s="122">
        <v>0.0018741320308055295</v>
      </c>
      <c r="D152" s="84" t="s">
        <v>3005</v>
      </c>
      <c r="E152" s="84" t="b">
        <v>0</v>
      </c>
      <c r="F152" s="84" t="b">
        <v>0</v>
      </c>
      <c r="G152" s="84" t="b">
        <v>0</v>
      </c>
    </row>
    <row r="153" spans="1:7" ht="15">
      <c r="A153" s="84" t="s">
        <v>2881</v>
      </c>
      <c r="B153" s="84">
        <v>2</v>
      </c>
      <c r="C153" s="122">
        <v>0.0018741320308055295</v>
      </c>
      <c r="D153" s="84" t="s">
        <v>3005</v>
      </c>
      <c r="E153" s="84" t="b">
        <v>0</v>
      </c>
      <c r="F153" s="84" t="b">
        <v>0</v>
      </c>
      <c r="G153" s="84" t="b">
        <v>0</v>
      </c>
    </row>
    <row r="154" spans="1:7" ht="15">
      <c r="A154" s="84" t="s">
        <v>331</v>
      </c>
      <c r="B154" s="84">
        <v>2</v>
      </c>
      <c r="C154" s="122">
        <v>0.0018741320308055295</v>
      </c>
      <c r="D154" s="84" t="s">
        <v>3005</v>
      </c>
      <c r="E154" s="84" t="b">
        <v>0</v>
      </c>
      <c r="F154" s="84" t="b">
        <v>0</v>
      </c>
      <c r="G154" s="84" t="b">
        <v>0</v>
      </c>
    </row>
    <row r="155" spans="1:7" ht="15">
      <c r="A155" s="84" t="s">
        <v>2882</v>
      </c>
      <c r="B155" s="84">
        <v>2</v>
      </c>
      <c r="C155" s="122">
        <v>0.002166536106244074</v>
      </c>
      <c r="D155" s="84" t="s">
        <v>3005</v>
      </c>
      <c r="E155" s="84" t="b">
        <v>0</v>
      </c>
      <c r="F155" s="84" t="b">
        <v>0</v>
      </c>
      <c r="G155" s="84" t="b">
        <v>0</v>
      </c>
    </row>
    <row r="156" spans="1:7" ht="15">
      <c r="A156" s="84" t="s">
        <v>2883</v>
      </c>
      <c r="B156" s="84">
        <v>2</v>
      </c>
      <c r="C156" s="122">
        <v>0.0018741320308055295</v>
      </c>
      <c r="D156" s="84" t="s">
        <v>3005</v>
      </c>
      <c r="E156" s="84" t="b">
        <v>0</v>
      </c>
      <c r="F156" s="84" t="b">
        <v>0</v>
      </c>
      <c r="G156" s="84" t="b">
        <v>0</v>
      </c>
    </row>
    <row r="157" spans="1:7" ht="15">
      <c r="A157" s="84" t="s">
        <v>2884</v>
      </c>
      <c r="B157" s="84">
        <v>2</v>
      </c>
      <c r="C157" s="122">
        <v>0.0018741320308055295</v>
      </c>
      <c r="D157" s="84" t="s">
        <v>3005</v>
      </c>
      <c r="E157" s="84" t="b">
        <v>0</v>
      </c>
      <c r="F157" s="84" t="b">
        <v>0</v>
      </c>
      <c r="G157" s="84" t="b">
        <v>0</v>
      </c>
    </row>
    <row r="158" spans="1:7" ht="15">
      <c r="A158" s="84" t="s">
        <v>2885</v>
      </c>
      <c r="B158" s="84">
        <v>2</v>
      </c>
      <c r="C158" s="122">
        <v>0.0018741320308055295</v>
      </c>
      <c r="D158" s="84" t="s">
        <v>3005</v>
      </c>
      <c r="E158" s="84" t="b">
        <v>0</v>
      </c>
      <c r="F158" s="84" t="b">
        <v>0</v>
      </c>
      <c r="G158" s="84" t="b">
        <v>0</v>
      </c>
    </row>
    <row r="159" spans="1:7" ht="15">
      <c r="A159" s="84" t="s">
        <v>2886</v>
      </c>
      <c r="B159" s="84">
        <v>2</v>
      </c>
      <c r="C159" s="122">
        <v>0.0018741320308055295</v>
      </c>
      <c r="D159" s="84" t="s">
        <v>3005</v>
      </c>
      <c r="E159" s="84" t="b">
        <v>1</v>
      </c>
      <c r="F159" s="84" t="b">
        <v>0</v>
      </c>
      <c r="G159" s="84" t="b">
        <v>0</v>
      </c>
    </row>
    <row r="160" spans="1:7" ht="15">
      <c r="A160" s="84" t="s">
        <v>2887</v>
      </c>
      <c r="B160" s="84">
        <v>2</v>
      </c>
      <c r="C160" s="122">
        <v>0.0018741320308055295</v>
      </c>
      <c r="D160" s="84" t="s">
        <v>3005</v>
      </c>
      <c r="E160" s="84" t="b">
        <v>0</v>
      </c>
      <c r="F160" s="84" t="b">
        <v>1</v>
      </c>
      <c r="G160" s="84" t="b">
        <v>0</v>
      </c>
    </row>
    <row r="161" spans="1:7" ht="15">
      <c r="A161" s="84" t="s">
        <v>2888</v>
      </c>
      <c r="B161" s="84">
        <v>2</v>
      </c>
      <c r="C161" s="122">
        <v>0.0018741320308055295</v>
      </c>
      <c r="D161" s="84" t="s">
        <v>3005</v>
      </c>
      <c r="E161" s="84" t="b">
        <v>0</v>
      </c>
      <c r="F161" s="84" t="b">
        <v>0</v>
      </c>
      <c r="G161" s="84" t="b">
        <v>0</v>
      </c>
    </row>
    <row r="162" spans="1:7" ht="15">
      <c r="A162" s="84" t="s">
        <v>2889</v>
      </c>
      <c r="B162" s="84">
        <v>2</v>
      </c>
      <c r="C162" s="122">
        <v>0.0018741320308055295</v>
      </c>
      <c r="D162" s="84" t="s">
        <v>3005</v>
      </c>
      <c r="E162" s="84" t="b">
        <v>0</v>
      </c>
      <c r="F162" s="84" t="b">
        <v>0</v>
      </c>
      <c r="G162" s="84" t="b">
        <v>0</v>
      </c>
    </row>
    <row r="163" spans="1:7" ht="15">
      <c r="A163" s="84" t="s">
        <v>2890</v>
      </c>
      <c r="B163" s="84">
        <v>2</v>
      </c>
      <c r="C163" s="122">
        <v>0.0018741320308055295</v>
      </c>
      <c r="D163" s="84" t="s">
        <v>3005</v>
      </c>
      <c r="E163" s="84" t="b">
        <v>0</v>
      </c>
      <c r="F163" s="84" t="b">
        <v>0</v>
      </c>
      <c r="G163" s="84" t="b">
        <v>0</v>
      </c>
    </row>
    <row r="164" spans="1:7" ht="15">
      <c r="A164" s="84" t="s">
        <v>2891</v>
      </c>
      <c r="B164" s="84">
        <v>2</v>
      </c>
      <c r="C164" s="122">
        <v>0.0018741320308055295</v>
      </c>
      <c r="D164" s="84" t="s">
        <v>3005</v>
      </c>
      <c r="E164" s="84" t="b">
        <v>0</v>
      </c>
      <c r="F164" s="84" t="b">
        <v>0</v>
      </c>
      <c r="G164" s="84" t="b">
        <v>0</v>
      </c>
    </row>
    <row r="165" spans="1:7" ht="15">
      <c r="A165" s="84" t="s">
        <v>2892</v>
      </c>
      <c r="B165" s="84">
        <v>2</v>
      </c>
      <c r="C165" s="122">
        <v>0.0018741320308055295</v>
      </c>
      <c r="D165" s="84" t="s">
        <v>3005</v>
      </c>
      <c r="E165" s="84" t="b">
        <v>0</v>
      </c>
      <c r="F165" s="84" t="b">
        <v>0</v>
      </c>
      <c r="G165" s="84" t="b">
        <v>0</v>
      </c>
    </row>
    <row r="166" spans="1:7" ht="15">
      <c r="A166" s="84" t="s">
        <v>370</v>
      </c>
      <c r="B166" s="84">
        <v>2</v>
      </c>
      <c r="C166" s="122">
        <v>0.0018741320308055295</v>
      </c>
      <c r="D166" s="84" t="s">
        <v>3005</v>
      </c>
      <c r="E166" s="84" t="b">
        <v>0</v>
      </c>
      <c r="F166" s="84" t="b">
        <v>0</v>
      </c>
      <c r="G166" s="84" t="b">
        <v>0</v>
      </c>
    </row>
    <row r="167" spans="1:7" ht="15">
      <c r="A167" s="84" t="s">
        <v>369</v>
      </c>
      <c r="B167" s="84">
        <v>2</v>
      </c>
      <c r="C167" s="122">
        <v>0.0018741320308055295</v>
      </c>
      <c r="D167" s="84" t="s">
        <v>3005</v>
      </c>
      <c r="E167" s="84" t="b">
        <v>0</v>
      </c>
      <c r="F167" s="84" t="b">
        <v>0</v>
      </c>
      <c r="G167" s="84" t="b">
        <v>0</v>
      </c>
    </row>
    <row r="168" spans="1:7" ht="15">
      <c r="A168" s="84" t="s">
        <v>2893</v>
      </c>
      <c r="B168" s="84">
        <v>2</v>
      </c>
      <c r="C168" s="122">
        <v>0.0018741320308055295</v>
      </c>
      <c r="D168" s="84" t="s">
        <v>3005</v>
      </c>
      <c r="E168" s="84" t="b">
        <v>0</v>
      </c>
      <c r="F168" s="84" t="b">
        <v>0</v>
      </c>
      <c r="G168" s="84" t="b">
        <v>0</v>
      </c>
    </row>
    <row r="169" spans="1:7" ht="15">
      <c r="A169" s="84" t="s">
        <v>2894</v>
      </c>
      <c r="B169" s="84">
        <v>2</v>
      </c>
      <c r="C169" s="122">
        <v>0.0018741320308055295</v>
      </c>
      <c r="D169" s="84" t="s">
        <v>3005</v>
      </c>
      <c r="E169" s="84" t="b">
        <v>0</v>
      </c>
      <c r="F169" s="84" t="b">
        <v>0</v>
      </c>
      <c r="G169" s="84" t="b">
        <v>0</v>
      </c>
    </row>
    <row r="170" spans="1:7" ht="15">
      <c r="A170" s="84" t="s">
        <v>2895</v>
      </c>
      <c r="B170" s="84">
        <v>2</v>
      </c>
      <c r="C170" s="122">
        <v>0.0018741320308055295</v>
      </c>
      <c r="D170" s="84" t="s">
        <v>3005</v>
      </c>
      <c r="E170" s="84" t="b">
        <v>0</v>
      </c>
      <c r="F170" s="84" t="b">
        <v>0</v>
      </c>
      <c r="G170" s="84" t="b">
        <v>0</v>
      </c>
    </row>
    <row r="171" spans="1:7" ht="15">
      <c r="A171" s="84" t="s">
        <v>2896</v>
      </c>
      <c r="B171" s="84">
        <v>2</v>
      </c>
      <c r="C171" s="122">
        <v>0.0018741320308055295</v>
      </c>
      <c r="D171" s="84" t="s">
        <v>3005</v>
      </c>
      <c r="E171" s="84" t="b">
        <v>0</v>
      </c>
      <c r="F171" s="84" t="b">
        <v>0</v>
      </c>
      <c r="G171" s="84" t="b">
        <v>0</v>
      </c>
    </row>
    <row r="172" spans="1:7" ht="15">
      <c r="A172" s="84" t="s">
        <v>2897</v>
      </c>
      <c r="B172" s="84">
        <v>2</v>
      </c>
      <c r="C172" s="122">
        <v>0.0018741320308055295</v>
      </c>
      <c r="D172" s="84" t="s">
        <v>3005</v>
      </c>
      <c r="E172" s="84" t="b">
        <v>0</v>
      </c>
      <c r="F172" s="84" t="b">
        <v>0</v>
      </c>
      <c r="G172" s="84" t="b">
        <v>0</v>
      </c>
    </row>
    <row r="173" spans="1:7" ht="15">
      <c r="A173" s="84" t="s">
        <v>2898</v>
      </c>
      <c r="B173" s="84">
        <v>2</v>
      </c>
      <c r="C173" s="122">
        <v>0.0018741320308055295</v>
      </c>
      <c r="D173" s="84" t="s">
        <v>3005</v>
      </c>
      <c r="E173" s="84" t="b">
        <v>0</v>
      </c>
      <c r="F173" s="84" t="b">
        <v>0</v>
      </c>
      <c r="G173" s="84" t="b">
        <v>0</v>
      </c>
    </row>
    <row r="174" spans="1:7" ht="15">
      <c r="A174" s="84" t="s">
        <v>2899</v>
      </c>
      <c r="B174" s="84">
        <v>2</v>
      </c>
      <c r="C174" s="122">
        <v>0.0018741320308055295</v>
      </c>
      <c r="D174" s="84" t="s">
        <v>3005</v>
      </c>
      <c r="E174" s="84" t="b">
        <v>1</v>
      </c>
      <c r="F174" s="84" t="b">
        <v>0</v>
      </c>
      <c r="G174" s="84" t="b">
        <v>0</v>
      </c>
    </row>
    <row r="175" spans="1:7" ht="15">
      <c r="A175" s="84" t="s">
        <v>2419</v>
      </c>
      <c r="B175" s="84">
        <v>2</v>
      </c>
      <c r="C175" s="122">
        <v>0.0018741320308055295</v>
      </c>
      <c r="D175" s="84" t="s">
        <v>3005</v>
      </c>
      <c r="E175" s="84" t="b">
        <v>0</v>
      </c>
      <c r="F175" s="84" t="b">
        <v>0</v>
      </c>
      <c r="G175" s="84" t="b">
        <v>0</v>
      </c>
    </row>
    <row r="176" spans="1:7" ht="15">
      <c r="A176" s="84" t="s">
        <v>322</v>
      </c>
      <c r="B176" s="84">
        <v>2</v>
      </c>
      <c r="C176" s="122">
        <v>0.0018741320308055295</v>
      </c>
      <c r="D176" s="84" t="s">
        <v>3005</v>
      </c>
      <c r="E176" s="84" t="b">
        <v>0</v>
      </c>
      <c r="F176" s="84" t="b">
        <v>0</v>
      </c>
      <c r="G176" s="84" t="b">
        <v>0</v>
      </c>
    </row>
    <row r="177" spans="1:7" ht="15">
      <c r="A177" s="84" t="s">
        <v>2900</v>
      </c>
      <c r="B177" s="84">
        <v>2</v>
      </c>
      <c r="C177" s="122">
        <v>0.0018741320308055295</v>
      </c>
      <c r="D177" s="84" t="s">
        <v>3005</v>
      </c>
      <c r="E177" s="84" t="b">
        <v>0</v>
      </c>
      <c r="F177" s="84" t="b">
        <v>0</v>
      </c>
      <c r="G177" s="84" t="b">
        <v>0</v>
      </c>
    </row>
    <row r="178" spans="1:7" ht="15">
      <c r="A178" s="84" t="s">
        <v>2901</v>
      </c>
      <c r="B178" s="84">
        <v>2</v>
      </c>
      <c r="C178" s="122">
        <v>0.0018741320308055295</v>
      </c>
      <c r="D178" s="84" t="s">
        <v>3005</v>
      </c>
      <c r="E178" s="84" t="b">
        <v>0</v>
      </c>
      <c r="F178" s="84" t="b">
        <v>0</v>
      </c>
      <c r="G178" s="84" t="b">
        <v>0</v>
      </c>
    </row>
    <row r="179" spans="1:7" ht="15">
      <c r="A179" s="84" t="s">
        <v>2902</v>
      </c>
      <c r="B179" s="84">
        <v>2</v>
      </c>
      <c r="C179" s="122">
        <v>0.0018741320308055295</v>
      </c>
      <c r="D179" s="84" t="s">
        <v>3005</v>
      </c>
      <c r="E179" s="84" t="b">
        <v>0</v>
      </c>
      <c r="F179" s="84" t="b">
        <v>0</v>
      </c>
      <c r="G179" s="84" t="b">
        <v>0</v>
      </c>
    </row>
    <row r="180" spans="1:7" ht="15">
      <c r="A180" s="84" t="s">
        <v>2903</v>
      </c>
      <c r="B180" s="84">
        <v>2</v>
      </c>
      <c r="C180" s="122">
        <v>0.0018741320308055295</v>
      </c>
      <c r="D180" s="84" t="s">
        <v>3005</v>
      </c>
      <c r="E180" s="84" t="b">
        <v>0</v>
      </c>
      <c r="F180" s="84" t="b">
        <v>0</v>
      </c>
      <c r="G180" s="84" t="b">
        <v>0</v>
      </c>
    </row>
    <row r="181" spans="1:7" ht="15">
      <c r="A181" s="84" t="s">
        <v>2904</v>
      </c>
      <c r="B181" s="84">
        <v>2</v>
      </c>
      <c r="C181" s="122">
        <v>0.0018741320308055295</v>
      </c>
      <c r="D181" s="84" t="s">
        <v>3005</v>
      </c>
      <c r="E181" s="84" t="b">
        <v>0</v>
      </c>
      <c r="F181" s="84" t="b">
        <v>0</v>
      </c>
      <c r="G181" s="84" t="b">
        <v>0</v>
      </c>
    </row>
    <row r="182" spans="1:7" ht="15">
      <c r="A182" s="84" t="s">
        <v>2905</v>
      </c>
      <c r="B182" s="84">
        <v>2</v>
      </c>
      <c r="C182" s="122">
        <v>0.0018741320308055295</v>
      </c>
      <c r="D182" s="84" t="s">
        <v>3005</v>
      </c>
      <c r="E182" s="84" t="b">
        <v>0</v>
      </c>
      <c r="F182" s="84" t="b">
        <v>0</v>
      </c>
      <c r="G182" s="84" t="b">
        <v>0</v>
      </c>
    </row>
    <row r="183" spans="1:7" ht="15">
      <c r="A183" s="84" t="s">
        <v>2906</v>
      </c>
      <c r="B183" s="84">
        <v>2</v>
      </c>
      <c r="C183" s="122">
        <v>0.0018741320308055295</v>
      </c>
      <c r="D183" s="84" t="s">
        <v>3005</v>
      </c>
      <c r="E183" s="84" t="b">
        <v>0</v>
      </c>
      <c r="F183" s="84" t="b">
        <v>0</v>
      </c>
      <c r="G183" s="84" t="b">
        <v>0</v>
      </c>
    </row>
    <row r="184" spans="1:7" ht="15">
      <c r="A184" s="84" t="s">
        <v>2907</v>
      </c>
      <c r="B184" s="84">
        <v>2</v>
      </c>
      <c r="C184" s="122">
        <v>0.0018741320308055295</v>
      </c>
      <c r="D184" s="84" t="s">
        <v>3005</v>
      </c>
      <c r="E184" s="84" t="b">
        <v>0</v>
      </c>
      <c r="F184" s="84" t="b">
        <v>0</v>
      </c>
      <c r="G184" s="84" t="b">
        <v>0</v>
      </c>
    </row>
    <row r="185" spans="1:7" ht="15">
      <c r="A185" s="84" t="s">
        <v>2908</v>
      </c>
      <c r="B185" s="84">
        <v>2</v>
      </c>
      <c r="C185" s="122">
        <v>0.0018741320308055295</v>
      </c>
      <c r="D185" s="84" t="s">
        <v>3005</v>
      </c>
      <c r="E185" s="84" t="b">
        <v>0</v>
      </c>
      <c r="F185" s="84" t="b">
        <v>0</v>
      </c>
      <c r="G185" s="84" t="b">
        <v>0</v>
      </c>
    </row>
    <row r="186" spans="1:7" ht="15">
      <c r="A186" s="84" t="s">
        <v>2909</v>
      </c>
      <c r="B186" s="84">
        <v>2</v>
      </c>
      <c r="C186" s="122">
        <v>0.0018741320308055295</v>
      </c>
      <c r="D186" s="84" t="s">
        <v>3005</v>
      </c>
      <c r="E186" s="84" t="b">
        <v>0</v>
      </c>
      <c r="F186" s="84" t="b">
        <v>0</v>
      </c>
      <c r="G186" s="84" t="b">
        <v>0</v>
      </c>
    </row>
    <row r="187" spans="1:7" ht="15">
      <c r="A187" s="84" t="s">
        <v>2910</v>
      </c>
      <c r="B187" s="84">
        <v>2</v>
      </c>
      <c r="C187" s="122">
        <v>0.0018741320308055295</v>
      </c>
      <c r="D187" s="84" t="s">
        <v>3005</v>
      </c>
      <c r="E187" s="84" t="b">
        <v>0</v>
      </c>
      <c r="F187" s="84" t="b">
        <v>0</v>
      </c>
      <c r="G187" s="84" t="b">
        <v>0</v>
      </c>
    </row>
    <row r="188" spans="1:7" ht="15">
      <c r="A188" s="84" t="s">
        <v>2911</v>
      </c>
      <c r="B188" s="84">
        <v>2</v>
      </c>
      <c r="C188" s="122">
        <v>0.0018741320308055295</v>
      </c>
      <c r="D188" s="84" t="s">
        <v>3005</v>
      </c>
      <c r="E188" s="84" t="b">
        <v>0</v>
      </c>
      <c r="F188" s="84" t="b">
        <v>0</v>
      </c>
      <c r="G188" s="84" t="b">
        <v>0</v>
      </c>
    </row>
    <row r="189" spans="1:7" ht="15">
      <c r="A189" s="84" t="s">
        <v>2912</v>
      </c>
      <c r="B189" s="84">
        <v>2</v>
      </c>
      <c r="C189" s="122">
        <v>0.0018741320308055295</v>
      </c>
      <c r="D189" s="84" t="s">
        <v>3005</v>
      </c>
      <c r="E189" s="84" t="b">
        <v>0</v>
      </c>
      <c r="F189" s="84" t="b">
        <v>0</v>
      </c>
      <c r="G189" s="84" t="b">
        <v>0</v>
      </c>
    </row>
    <row r="190" spans="1:7" ht="15">
      <c r="A190" s="84" t="s">
        <v>2913</v>
      </c>
      <c r="B190" s="84">
        <v>2</v>
      </c>
      <c r="C190" s="122">
        <v>0.0018741320308055295</v>
      </c>
      <c r="D190" s="84" t="s">
        <v>3005</v>
      </c>
      <c r="E190" s="84" t="b">
        <v>0</v>
      </c>
      <c r="F190" s="84" t="b">
        <v>0</v>
      </c>
      <c r="G190" s="84" t="b">
        <v>0</v>
      </c>
    </row>
    <row r="191" spans="1:7" ht="15">
      <c r="A191" s="84" t="s">
        <v>2914</v>
      </c>
      <c r="B191" s="84">
        <v>2</v>
      </c>
      <c r="C191" s="122">
        <v>0.0018741320308055295</v>
      </c>
      <c r="D191" s="84" t="s">
        <v>3005</v>
      </c>
      <c r="E191" s="84" t="b">
        <v>0</v>
      </c>
      <c r="F191" s="84" t="b">
        <v>0</v>
      </c>
      <c r="G191" s="84" t="b">
        <v>0</v>
      </c>
    </row>
    <row r="192" spans="1:7" ht="15">
      <c r="A192" s="84" t="s">
        <v>2915</v>
      </c>
      <c r="B192" s="84">
        <v>2</v>
      </c>
      <c r="C192" s="122">
        <v>0.0018741320308055295</v>
      </c>
      <c r="D192" s="84" t="s">
        <v>3005</v>
      </c>
      <c r="E192" s="84" t="b">
        <v>0</v>
      </c>
      <c r="F192" s="84" t="b">
        <v>0</v>
      </c>
      <c r="G192" s="84" t="b">
        <v>0</v>
      </c>
    </row>
    <row r="193" spans="1:7" ht="15">
      <c r="A193" s="84" t="s">
        <v>2916</v>
      </c>
      <c r="B193" s="84">
        <v>2</v>
      </c>
      <c r="C193" s="122">
        <v>0.0018741320308055295</v>
      </c>
      <c r="D193" s="84" t="s">
        <v>3005</v>
      </c>
      <c r="E193" s="84" t="b">
        <v>0</v>
      </c>
      <c r="F193" s="84" t="b">
        <v>0</v>
      </c>
      <c r="G193" s="84" t="b">
        <v>0</v>
      </c>
    </row>
    <row r="194" spans="1:7" ht="15">
      <c r="A194" s="84" t="s">
        <v>2917</v>
      </c>
      <c r="B194" s="84">
        <v>2</v>
      </c>
      <c r="C194" s="122">
        <v>0.0018741320308055295</v>
      </c>
      <c r="D194" s="84" t="s">
        <v>3005</v>
      </c>
      <c r="E194" s="84" t="b">
        <v>0</v>
      </c>
      <c r="F194" s="84" t="b">
        <v>0</v>
      </c>
      <c r="G194" s="84" t="b">
        <v>0</v>
      </c>
    </row>
    <row r="195" spans="1:7" ht="15">
      <c r="A195" s="84" t="s">
        <v>2918</v>
      </c>
      <c r="B195" s="84">
        <v>2</v>
      </c>
      <c r="C195" s="122">
        <v>0.002166536106244074</v>
      </c>
      <c r="D195" s="84" t="s">
        <v>3005</v>
      </c>
      <c r="E195" s="84" t="b">
        <v>0</v>
      </c>
      <c r="F195" s="84" t="b">
        <v>0</v>
      </c>
      <c r="G195" s="84" t="b">
        <v>0</v>
      </c>
    </row>
    <row r="196" spans="1:7" ht="15">
      <c r="A196" s="84" t="s">
        <v>345</v>
      </c>
      <c r="B196" s="84">
        <v>2</v>
      </c>
      <c r="C196" s="122">
        <v>0.0018741320308055295</v>
      </c>
      <c r="D196" s="84" t="s">
        <v>3005</v>
      </c>
      <c r="E196" s="84" t="b">
        <v>0</v>
      </c>
      <c r="F196" s="84" t="b">
        <v>0</v>
      </c>
      <c r="G196" s="84" t="b">
        <v>0</v>
      </c>
    </row>
    <row r="197" spans="1:7" ht="15">
      <c r="A197" s="84" t="s">
        <v>2450</v>
      </c>
      <c r="B197" s="84">
        <v>2</v>
      </c>
      <c r="C197" s="122">
        <v>0.0018741320308055295</v>
      </c>
      <c r="D197" s="84" t="s">
        <v>3005</v>
      </c>
      <c r="E197" s="84" t="b">
        <v>0</v>
      </c>
      <c r="F197" s="84" t="b">
        <v>0</v>
      </c>
      <c r="G197" s="84" t="b">
        <v>0</v>
      </c>
    </row>
    <row r="198" spans="1:7" ht="15">
      <c r="A198" s="84" t="s">
        <v>2919</v>
      </c>
      <c r="B198" s="84">
        <v>2</v>
      </c>
      <c r="C198" s="122">
        <v>0.0018741320308055295</v>
      </c>
      <c r="D198" s="84" t="s">
        <v>3005</v>
      </c>
      <c r="E198" s="84" t="b">
        <v>0</v>
      </c>
      <c r="F198" s="84" t="b">
        <v>0</v>
      </c>
      <c r="G198" s="84" t="b">
        <v>0</v>
      </c>
    </row>
    <row r="199" spans="1:7" ht="15">
      <c r="A199" s="84" t="s">
        <v>2920</v>
      </c>
      <c r="B199" s="84">
        <v>2</v>
      </c>
      <c r="C199" s="122">
        <v>0.0018741320308055295</v>
      </c>
      <c r="D199" s="84" t="s">
        <v>3005</v>
      </c>
      <c r="E199" s="84" t="b">
        <v>0</v>
      </c>
      <c r="F199" s="84" t="b">
        <v>0</v>
      </c>
      <c r="G199" s="84" t="b">
        <v>0</v>
      </c>
    </row>
    <row r="200" spans="1:7" ht="15">
      <c r="A200" s="84" t="s">
        <v>2921</v>
      </c>
      <c r="B200" s="84">
        <v>2</v>
      </c>
      <c r="C200" s="122">
        <v>0.0018741320308055295</v>
      </c>
      <c r="D200" s="84" t="s">
        <v>3005</v>
      </c>
      <c r="E200" s="84" t="b">
        <v>0</v>
      </c>
      <c r="F200" s="84" t="b">
        <v>0</v>
      </c>
      <c r="G200" s="84" t="b">
        <v>0</v>
      </c>
    </row>
    <row r="201" spans="1:7" ht="15">
      <c r="A201" s="84" t="s">
        <v>2922</v>
      </c>
      <c r="B201" s="84">
        <v>2</v>
      </c>
      <c r="C201" s="122">
        <v>0.0018741320308055295</v>
      </c>
      <c r="D201" s="84" t="s">
        <v>3005</v>
      </c>
      <c r="E201" s="84" t="b">
        <v>0</v>
      </c>
      <c r="F201" s="84" t="b">
        <v>1</v>
      </c>
      <c r="G201" s="84" t="b">
        <v>0</v>
      </c>
    </row>
    <row r="202" spans="1:7" ht="15">
      <c r="A202" s="84" t="s">
        <v>2923</v>
      </c>
      <c r="B202" s="84">
        <v>2</v>
      </c>
      <c r="C202" s="122">
        <v>0.0018741320308055295</v>
      </c>
      <c r="D202" s="84" t="s">
        <v>3005</v>
      </c>
      <c r="E202" s="84" t="b">
        <v>0</v>
      </c>
      <c r="F202" s="84" t="b">
        <v>0</v>
      </c>
      <c r="G202" s="84" t="b">
        <v>0</v>
      </c>
    </row>
    <row r="203" spans="1:7" ht="15">
      <c r="A203" s="84" t="s">
        <v>2924</v>
      </c>
      <c r="B203" s="84">
        <v>2</v>
      </c>
      <c r="C203" s="122">
        <v>0.0018741320308055295</v>
      </c>
      <c r="D203" s="84" t="s">
        <v>3005</v>
      </c>
      <c r="E203" s="84" t="b">
        <v>0</v>
      </c>
      <c r="F203" s="84" t="b">
        <v>0</v>
      </c>
      <c r="G203" s="84" t="b">
        <v>0</v>
      </c>
    </row>
    <row r="204" spans="1:7" ht="15">
      <c r="A204" s="84" t="s">
        <v>2925</v>
      </c>
      <c r="B204" s="84">
        <v>2</v>
      </c>
      <c r="C204" s="122">
        <v>0.0018741320308055295</v>
      </c>
      <c r="D204" s="84" t="s">
        <v>3005</v>
      </c>
      <c r="E204" s="84" t="b">
        <v>0</v>
      </c>
      <c r="F204" s="84" t="b">
        <v>0</v>
      </c>
      <c r="G204" s="84" t="b">
        <v>0</v>
      </c>
    </row>
    <row r="205" spans="1:7" ht="15">
      <c r="A205" s="84" t="s">
        <v>2926</v>
      </c>
      <c r="B205" s="84">
        <v>2</v>
      </c>
      <c r="C205" s="122">
        <v>0.0018741320308055295</v>
      </c>
      <c r="D205" s="84" t="s">
        <v>3005</v>
      </c>
      <c r="E205" s="84" t="b">
        <v>0</v>
      </c>
      <c r="F205" s="84" t="b">
        <v>0</v>
      </c>
      <c r="G205" s="84" t="b">
        <v>0</v>
      </c>
    </row>
    <row r="206" spans="1:7" ht="15">
      <c r="A206" s="84" t="s">
        <v>2927</v>
      </c>
      <c r="B206" s="84">
        <v>2</v>
      </c>
      <c r="C206" s="122">
        <v>0.0018741320308055295</v>
      </c>
      <c r="D206" s="84" t="s">
        <v>3005</v>
      </c>
      <c r="E206" s="84" t="b">
        <v>0</v>
      </c>
      <c r="F206" s="84" t="b">
        <v>0</v>
      </c>
      <c r="G206" s="84" t="b">
        <v>0</v>
      </c>
    </row>
    <row r="207" spans="1:7" ht="15">
      <c r="A207" s="84" t="s">
        <v>2928</v>
      </c>
      <c r="B207" s="84">
        <v>2</v>
      </c>
      <c r="C207" s="122">
        <v>0.0018741320308055295</v>
      </c>
      <c r="D207" s="84" t="s">
        <v>3005</v>
      </c>
      <c r="E207" s="84" t="b">
        <v>0</v>
      </c>
      <c r="F207" s="84" t="b">
        <v>0</v>
      </c>
      <c r="G207" s="84" t="b">
        <v>0</v>
      </c>
    </row>
    <row r="208" spans="1:7" ht="15">
      <c r="A208" s="84" t="s">
        <v>2929</v>
      </c>
      <c r="B208" s="84">
        <v>2</v>
      </c>
      <c r="C208" s="122">
        <v>0.0018741320308055295</v>
      </c>
      <c r="D208" s="84" t="s">
        <v>3005</v>
      </c>
      <c r="E208" s="84" t="b">
        <v>0</v>
      </c>
      <c r="F208" s="84" t="b">
        <v>0</v>
      </c>
      <c r="G208" s="84" t="b">
        <v>0</v>
      </c>
    </row>
    <row r="209" spans="1:7" ht="15">
      <c r="A209" s="84" t="s">
        <v>2930</v>
      </c>
      <c r="B209" s="84">
        <v>2</v>
      </c>
      <c r="C209" s="122">
        <v>0.0018741320308055295</v>
      </c>
      <c r="D209" s="84" t="s">
        <v>3005</v>
      </c>
      <c r="E209" s="84" t="b">
        <v>0</v>
      </c>
      <c r="F209" s="84" t="b">
        <v>0</v>
      </c>
      <c r="G209" s="84" t="b">
        <v>0</v>
      </c>
    </row>
    <row r="210" spans="1:7" ht="15">
      <c r="A210" s="84" t="s">
        <v>2931</v>
      </c>
      <c r="B210" s="84">
        <v>2</v>
      </c>
      <c r="C210" s="122">
        <v>0.0018741320308055295</v>
      </c>
      <c r="D210" s="84" t="s">
        <v>3005</v>
      </c>
      <c r="E210" s="84" t="b">
        <v>0</v>
      </c>
      <c r="F210" s="84" t="b">
        <v>0</v>
      </c>
      <c r="G210" s="84" t="b">
        <v>0</v>
      </c>
    </row>
    <row r="211" spans="1:7" ht="15">
      <c r="A211" s="84" t="s">
        <v>2932</v>
      </c>
      <c r="B211" s="84">
        <v>2</v>
      </c>
      <c r="C211" s="122">
        <v>0.0018741320308055295</v>
      </c>
      <c r="D211" s="84" t="s">
        <v>3005</v>
      </c>
      <c r="E211" s="84" t="b">
        <v>0</v>
      </c>
      <c r="F211" s="84" t="b">
        <v>0</v>
      </c>
      <c r="G211" s="84" t="b">
        <v>0</v>
      </c>
    </row>
    <row r="212" spans="1:7" ht="15">
      <c r="A212" s="84" t="s">
        <v>2933</v>
      </c>
      <c r="B212" s="84">
        <v>2</v>
      </c>
      <c r="C212" s="122">
        <v>0.0018741320308055295</v>
      </c>
      <c r="D212" s="84" t="s">
        <v>3005</v>
      </c>
      <c r="E212" s="84" t="b">
        <v>0</v>
      </c>
      <c r="F212" s="84" t="b">
        <v>0</v>
      </c>
      <c r="G212" s="84" t="b">
        <v>0</v>
      </c>
    </row>
    <row r="213" spans="1:7" ht="15">
      <c r="A213" s="84" t="s">
        <v>2934</v>
      </c>
      <c r="B213" s="84">
        <v>2</v>
      </c>
      <c r="C213" s="122">
        <v>0.0018741320308055295</v>
      </c>
      <c r="D213" s="84" t="s">
        <v>3005</v>
      </c>
      <c r="E213" s="84" t="b">
        <v>0</v>
      </c>
      <c r="F213" s="84" t="b">
        <v>0</v>
      </c>
      <c r="G213" s="84" t="b">
        <v>0</v>
      </c>
    </row>
    <row r="214" spans="1:7" ht="15">
      <c r="A214" s="84" t="s">
        <v>2935</v>
      </c>
      <c r="B214" s="84">
        <v>2</v>
      </c>
      <c r="C214" s="122">
        <v>0.0018741320308055295</v>
      </c>
      <c r="D214" s="84" t="s">
        <v>3005</v>
      </c>
      <c r="E214" s="84" t="b">
        <v>1</v>
      </c>
      <c r="F214" s="84" t="b">
        <v>0</v>
      </c>
      <c r="G214" s="84" t="b">
        <v>0</v>
      </c>
    </row>
    <row r="215" spans="1:7" ht="15">
      <c r="A215" s="84" t="s">
        <v>2936</v>
      </c>
      <c r="B215" s="84">
        <v>2</v>
      </c>
      <c r="C215" s="122">
        <v>0.0018741320308055295</v>
      </c>
      <c r="D215" s="84" t="s">
        <v>3005</v>
      </c>
      <c r="E215" s="84" t="b">
        <v>0</v>
      </c>
      <c r="F215" s="84" t="b">
        <v>0</v>
      </c>
      <c r="G215" s="84" t="b">
        <v>0</v>
      </c>
    </row>
    <row r="216" spans="1:7" ht="15">
      <c r="A216" s="84" t="s">
        <v>2937</v>
      </c>
      <c r="B216" s="84">
        <v>2</v>
      </c>
      <c r="C216" s="122">
        <v>0.0018741320308055295</v>
      </c>
      <c r="D216" s="84" t="s">
        <v>3005</v>
      </c>
      <c r="E216" s="84" t="b">
        <v>0</v>
      </c>
      <c r="F216" s="84" t="b">
        <v>0</v>
      </c>
      <c r="G216" s="84" t="b">
        <v>0</v>
      </c>
    </row>
    <row r="217" spans="1:7" ht="15">
      <c r="A217" s="84" t="s">
        <v>2938</v>
      </c>
      <c r="B217" s="84">
        <v>2</v>
      </c>
      <c r="C217" s="122">
        <v>0.0018741320308055295</v>
      </c>
      <c r="D217" s="84" t="s">
        <v>3005</v>
      </c>
      <c r="E217" s="84" t="b">
        <v>0</v>
      </c>
      <c r="F217" s="84" t="b">
        <v>0</v>
      </c>
      <c r="G217" s="84" t="b">
        <v>0</v>
      </c>
    </row>
    <row r="218" spans="1:7" ht="15">
      <c r="A218" s="84" t="s">
        <v>2939</v>
      </c>
      <c r="B218" s="84">
        <v>2</v>
      </c>
      <c r="C218" s="122">
        <v>0.0018741320308055295</v>
      </c>
      <c r="D218" s="84" t="s">
        <v>3005</v>
      </c>
      <c r="E218" s="84" t="b">
        <v>0</v>
      </c>
      <c r="F218" s="84" t="b">
        <v>0</v>
      </c>
      <c r="G218" s="84" t="b">
        <v>0</v>
      </c>
    </row>
    <row r="219" spans="1:7" ht="15">
      <c r="A219" s="84" t="s">
        <v>2940</v>
      </c>
      <c r="B219" s="84">
        <v>2</v>
      </c>
      <c r="C219" s="122">
        <v>0.0018741320308055295</v>
      </c>
      <c r="D219" s="84" t="s">
        <v>3005</v>
      </c>
      <c r="E219" s="84" t="b">
        <v>0</v>
      </c>
      <c r="F219" s="84" t="b">
        <v>0</v>
      </c>
      <c r="G219" s="84" t="b">
        <v>0</v>
      </c>
    </row>
    <row r="220" spans="1:7" ht="15">
      <c r="A220" s="84" t="s">
        <v>2941</v>
      </c>
      <c r="B220" s="84">
        <v>2</v>
      </c>
      <c r="C220" s="122">
        <v>0.0018741320308055295</v>
      </c>
      <c r="D220" s="84" t="s">
        <v>3005</v>
      </c>
      <c r="E220" s="84" t="b">
        <v>0</v>
      </c>
      <c r="F220" s="84" t="b">
        <v>0</v>
      </c>
      <c r="G220" s="84" t="b">
        <v>0</v>
      </c>
    </row>
    <row r="221" spans="1:7" ht="15">
      <c r="A221" s="84" t="s">
        <v>2357</v>
      </c>
      <c r="B221" s="84">
        <v>2</v>
      </c>
      <c r="C221" s="122">
        <v>0.0018741320308055295</v>
      </c>
      <c r="D221" s="84" t="s">
        <v>3005</v>
      </c>
      <c r="E221" s="84" t="b">
        <v>0</v>
      </c>
      <c r="F221" s="84" t="b">
        <v>0</v>
      </c>
      <c r="G221" s="84" t="b">
        <v>0</v>
      </c>
    </row>
    <row r="222" spans="1:7" ht="15">
      <c r="A222" s="84" t="s">
        <v>2358</v>
      </c>
      <c r="B222" s="84">
        <v>2</v>
      </c>
      <c r="C222" s="122">
        <v>0.0018741320308055295</v>
      </c>
      <c r="D222" s="84" t="s">
        <v>3005</v>
      </c>
      <c r="E222" s="84" t="b">
        <v>0</v>
      </c>
      <c r="F222" s="84" t="b">
        <v>0</v>
      </c>
      <c r="G222" s="84" t="b">
        <v>0</v>
      </c>
    </row>
    <row r="223" spans="1:7" ht="15">
      <c r="A223" s="84" t="s">
        <v>2942</v>
      </c>
      <c r="B223" s="84">
        <v>2</v>
      </c>
      <c r="C223" s="122">
        <v>0.0018741320308055295</v>
      </c>
      <c r="D223" s="84" t="s">
        <v>3005</v>
      </c>
      <c r="E223" s="84" t="b">
        <v>0</v>
      </c>
      <c r="F223" s="84" t="b">
        <v>0</v>
      </c>
      <c r="G223" s="84" t="b">
        <v>0</v>
      </c>
    </row>
    <row r="224" spans="1:7" ht="15">
      <c r="A224" s="84" t="s">
        <v>2943</v>
      </c>
      <c r="B224" s="84">
        <v>2</v>
      </c>
      <c r="C224" s="122">
        <v>0.0018741320308055295</v>
      </c>
      <c r="D224" s="84" t="s">
        <v>3005</v>
      </c>
      <c r="E224" s="84" t="b">
        <v>0</v>
      </c>
      <c r="F224" s="84" t="b">
        <v>0</v>
      </c>
      <c r="G224" s="84" t="b">
        <v>0</v>
      </c>
    </row>
    <row r="225" spans="1:7" ht="15">
      <c r="A225" s="84" t="s">
        <v>2944</v>
      </c>
      <c r="B225" s="84">
        <v>2</v>
      </c>
      <c r="C225" s="122">
        <v>0.0018741320308055295</v>
      </c>
      <c r="D225" s="84" t="s">
        <v>3005</v>
      </c>
      <c r="E225" s="84" t="b">
        <v>0</v>
      </c>
      <c r="F225" s="84" t="b">
        <v>0</v>
      </c>
      <c r="G225" s="84" t="b">
        <v>0</v>
      </c>
    </row>
    <row r="226" spans="1:7" ht="15">
      <c r="A226" s="84" t="s">
        <v>2945</v>
      </c>
      <c r="B226" s="84">
        <v>2</v>
      </c>
      <c r="C226" s="122">
        <v>0.0018741320308055295</v>
      </c>
      <c r="D226" s="84" t="s">
        <v>3005</v>
      </c>
      <c r="E226" s="84" t="b">
        <v>0</v>
      </c>
      <c r="F226" s="84" t="b">
        <v>0</v>
      </c>
      <c r="G226" s="84" t="b">
        <v>0</v>
      </c>
    </row>
    <row r="227" spans="1:7" ht="15">
      <c r="A227" s="84" t="s">
        <v>2946</v>
      </c>
      <c r="B227" s="84">
        <v>2</v>
      </c>
      <c r="C227" s="122">
        <v>0.0018741320308055295</v>
      </c>
      <c r="D227" s="84" t="s">
        <v>3005</v>
      </c>
      <c r="E227" s="84" t="b">
        <v>0</v>
      </c>
      <c r="F227" s="84" t="b">
        <v>0</v>
      </c>
      <c r="G227" s="84" t="b">
        <v>0</v>
      </c>
    </row>
    <row r="228" spans="1:7" ht="15">
      <c r="A228" s="84" t="s">
        <v>2947</v>
      </c>
      <c r="B228" s="84">
        <v>2</v>
      </c>
      <c r="C228" s="122">
        <v>0.0018741320308055295</v>
      </c>
      <c r="D228" s="84" t="s">
        <v>3005</v>
      </c>
      <c r="E228" s="84" t="b">
        <v>0</v>
      </c>
      <c r="F228" s="84" t="b">
        <v>1</v>
      </c>
      <c r="G228" s="84" t="b">
        <v>0</v>
      </c>
    </row>
    <row r="229" spans="1:7" ht="15">
      <c r="A229" s="84" t="s">
        <v>2948</v>
      </c>
      <c r="B229" s="84">
        <v>2</v>
      </c>
      <c r="C229" s="122">
        <v>0.0018741320308055295</v>
      </c>
      <c r="D229" s="84" t="s">
        <v>3005</v>
      </c>
      <c r="E229" s="84" t="b">
        <v>0</v>
      </c>
      <c r="F229" s="84" t="b">
        <v>0</v>
      </c>
      <c r="G229" s="84" t="b">
        <v>0</v>
      </c>
    </row>
    <row r="230" spans="1:7" ht="15">
      <c r="A230" s="84" t="s">
        <v>2949</v>
      </c>
      <c r="B230" s="84">
        <v>2</v>
      </c>
      <c r="C230" s="122">
        <v>0.0018741320308055295</v>
      </c>
      <c r="D230" s="84" t="s">
        <v>3005</v>
      </c>
      <c r="E230" s="84" t="b">
        <v>0</v>
      </c>
      <c r="F230" s="84" t="b">
        <v>1</v>
      </c>
      <c r="G230" s="84" t="b">
        <v>0</v>
      </c>
    </row>
    <row r="231" spans="1:7" ht="15">
      <c r="A231" s="84" t="s">
        <v>2950</v>
      </c>
      <c r="B231" s="84">
        <v>2</v>
      </c>
      <c r="C231" s="122">
        <v>0.0018741320308055295</v>
      </c>
      <c r="D231" s="84" t="s">
        <v>3005</v>
      </c>
      <c r="E231" s="84" t="b">
        <v>0</v>
      </c>
      <c r="F231" s="84" t="b">
        <v>0</v>
      </c>
      <c r="G231" s="84" t="b">
        <v>0</v>
      </c>
    </row>
    <row r="232" spans="1:7" ht="15">
      <c r="A232" s="84" t="s">
        <v>2951</v>
      </c>
      <c r="B232" s="84">
        <v>2</v>
      </c>
      <c r="C232" s="122">
        <v>0.0018741320308055295</v>
      </c>
      <c r="D232" s="84" t="s">
        <v>3005</v>
      </c>
      <c r="E232" s="84" t="b">
        <v>0</v>
      </c>
      <c r="F232" s="84" t="b">
        <v>1</v>
      </c>
      <c r="G232" s="84" t="b">
        <v>0</v>
      </c>
    </row>
    <row r="233" spans="1:7" ht="15">
      <c r="A233" s="84" t="s">
        <v>2952</v>
      </c>
      <c r="B233" s="84">
        <v>2</v>
      </c>
      <c r="C233" s="122">
        <v>0.0018741320308055295</v>
      </c>
      <c r="D233" s="84" t="s">
        <v>3005</v>
      </c>
      <c r="E233" s="84" t="b">
        <v>0</v>
      </c>
      <c r="F233" s="84" t="b">
        <v>0</v>
      </c>
      <c r="G233" s="84" t="b">
        <v>0</v>
      </c>
    </row>
    <row r="234" spans="1:7" ht="15">
      <c r="A234" s="84" t="s">
        <v>2953</v>
      </c>
      <c r="B234" s="84">
        <v>2</v>
      </c>
      <c r="C234" s="122">
        <v>0.0018741320308055295</v>
      </c>
      <c r="D234" s="84" t="s">
        <v>3005</v>
      </c>
      <c r="E234" s="84" t="b">
        <v>0</v>
      </c>
      <c r="F234" s="84" t="b">
        <v>0</v>
      </c>
      <c r="G234" s="84" t="b">
        <v>0</v>
      </c>
    </row>
    <row r="235" spans="1:7" ht="15">
      <c r="A235" s="84" t="s">
        <v>344</v>
      </c>
      <c r="B235" s="84">
        <v>2</v>
      </c>
      <c r="C235" s="122">
        <v>0.0018741320308055295</v>
      </c>
      <c r="D235" s="84" t="s">
        <v>3005</v>
      </c>
      <c r="E235" s="84" t="b">
        <v>0</v>
      </c>
      <c r="F235" s="84" t="b">
        <v>0</v>
      </c>
      <c r="G235" s="84" t="b">
        <v>0</v>
      </c>
    </row>
    <row r="236" spans="1:7" ht="15">
      <c r="A236" s="84" t="s">
        <v>2954</v>
      </c>
      <c r="B236" s="84">
        <v>2</v>
      </c>
      <c r="C236" s="122">
        <v>0.0018741320308055295</v>
      </c>
      <c r="D236" s="84" t="s">
        <v>3005</v>
      </c>
      <c r="E236" s="84" t="b">
        <v>0</v>
      </c>
      <c r="F236" s="84" t="b">
        <v>0</v>
      </c>
      <c r="G236" s="84" t="b">
        <v>0</v>
      </c>
    </row>
    <row r="237" spans="1:7" ht="15">
      <c r="A237" s="84" t="s">
        <v>2955</v>
      </c>
      <c r="B237" s="84">
        <v>2</v>
      </c>
      <c r="C237" s="122">
        <v>0.0018741320308055295</v>
      </c>
      <c r="D237" s="84" t="s">
        <v>3005</v>
      </c>
      <c r="E237" s="84" t="b">
        <v>0</v>
      </c>
      <c r="F237" s="84" t="b">
        <v>0</v>
      </c>
      <c r="G237" s="84" t="b">
        <v>0</v>
      </c>
    </row>
    <row r="238" spans="1:7" ht="15">
      <c r="A238" s="84" t="s">
        <v>2956</v>
      </c>
      <c r="B238" s="84">
        <v>2</v>
      </c>
      <c r="C238" s="122">
        <v>0.0018741320308055295</v>
      </c>
      <c r="D238" s="84" t="s">
        <v>3005</v>
      </c>
      <c r="E238" s="84" t="b">
        <v>0</v>
      </c>
      <c r="F238" s="84" t="b">
        <v>0</v>
      </c>
      <c r="G238" s="84" t="b">
        <v>0</v>
      </c>
    </row>
    <row r="239" spans="1:7" ht="15">
      <c r="A239" s="84" t="s">
        <v>2957</v>
      </c>
      <c r="B239" s="84">
        <v>2</v>
      </c>
      <c r="C239" s="122">
        <v>0.0018741320308055295</v>
      </c>
      <c r="D239" s="84" t="s">
        <v>3005</v>
      </c>
      <c r="E239" s="84" t="b">
        <v>0</v>
      </c>
      <c r="F239" s="84" t="b">
        <v>0</v>
      </c>
      <c r="G239" s="84" t="b">
        <v>0</v>
      </c>
    </row>
    <row r="240" spans="1:7" ht="15">
      <c r="A240" s="84" t="s">
        <v>605</v>
      </c>
      <c r="B240" s="84">
        <v>2</v>
      </c>
      <c r="C240" s="122">
        <v>0.0018741320308055295</v>
      </c>
      <c r="D240" s="84" t="s">
        <v>3005</v>
      </c>
      <c r="E240" s="84" t="b">
        <v>0</v>
      </c>
      <c r="F240" s="84" t="b">
        <v>0</v>
      </c>
      <c r="G240" s="84" t="b">
        <v>0</v>
      </c>
    </row>
    <row r="241" spans="1:7" ht="15">
      <c r="A241" s="84" t="s">
        <v>2958</v>
      </c>
      <c r="B241" s="84">
        <v>2</v>
      </c>
      <c r="C241" s="122">
        <v>0.0018741320308055295</v>
      </c>
      <c r="D241" s="84" t="s">
        <v>3005</v>
      </c>
      <c r="E241" s="84" t="b">
        <v>0</v>
      </c>
      <c r="F241" s="84" t="b">
        <v>0</v>
      </c>
      <c r="G241" s="84" t="b">
        <v>0</v>
      </c>
    </row>
    <row r="242" spans="1:7" ht="15">
      <c r="A242" s="84" t="s">
        <v>2959</v>
      </c>
      <c r="B242" s="84">
        <v>2</v>
      </c>
      <c r="C242" s="122">
        <v>0.0018741320308055295</v>
      </c>
      <c r="D242" s="84" t="s">
        <v>3005</v>
      </c>
      <c r="E242" s="84" t="b">
        <v>0</v>
      </c>
      <c r="F242" s="84" t="b">
        <v>0</v>
      </c>
      <c r="G242" s="84" t="b">
        <v>0</v>
      </c>
    </row>
    <row r="243" spans="1:7" ht="15">
      <c r="A243" s="84" t="s">
        <v>2960</v>
      </c>
      <c r="B243" s="84">
        <v>2</v>
      </c>
      <c r="C243" s="122">
        <v>0.0018741320308055295</v>
      </c>
      <c r="D243" s="84" t="s">
        <v>3005</v>
      </c>
      <c r="E243" s="84" t="b">
        <v>0</v>
      </c>
      <c r="F243" s="84" t="b">
        <v>0</v>
      </c>
      <c r="G243" s="84" t="b">
        <v>0</v>
      </c>
    </row>
    <row r="244" spans="1:7" ht="15">
      <c r="A244" s="84" t="s">
        <v>2961</v>
      </c>
      <c r="B244" s="84">
        <v>2</v>
      </c>
      <c r="C244" s="122">
        <v>0.0018741320308055295</v>
      </c>
      <c r="D244" s="84" t="s">
        <v>3005</v>
      </c>
      <c r="E244" s="84" t="b">
        <v>0</v>
      </c>
      <c r="F244" s="84" t="b">
        <v>0</v>
      </c>
      <c r="G244" s="84" t="b">
        <v>0</v>
      </c>
    </row>
    <row r="245" spans="1:7" ht="15">
      <c r="A245" s="84" t="s">
        <v>2420</v>
      </c>
      <c r="B245" s="84">
        <v>2</v>
      </c>
      <c r="C245" s="122">
        <v>0.0018741320308055295</v>
      </c>
      <c r="D245" s="84" t="s">
        <v>3005</v>
      </c>
      <c r="E245" s="84" t="b">
        <v>0</v>
      </c>
      <c r="F245" s="84" t="b">
        <v>0</v>
      </c>
      <c r="G245" s="84" t="b">
        <v>0</v>
      </c>
    </row>
    <row r="246" spans="1:7" ht="15">
      <c r="A246" s="84" t="s">
        <v>2421</v>
      </c>
      <c r="B246" s="84">
        <v>2</v>
      </c>
      <c r="C246" s="122">
        <v>0.0018741320308055295</v>
      </c>
      <c r="D246" s="84" t="s">
        <v>3005</v>
      </c>
      <c r="E246" s="84" t="b">
        <v>0</v>
      </c>
      <c r="F246" s="84" t="b">
        <v>0</v>
      </c>
      <c r="G246" s="84" t="b">
        <v>0</v>
      </c>
    </row>
    <row r="247" spans="1:7" ht="15">
      <c r="A247" s="84" t="s">
        <v>2422</v>
      </c>
      <c r="B247" s="84">
        <v>2</v>
      </c>
      <c r="C247" s="122">
        <v>0.0018741320308055295</v>
      </c>
      <c r="D247" s="84" t="s">
        <v>3005</v>
      </c>
      <c r="E247" s="84" t="b">
        <v>0</v>
      </c>
      <c r="F247" s="84" t="b">
        <v>0</v>
      </c>
      <c r="G247" s="84" t="b">
        <v>0</v>
      </c>
    </row>
    <row r="248" spans="1:7" ht="15">
      <c r="A248" s="84" t="s">
        <v>2423</v>
      </c>
      <c r="B248" s="84">
        <v>2</v>
      </c>
      <c r="C248" s="122">
        <v>0.0018741320308055295</v>
      </c>
      <c r="D248" s="84" t="s">
        <v>3005</v>
      </c>
      <c r="E248" s="84" t="b">
        <v>0</v>
      </c>
      <c r="F248" s="84" t="b">
        <v>0</v>
      </c>
      <c r="G248" s="84" t="b">
        <v>0</v>
      </c>
    </row>
    <row r="249" spans="1:7" ht="15">
      <c r="A249" s="84" t="s">
        <v>2424</v>
      </c>
      <c r="B249" s="84">
        <v>2</v>
      </c>
      <c r="C249" s="122">
        <v>0.0018741320308055295</v>
      </c>
      <c r="D249" s="84" t="s">
        <v>3005</v>
      </c>
      <c r="E249" s="84" t="b">
        <v>0</v>
      </c>
      <c r="F249" s="84" t="b">
        <v>0</v>
      </c>
      <c r="G249" s="84" t="b">
        <v>0</v>
      </c>
    </row>
    <row r="250" spans="1:7" ht="15">
      <c r="A250" s="84" t="s">
        <v>2962</v>
      </c>
      <c r="B250" s="84">
        <v>2</v>
      </c>
      <c r="C250" s="122">
        <v>0.0018741320308055295</v>
      </c>
      <c r="D250" s="84" t="s">
        <v>3005</v>
      </c>
      <c r="E250" s="84" t="b">
        <v>0</v>
      </c>
      <c r="F250" s="84" t="b">
        <v>0</v>
      </c>
      <c r="G250" s="84" t="b">
        <v>0</v>
      </c>
    </row>
    <row r="251" spans="1:7" ht="15">
      <c r="A251" s="84" t="s">
        <v>2963</v>
      </c>
      <c r="B251" s="84">
        <v>2</v>
      </c>
      <c r="C251" s="122">
        <v>0.0018741320308055295</v>
      </c>
      <c r="D251" s="84" t="s">
        <v>3005</v>
      </c>
      <c r="E251" s="84" t="b">
        <v>0</v>
      </c>
      <c r="F251" s="84" t="b">
        <v>0</v>
      </c>
      <c r="G251" s="84" t="b">
        <v>0</v>
      </c>
    </row>
    <row r="252" spans="1:7" ht="15">
      <c r="A252" s="84" t="s">
        <v>2964</v>
      </c>
      <c r="B252" s="84">
        <v>2</v>
      </c>
      <c r="C252" s="122">
        <v>0.0018741320308055295</v>
      </c>
      <c r="D252" s="84" t="s">
        <v>3005</v>
      </c>
      <c r="E252" s="84" t="b">
        <v>0</v>
      </c>
      <c r="F252" s="84" t="b">
        <v>0</v>
      </c>
      <c r="G252" s="84" t="b">
        <v>0</v>
      </c>
    </row>
    <row r="253" spans="1:7" ht="15">
      <c r="A253" s="84" t="s">
        <v>342</v>
      </c>
      <c r="B253" s="84">
        <v>2</v>
      </c>
      <c r="C253" s="122">
        <v>0.0018741320308055295</v>
      </c>
      <c r="D253" s="84" t="s">
        <v>3005</v>
      </c>
      <c r="E253" s="84" t="b">
        <v>0</v>
      </c>
      <c r="F253" s="84" t="b">
        <v>0</v>
      </c>
      <c r="G253" s="84" t="b">
        <v>0</v>
      </c>
    </row>
    <row r="254" spans="1:7" ht="15">
      <c r="A254" s="84" t="s">
        <v>2349</v>
      </c>
      <c r="B254" s="84">
        <v>2</v>
      </c>
      <c r="C254" s="122">
        <v>0.0018741320308055295</v>
      </c>
      <c r="D254" s="84" t="s">
        <v>3005</v>
      </c>
      <c r="E254" s="84" t="b">
        <v>0</v>
      </c>
      <c r="F254" s="84" t="b">
        <v>0</v>
      </c>
      <c r="G254" s="84" t="b">
        <v>0</v>
      </c>
    </row>
    <row r="255" spans="1:7" ht="15">
      <c r="A255" s="84" t="s">
        <v>2965</v>
      </c>
      <c r="B255" s="84">
        <v>2</v>
      </c>
      <c r="C255" s="122">
        <v>0.002166536106244074</v>
      </c>
      <c r="D255" s="84" t="s">
        <v>3005</v>
      </c>
      <c r="E255" s="84" t="b">
        <v>0</v>
      </c>
      <c r="F255" s="84" t="b">
        <v>0</v>
      </c>
      <c r="G255" s="84" t="b">
        <v>0</v>
      </c>
    </row>
    <row r="256" spans="1:7" ht="15">
      <c r="A256" s="84" t="s">
        <v>2966</v>
      </c>
      <c r="B256" s="84">
        <v>2</v>
      </c>
      <c r="C256" s="122">
        <v>0.002166536106244074</v>
      </c>
      <c r="D256" s="84" t="s">
        <v>3005</v>
      </c>
      <c r="E256" s="84" t="b">
        <v>0</v>
      </c>
      <c r="F256" s="84" t="b">
        <v>0</v>
      </c>
      <c r="G256" s="84" t="b">
        <v>0</v>
      </c>
    </row>
    <row r="257" spans="1:7" ht="15">
      <c r="A257" s="84" t="s">
        <v>2967</v>
      </c>
      <c r="B257" s="84">
        <v>2</v>
      </c>
      <c r="C257" s="122">
        <v>0.0018741320308055295</v>
      </c>
      <c r="D257" s="84" t="s">
        <v>3005</v>
      </c>
      <c r="E257" s="84" t="b">
        <v>0</v>
      </c>
      <c r="F257" s="84" t="b">
        <v>0</v>
      </c>
      <c r="G257" s="84" t="b">
        <v>0</v>
      </c>
    </row>
    <row r="258" spans="1:7" ht="15">
      <c r="A258" s="84" t="s">
        <v>2968</v>
      </c>
      <c r="B258" s="84">
        <v>2</v>
      </c>
      <c r="C258" s="122">
        <v>0.0018741320308055295</v>
      </c>
      <c r="D258" s="84" t="s">
        <v>3005</v>
      </c>
      <c r="E258" s="84" t="b">
        <v>0</v>
      </c>
      <c r="F258" s="84" t="b">
        <v>1</v>
      </c>
      <c r="G258" s="84" t="b">
        <v>0</v>
      </c>
    </row>
    <row r="259" spans="1:7" ht="15">
      <c r="A259" s="84" t="s">
        <v>2969</v>
      </c>
      <c r="B259" s="84">
        <v>2</v>
      </c>
      <c r="C259" s="122">
        <v>0.0018741320308055295</v>
      </c>
      <c r="D259" s="84" t="s">
        <v>3005</v>
      </c>
      <c r="E259" s="84" t="b">
        <v>0</v>
      </c>
      <c r="F259" s="84" t="b">
        <v>0</v>
      </c>
      <c r="G259" s="84" t="b">
        <v>0</v>
      </c>
    </row>
    <row r="260" spans="1:7" ht="15">
      <c r="A260" s="84" t="s">
        <v>2970</v>
      </c>
      <c r="B260" s="84">
        <v>2</v>
      </c>
      <c r="C260" s="122">
        <v>0.0018741320308055295</v>
      </c>
      <c r="D260" s="84" t="s">
        <v>3005</v>
      </c>
      <c r="E260" s="84" t="b">
        <v>0</v>
      </c>
      <c r="F260" s="84" t="b">
        <v>1</v>
      </c>
      <c r="G260" s="84" t="b">
        <v>0</v>
      </c>
    </row>
    <row r="261" spans="1:7" ht="15">
      <c r="A261" s="84" t="s">
        <v>2971</v>
      </c>
      <c r="B261" s="84">
        <v>2</v>
      </c>
      <c r="C261" s="122">
        <v>0.0018741320308055295</v>
      </c>
      <c r="D261" s="84" t="s">
        <v>3005</v>
      </c>
      <c r="E261" s="84" t="b">
        <v>0</v>
      </c>
      <c r="F261" s="84" t="b">
        <v>0</v>
      </c>
      <c r="G261" s="84" t="b">
        <v>0</v>
      </c>
    </row>
    <row r="262" spans="1:7" ht="15">
      <c r="A262" s="84" t="s">
        <v>2972</v>
      </c>
      <c r="B262" s="84">
        <v>2</v>
      </c>
      <c r="C262" s="122">
        <v>0.0018741320308055295</v>
      </c>
      <c r="D262" s="84" t="s">
        <v>3005</v>
      </c>
      <c r="E262" s="84" t="b">
        <v>0</v>
      </c>
      <c r="F262" s="84" t="b">
        <v>1</v>
      </c>
      <c r="G262" s="84" t="b">
        <v>0</v>
      </c>
    </row>
    <row r="263" spans="1:7" ht="15">
      <c r="A263" s="84" t="s">
        <v>2973</v>
      </c>
      <c r="B263" s="84">
        <v>2</v>
      </c>
      <c r="C263" s="122">
        <v>0.0018741320308055295</v>
      </c>
      <c r="D263" s="84" t="s">
        <v>3005</v>
      </c>
      <c r="E263" s="84" t="b">
        <v>0</v>
      </c>
      <c r="F263" s="84" t="b">
        <v>0</v>
      </c>
      <c r="G263" s="84" t="b">
        <v>0</v>
      </c>
    </row>
    <row r="264" spans="1:7" ht="15">
      <c r="A264" s="84" t="s">
        <v>340</v>
      </c>
      <c r="B264" s="84">
        <v>2</v>
      </c>
      <c r="C264" s="122">
        <v>0.0018741320308055295</v>
      </c>
      <c r="D264" s="84" t="s">
        <v>3005</v>
      </c>
      <c r="E264" s="84" t="b">
        <v>0</v>
      </c>
      <c r="F264" s="84" t="b">
        <v>0</v>
      </c>
      <c r="G264" s="84" t="b">
        <v>0</v>
      </c>
    </row>
    <row r="265" spans="1:7" ht="15">
      <c r="A265" s="84" t="s">
        <v>2974</v>
      </c>
      <c r="B265" s="84">
        <v>2</v>
      </c>
      <c r="C265" s="122">
        <v>0.0018741320308055295</v>
      </c>
      <c r="D265" s="84" t="s">
        <v>3005</v>
      </c>
      <c r="E265" s="84" t="b">
        <v>0</v>
      </c>
      <c r="F265" s="84" t="b">
        <v>0</v>
      </c>
      <c r="G265" s="84" t="b">
        <v>0</v>
      </c>
    </row>
    <row r="266" spans="1:7" ht="15">
      <c r="A266" s="84" t="s">
        <v>2975</v>
      </c>
      <c r="B266" s="84">
        <v>2</v>
      </c>
      <c r="C266" s="122">
        <v>0.0018741320308055295</v>
      </c>
      <c r="D266" s="84" t="s">
        <v>3005</v>
      </c>
      <c r="E266" s="84" t="b">
        <v>0</v>
      </c>
      <c r="F266" s="84" t="b">
        <v>0</v>
      </c>
      <c r="G266" s="84" t="b">
        <v>0</v>
      </c>
    </row>
    <row r="267" spans="1:7" ht="15">
      <c r="A267" s="84" t="s">
        <v>2362</v>
      </c>
      <c r="B267" s="84">
        <v>2</v>
      </c>
      <c r="C267" s="122">
        <v>0.0018741320308055295</v>
      </c>
      <c r="D267" s="84" t="s">
        <v>3005</v>
      </c>
      <c r="E267" s="84" t="b">
        <v>0</v>
      </c>
      <c r="F267" s="84" t="b">
        <v>0</v>
      </c>
      <c r="G267" s="84" t="b">
        <v>0</v>
      </c>
    </row>
    <row r="268" spans="1:7" ht="15">
      <c r="A268" s="84" t="s">
        <v>2976</v>
      </c>
      <c r="B268" s="84">
        <v>2</v>
      </c>
      <c r="C268" s="122">
        <v>0.0018741320308055295</v>
      </c>
      <c r="D268" s="84" t="s">
        <v>3005</v>
      </c>
      <c r="E268" s="84" t="b">
        <v>0</v>
      </c>
      <c r="F268" s="84" t="b">
        <v>0</v>
      </c>
      <c r="G268" s="84" t="b">
        <v>0</v>
      </c>
    </row>
    <row r="269" spans="1:7" ht="15">
      <c r="A269" s="84" t="s">
        <v>2977</v>
      </c>
      <c r="B269" s="84">
        <v>2</v>
      </c>
      <c r="C269" s="122">
        <v>0.0018741320308055295</v>
      </c>
      <c r="D269" s="84" t="s">
        <v>3005</v>
      </c>
      <c r="E269" s="84" t="b">
        <v>0</v>
      </c>
      <c r="F269" s="84" t="b">
        <v>0</v>
      </c>
      <c r="G269" s="84" t="b">
        <v>0</v>
      </c>
    </row>
    <row r="270" spans="1:7" ht="15">
      <c r="A270" s="84" t="s">
        <v>2978</v>
      </c>
      <c r="B270" s="84">
        <v>2</v>
      </c>
      <c r="C270" s="122">
        <v>0.0018741320308055295</v>
      </c>
      <c r="D270" s="84" t="s">
        <v>3005</v>
      </c>
      <c r="E270" s="84" t="b">
        <v>0</v>
      </c>
      <c r="F270" s="84" t="b">
        <v>0</v>
      </c>
      <c r="G270" s="84" t="b">
        <v>0</v>
      </c>
    </row>
    <row r="271" spans="1:7" ht="15">
      <c r="A271" s="84" t="s">
        <v>2979</v>
      </c>
      <c r="B271" s="84">
        <v>2</v>
      </c>
      <c r="C271" s="122">
        <v>0.0018741320308055295</v>
      </c>
      <c r="D271" s="84" t="s">
        <v>3005</v>
      </c>
      <c r="E271" s="84" t="b">
        <v>0</v>
      </c>
      <c r="F271" s="84" t="b">
        <v>0</v>
      </c>
      <c r="G271" s="84" t="b">
        <v>0</v>
      </c>
    </row>
    <row r="272" spans="1:7" ht="15">
      <c r="A272" s="84" t="s">
        <v>2980</v>
      </c>
      <c r="B272" s="84">
        <v>2</v>
      </c>
      <c r="C272" s="122">
        <v>0.0018741320308055295</v>
      </c>
      <c r="D272" s="84" t="s">
        <v>3005</v>
      </c>
      <c r="E272" s="84" t="b">
        <v>0</v>
      </c>
      <c r="F272" s="84" t="b">
        <v>0</v>
      </c>
      <c r="G272" s="84" t="b">
        <v>0</v>
      </c>
    </row>
    <row r="273" spans="1:7" ht="15">
      <c r="A273" s="84" t="s">
        <v>2981</v>
      </c>
      <c r="B273" s="84">
        <v>2</v>
      </c>
      <c r="C273" s="122">
        <v>0.0018741320308055295</v>
      </c>
      <c r="D273" s="84" t="s">
        <v>3005</v>
      </c>
      <c r="E273" s="84" t="b">
        <v>1</v>
      </c>
      <c r="F273" s="84" t="b">
        <v>0</v>
      </c>
      <c r="G273" s="84" t="b">
        <v>0</v>
      </c>
    </row>
    <row r="274" spans="1:7" ht="15">
      <c r="A274" s="84" t="s">
        <v>2982</v>
      </c>
      <c r="B274" s="84">
        <v>2</v>
      </c>
      <c r="C274" s="122">
        <v>0.0018741320308055295</v>
      </c>
      <c r="D274" s="84" t="s">
        <v>3005</v>
      </c>
      <c r="E274" s="84" t="b">
        <v>0</v>
      </c>
      <c r="F274" s="84" t="b">
        <v>0</v>
      </c>
      <c r="G274" s="84" t="b">
        <v>0</v>
      </c>
    </row>
    <row r="275" spans="1:7" ht="15">
      <c r="A275" s="84" t="s">
        <v>2983</v>
      </c>
      <c r="B275" s="84">
        <v>2</v>
      </c>
      <c r="C275" s="122">
        <v>0.0018741320308055295</v>
      </c>
      <c r="D275" s="84" t="s">
        <v>3005</v>
      </c>
      <c r="E275" s="84" t="b">
        <v>0</v>
      </c>
      <c r="F275" s="84" t="b">
        <v>1</v>
      </c>
      <c r="G275" s="84" t="b">
        <v>0</v>
      </c>
    </row>
    <row r="276" spans="1:7" ht="15">
      <c r="A276" s="84" t="s">
        <v>2984</v>
      </c>
      <c r="B276" s="84">
        <v>2</v>
      </c>
      <c r="C276" s="122">
        <v>0.0018741320308055295</v>
      </c>
      <c r="D276" s="84" t="s">
        <v>3005</v>
      </c>
      <c r="E276" s="84" t="b">
        <v>0</v>
      </c>
      <c r="F276" s="84" t="b">
        <v>0</v>
      </c>
      <c r="G276" s="84" t="b">
        <v>0</v>
      </c>
    </row>
    <row r="277" spans="1:7" ht="15">
      <c r="A277" s="84" t="s">
        <v>2985</v>
      </c>
      <c r="B277" s="84">
        <v>2</v>
      </c>
      <c r="C277" s="122">
        <v>0.0018741320308055295</v>
      </c>
      <c r="D277" s="84" t="s">
        <v>3005</v>
      </c>
      <c r="E277" s="84" t="b">
        <v>0</v>
      </c>
      <c r="F277" s="84" t="b">
        <v>0</v>
      </c>
      <c r="G277" s="84" t="b">
        <v>0</v>
      </c>
    </row>
    <row r="278" spans="1:7" ht="15">
      <c r="A278" s="84" t="s">
        <v>2986</v>
      </c>
      <c r="B278" s="84">
        <v>2</v>
      </c>
      <c r="C278" s="122">
        <v>0.0018741320308055295</v>
      </c>
      <c r="D278" s="84" t="s">
        <v>3005</v>
      </c>
      <c r="E278" s="84" t="b">
        <v>0</v>
      </c>
      <c r="F278" s="84" t="b">
        <v>0</v>
      </c>
      <c r="G278" s="84" t="b">
        <v>0</v>
      </c>
    </row>
    <row r="279" spans="1:7" ht="15">
      <c r="A279" s="84" t="s">
        <v>2987</v>
      </c>
      <c r="B279" s="84">
        <v>2</v>
      </c>
      <c r="C279" s="122">
        <v>0.0018741320308055295</v>
      </c>
      <c r="D279" s="84" t="s">
        <v>3005</v>
      </c>
      <c r="E279" s="84" t="b">
        <v>0</v>
      </c>
      <c r="F279" s="84" t="b">
        <v>0</v>
      </c>
      <c r="G279" s="84" t="b">
        <v>0</v>
      </c>
    </row>
    <row r="280" spans="1:7" ht="15">
      <c r="A280" s="84" t="s">
        <v>2988</v>
      </c>
      <c r="B280" s="84">
        <v>2</v>
      </c>
      <c r="C280" s="122">
        <v>0.0018741320308055295</v>
      </c>
      <c r="D280" s="84" t="s">
        <v>3005</v>
      </c>
      <c r="E280" s="84" t="b">
        <v>0</v>
      </c>
      <c r="F280" s="84" t="b">
        <v>0</v>
      </c>
      <c r="G280" s="84" t="b">
        <v>0</v>
      </c>
    </row>
    <row r="281" spans="1:7" ht="15">
      <c r="A281" s="84" t="s">
        <v>2989</v>
      </c>
      <c r="B281" s="84">
        <v>2</v>
      </c>
      <c r="C281" s="122">
        <v>0.0018741320308055295</v>
      </c>
      <c r="D281" s="84" t="s">
        <v>3005</v>
      </c>
      <c r="E281" s="84" t="b">
        <v>0</v>
      </c>
      <c r="F281" s="84" t="b">
        <v>0</v>
      </c>
      <c r="G281" s="84" t="b">
        <v>0</v>
      </c>
    </row>
    <row r="282" spans="1:7" ht="15">
      <c r="A282" s="84" t="s">
        <v>2990</v>
      </c>
      <c r="B282" s="84">
        <v>2</v>
      </c>
      <c r="C282" s="122">
        <v>0.0018741320308055295</v>
      </c>
      <c r="D282" s="84" t="s">
        <v>3005</v>
      </c>
      <c r="E282" s="84" t="b">
        <v>0</v>
      </c>
      <c r="F282" s="84" t="b">
        <v>0</v>
      </c>
      <c r="G282" s="84" t="b">
        <v>0</v>
      </c>
    </row>
    <row r="283" spans="1:7" ht="15">
      <c r="A283" s="84" t="s">
        <v>2991</v>
      </c>
      <c r="B283" s="84">
        <v>2</v>
      </c>
      <c r="C283" s="122">
        <v>0.0018741320308055295</v>
      </c>
      <c r="D283" s="84" t="s">
        <v>3005</v>
      </c>
      <c r="E283" s="84" t="b">
        <v>0</v>
      </c>
      <c r="F283" s="84" t="b">
        <v>0</v>
      </c>
      <c r="G283" s="84" t="b">
        <v>0</v>
      </c>
    </row>
    <row r="284" spans="1:7" ht="15">
      <c r="A284" s="84" t="s">
        <v>339</v>
      </c>
      <c r="B284" s="84">
        <v>2</v>
      </c>
      <c r="C284" s="122">
        <v>0.0018741320308055295</v>
      </c>
      <c r="D284" s="84" t="s">
        <v>3005</v>
      </c>
      <c r="E284" s="84" t="b">
        <v>0</v>
      </c>
      <c r="F284" s="84" t="b">
        <v>0</v>
      </c>
      <c r="G284" s="84" t="b">
        <v>0</v>
      </c>
    </row>
    <row r="285" spans="1:7" ht="15">
      <c r="A285" s="84" t="s">
        <v>2992</v>
      </c>
      <c r="B285" s="84">
        <v>2</v>
      </c>
      <c r="C285" s="122">
        <v>0.0018741320308055295</v>
      </c>
      <c r="D285" s="84" t="s">
        <v>3005</v>
      </c>
      <c r="E285" s="84" t="b">
        <v>0</v>
      </c>
      <c r="F285" s="84" t="b">
        <v>0</v>
      </c>
      <c r="G285" s="84" t="b">
        <v>0</v>
      </c>
    </row>
    <row r="286" spans="1:7" ht="15">
      <c r="A286" s="84" t="s">
        <v>2993</v>
      </c>
      <c r="B286" s="84">
        <v>2</v>
      </c>
      <c r="C286" s="122">
        <v>0.0018741320308055295</v>
      </c>
      <c r="D286" s="84" t="s">
        <v>3005</v>
      </c>
      <c r="E286" s="84" t="b">
        <v>0</v>
      </c>
      <c r="F286" s="84" t="b">
        <v>0</v>
      </c>
      <c r="G286" s="84" t="b">
        <v>0</v>
      </c>
    </row>
    <row r="287" spans="1:7" ht="15">
      <c r="A287" s="84" t="s">
        <v>2994</v>
      </c>
      <c r="B287" s="84">
        <v>2</v>
      </c>
      <c r="C287" s="122">
        <v>0.0018741320308055295</v>
      </c>
      <c r="D287" s="84" t="s">
        <v>3005</v>
      </c>
      <c r="E287" s="84" t="b">
        <v>0</v>
      </c>
      <c r="F287" s="84" t="b">
        <v>0</v>
      </c>
      <c r="G287" s="84" t="b">
        <v>0</v>
      </c>
    </row>
    <row r="288" spans="1:7" ht="15">
      <c r="A288" s="84" t="s">
        <v>2995</v>
      </c>
      <c r="B288" s="84">
        <v>2</v>
      </c>
      <c r="C288" s="122">
        <v>0.0018741320308055295</v>
      </c>
      <c r="D288" s="84" t="s">
        <v>3005</v>
      </c>
      <c r="E288" s="84" t="b">
        <v>0</v>
      </c>
      <c r="F288" s="84" t="b">
        <v>0</v>
      </c>
      <c r="G288" s="84" t="b">
        <v>0</v>
      </c>
    </row>
    <row r="289" spans="1:7" ht="15">
      <c r="A289" s="84" t="s">
        <v>2996</v>
      </c>
      <c r="B289" s="84">
        <v>2</v>
      </c>
      <c r="C289" s="122">
        <v>0.0018741320308055295</v>
      </c>
      <c r="D289" s="84" t="s">
        <v>3005</v>
      </c>
      <c r="E289" s="84" t="b">
        <v>0</v>
      </c>
      <c r="F289" s="84" t="b">
        <v>0</v>
      </c>
      <c r="G289" s="84" t="b">
        <v>0</v>
      </c>
    </row>
    <row r="290" spans="1:7" ht="15">
      <c r="A290" s="84" t="s">
        <v>2365</v>
      </c>
      <c r="B290" s="84">
        <v>2</v>
      </c>
      <c r="C290" s="122">
        <v>0.0018741320308055295</v>
      </c>
      <c r="D290" s="84" t="s">
        <v>3005</v>
      </c>
      <c r="E290" s="84" t="b">
        <v>0</v>
      </c>
      <c r="F290" s="84" t="b">
        <v>0</v>
      </c>
      <c r="G290" s="84" t="b">
        <v>0</v>
      </c>
    </row>
    <row r="291" spans="1:7" ht="15">
      <c r="A291" s="84" t="s">
        <v>2997</v>
      </c>
      <c r="B291" s="84">
        <v>2</v>
      </c>
      <c r="C291" s="122">
        <v>0.0018741320308055295</v>
      </c>
      <c r="D291" s="84" t="s">
        <v>3005</v>
      </c>
      <c r="E291" s="84" t="b">
        <v>0</v>
      </c>
      <c r="F291" s="84" t="b">
        <v>0</v>
      </c>
      <c r="G291" s="84" t="b">
        <v>0</v>
      </c>
    </row>
    <row r="292" spans="1:7" ht="15">
      <c r="A292" s="84" t="s">
        <v>2998</v>
      </c>
      <c r="B292" s="84">
        <v>2</v>
      </c>
      <c r="C292" s="122">
        <v>0.0018741320308055295</v>
      </c>
      <c r="D292" s="84" t="s">
        <v>3005</v>
      </c>
      <c r="E292" s="84" t="b">
        <v>0</v>
      </c>
      <c r="F292" s="84" t="b">
        <v>0</v>
      </c>
      <c r="G292" s="84" t="b">
        <v>0</v>
      </c>
    </row>
    <row r="293" spans="1:7" ht="15">
      <c r="A293" s="84" t="s">
        <v>2999</v>
      </c>
      <c r="B293" s="84">
        <v>2</v>
      </c>
      <c r="C293" s="122">
        <v>0.0018741320308055295</v>
      </c>
      <c r="D293" s="84" t="s">
        <v>3005</v>
      </c>
      <c r="E293" s="84" t="b">
        <v>0</v>
      </c>
      <c r="F293" s="84" t="b">
        <v>1</v>
      </c>
      <c r="G293" s="84" t="b">
        <v>0</v>
      </c>
    </row>
    <row r="294" spans="1:7" ht="15">
      <c r="A294" s="84" t="s">
        <v>3000</v>
      </c>
      <c r="B294" s="84">
        <v>2</v>
      </c>
      <c r="C294" s="122">
        <v>0.0018741320308055295</v>
      </c>
      <c r="D294" s="84" t="s">
        <v>3005</v>
      </c>
      <c r="E294" s="84" t="b">
        <v>0</v>
      </c>
      <c r="F294" s="84" t="b">
        <v>0</v>
      </c>
      <c r="G294" s="84" t="b">
        <v>0</v>
      </c>
    </row>
    <row r="295" spans="1:7" ht="15">
      <c r="A295" s="84" t="s">
        <v>3001</v>
      </c>
      <c r="B295" s="84">
        <v>2</v>
      </c>
      <c r="C295" s="122">
        <v>0.0018741320308055295</v>
      </c>
      <c r="D295" s="84" t="s">
        <v>3005</v>
      </c>
      <c r="E295" s="84" t="b">
        <v>0</v>
      </c>
      <c r="F295" s="84" t="b">
        <v>0</v>
      </c>
      <c r="G295" s="84" t="b">
        <v>0</v>
      </c>
    </row>
    <row r="296" spans="1:7" ht="15">
      <c r="A296" s="84" t="s">
        <v>3002</v>
      </c>
      <c r="B296" s="84">
        <v>2</v>
      </c>
      <c r="C296" s="122">
        <v>0.0018741320308055295</v>
      </c>
      <c r="D296" s="84" t="s">
        <v>3005</v>
      </c>
      <c r="E296" s="84" t="b">
        <v>0</v>
      </c>
      <c r="F296" s="84" t="b">
        <v>0</v>
      </c>
      <c r="G296" s="84" t="b">
        <v>0</v>
      </c>
    </row>
    <row r="297" spans="1:7" ht="15">
      <c r="A297" s="84" t="s">
        <v>295</v>
      </c>
      <c r="B297" s="84">
        <v>32</v>
      </c>
      <c r="C297" s="122">
        <v>0.00393480941902933</v>
      </c>
      <c r="D297" s="84" t="s">
        <v>2243</v>
      </c>
      <c r="E297" s="84" t="b">
        <v>0</v>
      </c>
      <c r="F297" s="84" t="b">
        <v>0</v>
      </c>
      <c r="G297" s="84" t="b">
        <v>0</v>
      </c>
    </row>
    <row r="298" spans="1:7" ht="15">
      <c r="A298" s="84" t="s">
        <v>2394</v>
      </c>
      <c r="B298" s="84">
        <v>31</v>
      </c>
      <c r="C298" s="122">
        <v>0.004839338978181377</v>
      </c>
      <c r="D298" s="84" t="s">
        <v>2243</v>
      </c>
      <c r="E298" s="84" t="b">
        <v>0</v>
      </c>
      <c r="F298" s="84" t="b">
        <v>0</v>
      </c>
      <c r="G298" s="84" t="b">
        <v>0</v>
      </c>
    </row>
    <row r="299" spans="1:7" ht="15">
      <c r="A299" s="84" t="s">
        <v>2395</v>
      </c>
      <c r="B299" s="84">
        <v>31</v>
      </c>
      <c r="C299" s="122">
        <v>0.004839338978181377</v>
      </c>
      <c r="D299" s="84" t="s">
        <v>2243</v>
      </c>
      <c r="E299" s="84" t="b">
        <v>0</v>
      </c>
      <c r="F299" s="84" t="b">
        <v>0</v>
      </c>
      <c r="G299" s="84" t="b">
        <v>0</v>
      </c>
    </row>
    <row r="300" spans="1:7" ht="15">
      <c r="A300" s="84" t="s">
        <v>2396</v>
      </c>
      <c r="B300" s="84">
        <v>31</v>
      </c>
      <c r="C300" s="122">
        <v>0.004839338978181377</v>
      </c>
      <c r="D300" s="84" t="s">
        <v>2243</v>
      </c>
      <c r="E300" s="84" t="b">
        <v>0</v>
      </c>
      <c r="F300" s="84" t="b">
        <v>0</v>
      </c>
      <c r="G300" s="84" t="b">
        <v>0</v>
      </c>
    </row>
    <row r="301" spans="1:7" ht="15">
      <c r="A301" s="84" t="s">
        <v>2397</v>
      </c>
      <c r="B301" s="84">
        <v>31</v>
      </c>
      <c r="C301" s="122">
        <v>0.004839338978181377</v>
      </c>
      <c r="D301" s="84" t="s">
        <v>2243</v>
      </c>
      <c r="E301" s="84" t="b">
        <v>1</v>
      </c>
      <c r="F301" s="84" t="b">
        <v>0</v>
      </c>
      <c r="G301" s="84" t="b">
        <v>0</v>
      </c>
    </row>
    <row r="302" spans="1:7" ht="15">
      <c r="A302" s="84" t="s">
        <v>2398</v>
      </c>
      <c r="B302" s="84">
        <v>31</v>
      </c>
      <c r="C302" s="122">
        <v>0.004839338978181377</v>
      </c>
      <c r="D302" s="84" t="s">
        <v>2243</v>
      </c>
      <c r="E302" s="84" t="b">
        <v>0</v>
      </c>
      <c r="F302" s="84" t="b">
        <v>0</v>
      </c>
      <c r="G302" s="84" t="b">
        <v>0</v>
      </c>
    </row>
    <row r="303" spans="1:7" ht="15">
      <c r="A303" s="84" t="s">
        <v>2392</v>
      </c>
      <c r="B303" s="84">
        <v>31</v>
      </c>
      <c r="C303" s="122">
        <v>0.004839338978181377</v>
      </c>
      <c r="D303" s="84" t="s">
        <v>2243</v>
      </c>
      <c r="E303" s="84" t="b">
        <v>0</v>
      </c>
      <c r="F303" s="84" t="b">
        <v>0</v>
      </c>
      <c r="G303" s="84" t="b">
        <v>0</v>
      </c>
    </row>
    <row r="304" spans="1:7" ht="15">
      <c r="A304" s="84" t="s">
        <v>2399</v>
      </c>
      <c r="B304" s="84">
        <v>31</v>
      </c>
      <c r="C304" s="122">
        <v>0.004839338978181377</v>
      </c>
      <c r="D304" s="84" t="s">
        <v>2243</v>
      </c>
      <c r="E304" s="84" t="b">
        <v>0</v>
      </c>
      <c r="F304" s="84" t="b">
        <v>0</v>
      </c>
      <c r="G304" s="84" t="b">
        <v>0</v>
      </c>
    </row>
    <row r="305" spans="1:7" ht="15">
      <c r="A305" s="84" t="s">
        <v>2400</v>
      </c>
      <c r="B305" s="84">
        <v>31</v>
      </c>
      <c r="C305" s="122">
        <v>0.004839338978181377</v>
      </c>
      <c r="D305" s="84" t="s">
        <v>2243</v>
      </c>
      <c r="E305" s="84" t="b">
        <v>0</v>
      </c>
      <c r="F305" s="84" t="b">
        <v>0</v>
      </c>
      <c r="G305" s="84" t="b">
        <v>0</v>
      </c>
    </row>
    <row r="306" spans="1:7" ht="15">
      <c r="A306" s="84" t="s">
        <v>2401</v>
      </c>
      <c r="B306" s="84">
        <v>31</v>
      </c>
      <c r="C306" s="122">
        <v>0.004839338978181377</v>
      </c>
      <c r="D306" s="84" t="s">
        <v>2243</v>
      </c>
      <c r="E306" s="84" t="b">
        <v>1</v>
      </c>
      <c r="F306" s="84" t="b">
        <v>0</v>
      </c>
      <c r="G306" s="84" t="b">
        <v>0</v>
      </c>
    </row>
    <row r="307" spans="1:7" ht="15">
      <c r="A307" s="84" t="s">
        <v>2813</v>
      </c>
      <c r="B307" s="84">
        <v>31</v>
      </c>
      <c r="C307" s="122">
        <v>0.004839338978181377</v>
      </c>
      <c r="D307" s="84" t="s">
        <v>2243</v>
      </c>
      <c r="E307" s="84" t="b">
        <v>0</v>
      </c>
      <c r="F307" s="84" t="b">
        <v>0</v>
      </c>
      <c r="G307" s="84" t="b">
        <v>0</v>
      </c>
    </row>
    <row r="308" spans="1:7" ht="15">
      <c r="A308" s="84" t="s">
        <v>2814</v>
      </c>
      <c r="B308" s="84">
        <v>30</v>
      </c>
      <c r="C308" s="122">
        <v>0.005710186013049866</v>
      </c>
      <c r="D308" s="84" t="s">
        <v>2243</v>
      </c>
      <c r="E308" s="84" t="b">
        <v>0</v>
      </c>
      <c r="F308" s="84" t="b">
        <v>0</v>
      </c>
      <c r="G308" s="84" t="b">
        <v>0</v>
      </c>
    </row>
    <row r="309" spans="1:7" ht="15">
      <c r="A309" s="84" t="s">
        <v>2822</v>
      </c>
      <c r="B309" s="84">
        <v>4</v>
      </c>
      <c r="C309" s="122">
        <v>0.009175408744608893</v>
      </c>
      <c r="D309" s="84" t="s">
        <v>2243</v>
      </c>
      <c r="E309" s="84" t="b">
        <v>0</v>
      </c>
      <c r="F309" s="84" t="b">
        <v>0</v>
      </c>
      <c r="G309" s="84" t="b">
        <v>0</v>
      </c>
    </row>
    <row r="310" spans="1:7" ht="15">
      <c r="A310" s="84" t="s">
        <v>2403</v>
      </c>
      <c r="B310" s="84">
        <v>3</v>
      </c>
      <c r="C310" s="122">
        <v>0.007782557062843449</v>
      </c>
      <c r="D310" s="84" t="s">
        <v>2243</v>
      </c>
      <c r="E310" s="84" t="b">
        <v>0</v>
      </c>
      <c r="F310" s="84" t="b">
        <v>0</v>
      </c>
      <c r="G310" s="84" t="b">
        <v>0</v>
      </c>
    </row>
    <row r="311" spans="1:7" ht="15">
      <c r="A311" s="84" t="s">
        <v>594</v>
      </c>
      <c r="B311" s="84">
        <v>3</v>
      </c>
      <c r="C311" s="122">
        <v>0.007782557062843449</v>
      </c>
      <c r="D311" s="84" t="s">
        <v>2243</v>
      </c>
      <c r="E311" s="84" t="b">
        <v>0</v>
      </c>
      <c r="F311" s="84" t="b">
        <v>0</v>
      </c>
      <c r="G311" s="84" t="b">
        <v>0</v>
      </c>
    </row>
    <row r="312" spans="1:7" ht="15">
      <c r="A312" s="84" t="s">
        <v>342</v>
      </c>
      <c r="B312" s="84">
        <v>2</v>
      </c>
      <c r="C312" s="122">
        <v>0.006034963966842818</v>
      </c>
      <c r="D312" s="84" t="s">
        <v>2243</v>
      </c>
      <c r="E312" s="84" t="b">
        <v>0</v>
      </c>
      <c r="F312" s="84" t="b">
        <v>0</v>
      </c>
      <c r="G312" s="84" t="b">
        <v>0</v>
      </c>
    </row>
    <row r="313" spans="1:7" ht="15">
      <c r="A313" s="84" t="s">
        <v>2449</v>
      </c>
      <c r="B313" s="84">
        <v>2</v>
      </c>
      <c r="C313" s="122">
        <v>0.0074822235613811895</v>
      </c>
      <c r="D313" s="84" t="s">
        <v>2243</v>
      </c>
      <c r="E313" s="84" t="b">
        <v>0</v>
      </c>
      <c r="F313" s="84" t="b">
        <v>0</v>
      </c>
      <c r="G313" s="84" t="b">
        <v>0</v>
      </c>
    </row>
    <row r="314" spans="1:7" ht="15">
      <c r="A314" s="84" t="s">
        <v>2349</v>
      </c>
      <c r="B314" s="84">
        <v>2</v>
      </c>
      <c r="C314" s="122">
        <v>0.006034963966842818</v>
      </c>
      <c r="D314" s="84" t="s">
        <v>2243</v>
      </c>
      <c r="E314" s="84" t="b">
        <v>0</v>
      </c>
      <c r="F314" s="84" t="b">
        <v>0</v>
      </c>
      <c r="G314" s="84" t="b">
        <v>0</v>
      </c>
    </row>
    <row r="315" spans="1:7" ht="15">
      <c r="A315" s="84" t="s">
        <v>594</v>
      </c>
      <c r="B315" s="84">
        <v>15</v>
      </c>
      <c r="C315" s="122">
        <v>0.01422444031401548</v>
      </c>
      <c r="D315" s="84" t="s">
        <v>2244</v>
      </c>
      <c r="E315" s="84" t="b">
        <v>0</v>
      </c>
      <c r="F315" s="84" t="b">
        <v>0</v>
      </c>
      <c r="G315" s="84" t="b">
        <v>0</v>
      </c>
    </row>
    <row r="316" spans="1:7" ht="15">
      <c r="A316" s="84" t="s">
        <v>2390</v>
      </c>
      <c r="B316" s="84">
        <v>7</v>
      </c>
      <c r="C316" s="122">
        <v>0.01466568039064506</v>
      </c>
      <c r="D316" s="84" t="s">
        <v>2244</v>
      </c>
      <c r="E316" s="84" t="b">
        <v>0</v>
      </c>
      <c r="F316" s="84" t="b">
        <v>0</v>
      </c>
      <c r="G316" s="84" t="b">
        <v>0</v>
      </c>
    </row>
    <row r="317" spans="1:7" ht="15">
      <c r="A317" s="84" t="s">
        <v>2355</v>
      </c>
      <c r="B317" s="84">
        <v>7</v>
      </c>
      <c r="C317" s="122">
        <v>0.013315168784263816</v>
      </c>
      <c r="D317" s="84" t="s">
        <v>2244</v>
      </c>
      <c r="E317" s="84" t="b">
        <v>0</v>
      </c>
      <c r="F317" s="84" t="b">
        <v>0</v>
      </c>
      <c r="G317" s="84" t="b">
        <v>0</v>
      </c>
    </row>
    <row r="318" spans="1:7" ht="15">
      <c r="A318" s="84" t="s">
        <v>2403</v>
      </c>
      <c r="B318" s="84">
        <v>6</v>
      </c>
      <c r="C318" s="122">
        <v>0.012570583191981483</v>
      </c>
      <c r="D318" s="84" t="s">
        <v>2244</v>
      </c>
      <c r="E318" s="84" t="b">
        <v>0</v>
      </c>
      <c r="F318" s="84" t="b">
        <v>0</v>
      </c>
      <c r="G318" s="84" t="b">
        <v>0</v>
      </c>
    </row>
    <row r="319" spans="1:7" ht="15">
      <c r="A319" s="84" t="s">
        <v>2404</v>
      </c>
      <c r="B319" s="84">
        <v>5</v>
      </c>
      <c r="C319" s="122">
        <v>0.011616426138096356</v>
      </c>
      <c r="D319" s="84" t="s">
        <v>2244</v>
      </c>
      <c r="E319" s="84" t="b">
        <v>0</v>
      </c>
      <c r="F319" s="84" t="b">
        <v>0</v>
      </c>
      <c r="G319" s="84" t="b">
        <v>0</v>
      </c>
    </row>
    <row r="320" spans="1:7" ht="15">
      <c r="A320" s="84" t="s">
        <v>2405</v>
      </c>
      <c r="B320" s="84">
        <v>4</v>
      </c>
      <c r="C320" s="122">
        <v>0.010410259216045457</v>
      </c>
      <c r="D320" s="84" t="s">
        <v>2244</v>
      </c>
      <c r="E320" s="84" t="b">
        <v>0</v>
      </c>
      <c r="F320" s="84" t="b">
        <v>0</v>
      </c>
      <c r="G320" s="84" t="b">
        <v>0</v>
      </c>
    </row>
    <row r="321" spans="1:7" ht="15">
      <c r="A321" s="84" t="s">
        <v>2351</v>
      </c>
      <c r="B321" s="84">
        <v>4</v>
      </c>
      <c r="C321" s="122">
        <v>0.010410259216045457</v>
      </c>
      <c r="D321" s="84" t="s">
        <v>2244</v>
      </c>
      <c r="E321" s="84" t="b">
        <v>0</v>
      </c>
      <c r="F321" s="84" t="b">
        <v>0</v>
      </c>
      <c r="G321" s="84" t="b">
        <v>0</v>
      </c>
    </row>
    <row r="322" spans="1:7" ht="15">
      <c r="A322" s="84" t="s">
        <v>2406</v>
      </c>
      <c r="B322" s="84">
        <v>4</v>
      </c>
      <c r="C322" s="122">
        <v>0.010410259216045457</v>
      </c>
      <c r="D322" s="84" t="s">
        <v>2244</v>
      </c>
      <c r="E322" s="84" t="b">
        <v>0</v>
      </c>
      <c r="F322" s="84" t="b">
        <v>1</v>
      </c>
      <c r="G322" s="84" t="b">
        <v>0</v>
      </c>
    </row>
    <row r="323" spans="1:7" ht="15">
      <c r="A323" s="84" t="s">
        <v>2407</v>
      </c>
      <c r="B323" s="84">
        <v>4</v>
      </c>
      <c r="C323" s="122">
        <v>0.010410259216045457</v>
      </c>
      <c r="D323" s="84" t="s">
        <v>2244</v>
      </c>
      <c r="E323" s="84" t="b">
        <v>0</v>
      </c>
      <c r="F323" s="84" t="b">
        <v>0</v>
      </c>
      <c r="G323" s="84" t="b">
        <v>0</v>
      </c>
    </row>
    <row r="324" spans="1:7" ht="15">
      <c r="A324" s="84" t="s">
        <v>2408</v>
      </c>
      <c r="B324" s="84">
        <v>4</v>
      </c>
      <c r="C324" s="122">
        <v>0.010410259216045457</v>
      </c>
      <c r="D324" s="84" t="s">
        <v>2244</v>
      </c>
      <c r="E324" s="84" t="b">
        <v>0</v>
      </c>
      <c r="F324" s="84" t="b">
        <v>0</v>
      </c>
      <c r="G324" s="84" t="b">
        <v>0</v>
      </c>
    </row>
    <row r="325" spans="1:7" ht="15">
      <c r="A325" s="84" t="s">
        <v>2843</v>
      </c>
      <c r="B325" s="84">
        <v>4</v>
      </c>
      <c r="C325" s="122">
        <v>0.010410259216045457</v>
      </c>
      <c r="D325" s="84" t="s">
        <v>2244</v>
      </c>
      <c r="E325" s="84" t="b">
        <v>0</v>
      </c>
      <c r="F325" s="84" t="b">
        <v>0</v>
      </c>
      <c r="G325" s="84" t="b">
        <v>0</v>
      </c>
    </row>
    <row r="326" spans="1:7" ht="15">
      <c r="A326" s="84" t="s">
        <v>2352</v>
      </c>
      <c r="B326" s="84">
        <v>4</v>
      </c>
      <c r="C326" s="122">
        <v>0.010410259216045457</v>
      </c>
      <c r="D326" s="84" t="s">
        <v>2244</v>
      </c>
      <c r="E326" s="84" t="b">
        <v>0</v>
      </c>
      <c r="F326" s="84" t="b">
        <v>0</v>
      </c>
      <c r="G326" s="84" t="b">
        <v>0</v>
      </c>
    </row>
    <row r="327" spans="1:7" ht="15">
      <c r="A327" s="84" t="s">
        <v>2844</v>
      </c>
      <c r="B327" s="84">
        <v>4</v>
      </c>
      <c r="C327" s="122">
        <v>0.010410259216045457</v>
      </c>
      <c r="D327" s="84" t="s">
        <v>2244</v>
      </c>
      <c r="E327" s="84" t="b">
        <v>0</v>
      </c>
      <c r="F327" s="84" t="b">
        <v>0</v>
      </c>
      <c r="G327" s="84" t="b">
        <v>0</v>
      </c>
    </row>
    <row r="328" spans="1:7" ht="15">
      <c r="A328" s="84" t="s">
        <v>2353</v>
      </c>
      <c r="B328" s="84">
        <v>4</v>
      </c>
      <c r="C328" s="122">
        <v>0.010410259216045457</v>
      </c>
      <c r="D328" s="84" t="s">
        <v>2244</v>
      </c>
      <c r="E328" s="84" t="b">
        <v>0</v>
      </c>
      <c r="F328" s="84" t="b">
        <v>0</v>
      </c>
      <c r="G328" s="84" t="b">
        <v>0</v>
      </c>
    </row>
    <row r="329" spans="1:7" ht="15">
      <c r="A329" s="84" t="s">
        <v>2354</v>
      </c>
      <c r="B329" s="84">
        <v>4</v>
      </c>
      <c r="C329" s="122">
        <v>0.010410259216045457</v>
      </c>
      <c r="D329" s="84" t="s">
        <v>2244</v>
      </c>
      <c r="E329" s="84" t="b">
        <v>0</v>
      </c>
      <c r="F329" s="84" t="b">
        <v>0</v>
      </c>
      <c r="G329" s="84" t="b">
        <v>0</v>
      </c>
    </row>
    <row r="330" spans="1:7" ht="15">
      <c r="A330" s="84" t="s">
        <v>2819</v>
      </c>
      <c r="B330" s="84">
        <v>3</v>
      </c>
      <c r="C330" s="122">
        <v>0.008887856400002106</v>
      </c>
      <c r="D330" s="84" t="s">
        <v>2244</v>
      </c>
      <c r="E330" s="84" t="b">
        <v>0</v>
      </c>
      <c r="F330" s="84" t="b">
        <v>0</v>
      </c>
      <c r="G330" s="84" t="b">
        <v>0</v>
      </c>
    </row>
    <row r="331" spans="1:7" ht="15">
      <c r="A331" s="84" t="s">
        <v>2815</v>
      </c>
      <c r="B331" s="84">
        <v>3</v>
      </c>
      <c r="C331" s="122">
        <v>0.008887856400002106</v>
      </c>
      <c r="D331" s="84" t="s">
        <v>2244</v>
      </c>
      <c r="E331" s="84" t="b">
        <v>0</v>
      </c>
      <c r="F331" s="84" t="b">
        <v>0</v>
      </c>
      <c r="G331" s="84" t="b">
        <v>0</v>
      </c>
    </row>
    <row r="332" spans="1:7" ht="15">
      <c r="A332" s="84" t="s">
        <v>2841</v>
      </c>
      <c r="B332" s="84">
        <v>3</v>
      </c>
      <c r="C332" s="122">
        <v>0.008887856400002106</v>
      </c>
      <c r="D332" s="84" t="s">
        <v>2244</v>
      </c>
      <c r="E332" s="84" t="b">
        <v>0</v>
      </c>
      <c r="F332" s="84" t="b">
        <v>0</v>
      </c>
      <c r="G332" s="84" t="b">
        <v>0</v>
      </c>
    </row>
    <row r="333" spans="1:7" ht="15">
      <c r="A333" s="84" t="s">
        <v>622</v>
      </c>
      <c r="B333" s="84">
        <v>3</v>
      </c>
      <c r="C333" s="122">
        <v>0.008887856400002106</v>
      </c>
      <c r="D333" s="84" t="s">
        <v>2244</v>
      </c>
      <c r="E333" s="84" t="b">
        <v>0</v>
      </c>
      <c r="F333" s="84" t="b">
        <v>0</v>
      </c>
      <c r="G333" s="84" t="b">
        <v>0</v>
      </c>
    </row>
    <row r="334" spans="1:7" ht="15">
      <c r="A334" s="84" t="s">
        <v>2820</v>
      </c>
      <c r="B334" s="84">
        <v>3</v>
      </c>
      <c r="C334" s="122">
        <v>0.01041025921604546</v>
      </c>
      <c r="D334" s="84" t="s">
        <v>2244</v>
      </c>
      <c r="E334" s="84" t="b">
        <v>0</v>
      </c>
      <c r="F334" s="84" t="b">
        <v>0</v>
      </c>
      <c r="G334" s="84" t="b">
        <v>0</v>
      </c>
    </row>
    <row r="335" spans="1:7" ht="15">
      <c r="A335" s="84" t="s">
        <v>2822</v>
      </c>
      <c r="B335" s="84">
        <v>2</v>
      </c>
      <c r="C335" s="122">
        <v>0.006940172810696973</v>
      </c>
      <c r="D335" s="84" t="s">
        <v>2244</v>
      </c>
      <c r="E335" s="84" t="b">
        <v>0</v>
      </c>
      <c r="F335" s="84" t="b">
        <v>0</v>
      </c>
      <c r="G335" s="84" t="b">
        <v>0</v>
      </c>
    </row>
    <row r="336" spans="1:7" ht="15">
      <c r="A336" s="84" t="s">
        <v>2883</v>
      </c>
      <c r="B336" s="84">
        <v>2</v>
      </c>
      <c r="C336" s="122">
        <v>0.006940172810696973</v>
      </c>
      <c r="D336" s="84" t="s">
        <v>2244</v>
      </c>
      <c r="E336" s="84" t="b">
        <v>0</v>
      </c>
      <c r="F336" s="84" t="b">
        <v>0</v>
      </c>
      <c r="G336" s="84" t="b">
        <v>0</v>
      </c>
    </row>
    <row r="337" spans="1:7" ht="15">
      <c r="A337" s="84" t="s">
        <v>2858</v>
      </c>
      <c r="B337" s="84">
        <v>2</v>
      </c>
      <c r="C337" s="122">
        <v>0.006940172810696973</v>
      </c>
      <c r="D337" s="84" t="s">
        <v>2244</v>
      </c>
      <c r="E337" s="84" t="b">
        <v>0</v>
      </c>
      <c r="F337" s="84" t="b">
        <v>0</v>
      </c>
      <c r="G337" s="84" t="b">
        <v>0</v>
      </c>
    </row>
    <row r="338" spans="1:7" ht="15">
      <c r="A338" s="84" t="s">
        <v>2965</v>
      </c>
      <c r="B338" s="84">
        <v>2</v>
      </c>
      <c r="C338" s="122">
        <v>0.008675216013371215</v>
      </c>
      <c r="D338" s="84" t="s">
        <v>2244</v>
      </c>
      <c r="E338" s="84" t="b">
        <v>0</v>
      </c>
      <c r="F338" s="84" t="b">
        <v>0</v>
      </c>
      <c r="G338" s="84" t="b">
        <v>0</v>
      </c>
    </row>
    <row r="339" spans="1:7" ht="15">
      <c r="A339" s="84" t="s">
        <v>2966</v>
      </c>
      <c r="B339" s="84">
        <v>2</v>
      </c>
      <c r="C339" s="122">
        <v>0.008675216013371215</v>
      </c>
      <c r="D339" s="84" t="s">
        <v>2244</v>
      </c>
      <c r="E339" s="84" t="b">
        <v>0</v>
      </c>
      <c r="F339" s="84" t="b">
        <v>0</v>
      </c>
      <c r="G339" s="84" t="b">
        <v>0</v>
      </c>
    </row>
    <row r="340" spans="1:7" ht="15">
      <c r="A340" s="84" t="s">
        <v>2857</v>
      </c>
      <c r="B340" s="84">
        <v>2</v>
      </c>
      <c r="C340" s="122">
        <v>0.006940172810696973</v>
      </c>
      <c r="D340" s="84" t="s">
        <v>2244</v>
      </c>
      <c r="E340" s="84" t="b">
        <v>0</v>
      </c>
      <c r="F340" s="84" t="b">
        <v>0</v>
      </c>
      <c r="G340" s="84" t="b">
        <v>0</v>
      </c>
    </row>
    <row r="341" spans="1:7" ht="15">
      <c r="A341" s="84" t="s">
        <v>2842</v>
      </c>
      <c r="B341" s="84">
        <v>2</v>
      </c>
      <c r="C341" s="122">
        <v>0.006940172810696973</v>
      </c>
      <c r="D341" s="84" t="s">
        <v>2244</v>
      </c>
      <c r="E341" s="84" t="b">
        <v>0</v>
      </c>
      <c r="F341" s="84" t="b">
        <v>0</v>
      </c>
      <c r="G341" s="84" t="b">
        <v>0</v>
      </c>
    </row>
    <row r="342" spans="1:7" ht="15">
      <c r="A342" s="84" t="s">
        <v>2945</v>
      </c>
      <c r="B342" s="84">
        <v>2</v>
      </c>
      <c r="C342" s="122">
        <v>0.006940172810696973</v>
      </c>
      <c r="D342" s="84" t="s">
        <v>2244</v>
      </c>
      <c r="E342" s="84" t="b">
        <v>0</v>
      </c>
      <c r="F342" s="84" t="b">
        <v>0</v>
      </c>
      <c r="G342" s="84" t="b">
        <v>0</v>
      </c>
    </row>
    <row r="343" spans="1:7" ht="15">
      <c r="A343" s="84" t="s">
        <v>2955</v>
      </c>
      <c r="B343" s="84">
        <v>2</v>
      </c>
      <c r="C343" s="122">
        <v>0.006940172810696973</v>
      </c>
      <c r="D343" s="84" t="s">
        <v>2244</v>
      </c>
      <c r="E343" s="84" t="b">
        <v>0</v>
      </c>
      <c r="F343" s="84" t="b">
        <v>0</v>
      </c>
      <c r="G343" s="84" t="b">
        <v>0</v>
      </c>
    </row>
    <row r="344" spans="1:7" ht="15">
      <c r="A344" s="84" t="s">
        <v>2956</v>
      </c>
      <c r="B344" s="84">
        <v>2</v>
      </c>
      <c r="C344" s="122">
        <v>0.006940172810696973</v>
      </c>
      <c r="D344" s="84" t="s">
        <v>2244</v>
      </c>
      <c r="E344" s="84" t="b">
        <v>0</v>
      </c>
      <c r="F344" s="84" t="b">
        <v>0</v>
      </c>
      <c r="G344" s="84" t="b">
        <v>0</v>
      </c>
    </row>
    <row r="345" spans="1:7" ht="15">
      <c r="A345" s="84" t="s">
        <v>2957</v>
      </c>
      <c r="B345" s="84">
        <v>2</v>
      </c>
      <c r="C345" s="122">
        <v>0.006940172810696973</v>
      </c>
      <c r="D345" s="84" t="s">
        <v>2244</v>
      </c>
      <c r="E345" s="84" t="b">
        <v>0</v>
      </c>
      <c r="F345" s="84" t="b">
        <v>0</v>
      </c>
      <c r="G345" s="84" t="b">
        <v>0</v>
      </c>
    </row>
    <row r="346" spans="1:7" ht="15">
      <c r="A346" s="84" t="s">
        <v>605</v>
      </c>
      <c r="B346" s="84">
        <v>2</v>
      </c>
      <c r="C346" s="122">
        <v>0.006940172810696973</v>
      </c>
      <c r="D346" s="84" t="s">
        <v>2244</v>
      </c>
      <c r="E346" s="84" t="b">
        <v>0</v>
      </c>
      <c r="F346" s="84" t="b">
        <v>0</v>
      </c>
      <c r="G346" s="84" t="b">
        <v>0</v>
      </c>
    </row>
    <row r="347" spans="1:7" ht="15">
      <c r="A347" s="84" t="s">
        <v>2958</v>
      </c>
      <c r="B347" s="84">
        <v>2</v>
      </c>
      <c r="C347" s="122">
        <v>0.006940172810696973</v>
      </c>
      <c r="D347" s="84" t="s">
        <v>2244</v>
      </c>
      <c r="E347" s="84" t="b">
        <v>0</v>
      </c>
      <c r="F347" s="84" t="b">
        <v>0</v>
      </c>
      <c r="G347" s="84" t="b">
        <v>0</v>
      </c>
    </row>
    <row r="348" spans="1:7" ht="15">
      <c r="A348" s="84" t="s">
        <v>2847</v>
      </c>
      <c r="B348" s="84">
        <v>2</v>
      </c>
      <c r="C348" s="122">
        <v>0.006940172810696973</v>
      </c>
      <c r="D348" s="84" t="s">
        <v>2244</v>
      </c>
      <c r="E348" s="84" t="b">
        <v>0</v>
      </c>
      <c r="F348" s="84" t="b">
        <v>0</v>
      </c>
      <c r="G348" s="84" t="b">
        <v>0</v>
      </c>
    </row>
    <row r="349" spans="1:7" ht="15">
      <c r="A349" s="84" t="s">
        <v>2959</v>
      </c>
      <c r="B349" s="84">
        <v>2</v>
      </c>
      <c r="C349" s="122">
        <v>0.006940172810696973</v>
      </c>
      <c r="D349" s="84" t="s">
        <v>2244</v>
      </c>
      <c r="E349" s="84" t="b">
        <v>0</v>
      </c>
      <c r="F349" s="84" t="b">
        <v>0</v>
      </c>
      <c r="G349" s="84" t="b">
        <v>0</v>
      </c>
    </row>
    <row r="350" spans="1:7" ht="15">
      <c r="A350" s="84" t="s">
        <v>2960</v>
      </c>
      <c r="B350" s="84">
        <v>2</v>
      </c>
      <c r="C350" s="122">
        <v>0.006940172810696973</v>
      </c>
      <c r="D350" s="84" t="s">
        <v>2244</v>
      </c>
      <c r="E350" s="84" t="b">
        <v>0</v>
      </c>
      <c r="F350" s="84" t="b">
        <v>0</v>
      </c>
      <c r="G350" s="84" t="b">
        <v>0</v>
      </c>
    </row>
    <row r="351" spans="1:7" ht="15">
      <c r="A351" s="84" t="s">
        <v>2961</v>
      </c>
      <c r="B351" s="84">
        <v>2</v>
      </c>
      <c r="C351" s="122">
        <v>0.006940172810696973</v>
      </c>
      <c r="D351" s="84" t="s">
        <v>2244</v>
      </c>
      <c r="E351" s="84" t="b">
        <v>0</v>
      </c>
      <c r="F351" s="84" t="b">
        <v>0</v>
      </c>
      <c r="G351" s="84" t="b">
        <v>0</v>
      </c>
    </row>
    <row r="352" spans="1:7" ht="15">
      <c r="A352" s="84" t="s">
        <v>2356</v>
      </c>
      <c r="B352" s="84">
        <v>2</v>
      </c>
      <c r="C352" s="122">
        <v>0.006940172810696973</v>
      </c>
      <c r="D352" s="84" t="s">
        <v>2244</v>
      </c>
      <c r="E352" s="84" t="b">
        <v>0</v>
      </c>
      <c r="F352" s="84" t="b">
        <v>0</v>
      </c>
      <c r="G352" s="84" t="b">
        <v>0</v>
      </c>
    </row>
    <row r="353" spans="1:7" ht="15">
      <c r="A353" s="84" t="s">
        <v>2938</v>
      </c>
      <c r="B353" s="84">
        <v>2</v>
      </c>
      <c r="C353" s="122">
        <v>0.006940172810696973</v>
      </c>
      <c r="D353" s="84" t="s">
        <v>2244</v>
      </c>
      <c r="E353" s="84" t="b">
        <v>0</v>
      </c>
      <c r="F353" s="84" t="b">
        <v>0</v>
      </c>
      <c r="G353" s="84" t="b">
        <v>0</v>
      </c>
    </row>
    <row r="354" spans="1:7" ht="15">
      <c r="A354" s="84" t="s">
        <v>2939</v>
      </c>
      <c r="B354" s="84">
        <v>2</v>
      </c>
      <c r="C354" s="122">
        <v>0.006940172810696973</v>
      </c>
      <c r="D354" s="84" t="s">
        <v>2244</v>
      </c>
      <c r="E354" s="84" t="b">
        <v>0</v>
      </c>
      <c r="F354" s="84" t="b">
        <v>0</v>
      </c>
      <c r="G354" s="84" t="b">
        <v>0</v>
      </c>
    </row>
    <row r="355" spans="1:7" ht="15">
      <c r="A355" s="84" t="s">
        <v>2940</v>
      </c>
      <c r="B355" s="84">
        <v>2</v>
      </c>
      <c r="C355" s="122">
        <v>0.006940172810696973</v>
      </c>
      <c r="D355" s="84" t="s">
        <v>2244</v>
      </c>
      <c r="E355" s="84" t="b">
        <v>0</v>
      </c>
      <c r="F355" s="84" t="b">
        <v>0</v>
      </c>
      <c r="G355" s="84" t="b">
        <v>0</v>
      </c>
    </row>
    <row r="356" spans="1:7" ht="15">
      <c r="A356" s="84" t="s">
        <v>2941</v>
      </c>
      <c r="B356" s="84">
        <v>2</v>
      </c>
      <c r="C356" s="122">
        <v>0.006940172810696973</v>
      </c>
      <c r="D356" s="84" t="s">
        <v>2244</v>
      </c>
      <c r="E356" s="84" t="b">
        <v>0</v>
      </c>
      <c r="F356" s="84" t="b">
        <v>0</v>
      </c>
      <c r="G356" s="84" t="b">
        <v>0</v>
      </c>
    </row>
    <row r="357" spans="1:7" ht="15">
      <c r="A357" s="84" t="s">
        <v>2357</v>
      </c>
      <c r="B357" s="84">
        <v>2</v>
      </c>
      <c r="C357" s="122">
        <v>0.006940172810696973</v>
      </c>
      <c r="D357" s="84" t="s">
        <v>2244</v>
      </c>
      <c r="E357" s="84" t="b">
        <v>0</v>
      </c>
      <c r="F357" s="84" t="b">
        <v>0</v>
      </c>
      <c r="G357" s="84" t="b">
        <v>0</v>
      </c>
    </row>
    <row r="358" spans="1:7" ht="15">
      <c r="A358" s="84" t="s">
        <v>2845</v>
      </c>
      <c r="B358" s="84">
        <v>2</v>
      </c>
      <c r="C358" s="122">
        <v>0.006940172810696973</v>
      </c>
      <c r="D358" s="84" t="s">
        <v>2244</v>
      </c>
      <c r="E358" s="84" t="b">
        <v>0</v>
      </c>
      <c r="F358" s="84" t="b">
        <v>0</v>
      </c>
      <c r="G358" s="84" t="b">
        <v>0</v>
      </c>
    </row>
    <row r="359" spans="1:7" ht="15">
      <c r="A359" s="84" t="s">
        <v>2358</v>
      </c>
      <c r="B359" s="84">
        <v>2</v>
      </c>
      <c r="C359" s="122">
        <v>0.006940172810696973</v>
      </c>
      <c r="D359" s="84" t="s">
        <v>2244</v>
      </c>
      <c r="E359" s="84" t="b">
        <v>0</v>
      </c>
      <c r="F359" s="84" t="b">
        <v>0</v>
      </c>
      <c r="G359" s="84" t="b">
        <v>0</v>
      </c>
    </row>
    <row r="360" spans="1:7" ht="15">
      <c r="A360" s="84" t="s">
        <v>2942</v>
      </c>
      <c r="B360" s="84">
        <v>2</v>
      </c>
      <c r="C360" s="122">
        <v>0.006940172810696973</v>
      </c>
      <c r="D360" s="84" t="s">
        <v>2244</v>
      </c>
      <c r="E360" s="84" t="b">
        <v>0</v>
      </c>
      <c r="F360" s="84" t="b">
        <v>0</v>
      </c>
      <c r="G360" s="84" t="b">
        <v>0</v>
      </c>
    </row>
    <row r="361" spans="1:7" ht="15">
      <c r="A361" s="84" t="s">
        <v>2943</v>
      </c>
      <c r="B361" s="84">
        <v>2</v>
      </c>
      <c r="C361" s="122">
        <v>0.006940172810696973</v>
      </c>
      <c r="D361" s="84" t="s">
        <v>2244</v>
      </c>
      <c r="E361" s="84" t="b">
        <v>0</v>
      </c>
      <c r="F361" s="84" t="b">
        <v>0</v>
      </c>
      <c r="G361" s="84" t="b">
        <v>0</v>
      </c>
    </row>
    <row r="362" spans="1:7" ht="15">
      <c r="A362" s="84" t="s">
        <v>2944</v>
      </c>
      <c r="B362" s="84">
        <v>2</v>
      </c>
      <c r="C362" s="122">
        <v>0.006940172810696973</v>
      </c>
      <c r="D362" s="84" t="s">
        <v>2244</v>
      </c>
      <c r="E362" s="84" t="b">
        <v>0</v>
      </c>
      <c r="F362" s="84" t="b">
        <v>0</v>
      </c>
      <c r="G362" s="84" t="b">
        <v>0</v>
      </c>
    </row>
    <row r="363" spans="1:7" ht="15">
      <c r="A363" s="84" t="s">
        <v>2932</v>
      </c>
      <c r="B363" s="84">
        <v>2</v>
      </c>
      <c r="C363" s="122">
        <v>0.006940172810696973</v>
      </c>
      <c r="D363" s="84" t="s">
        <v>2244</v>
      </c>
      <c r="E363" s="84" t="b">
        <v>0</v>
      </c>
      <c r="F363" s="84" t="b">
        <v>0</v>
      </c>
      <c r="G363" s="84" t="b">
        <v>0</v>
      </c>
    </row>
    <row r="364" spans="1:7" ht="15">
      <c r="A364" s="84" t="s">
        <v>2933</v>
      </c>
      <c r="B364" s="84">
        <v>2</v>
      </c>
      <c r="C364" s="122">
        <v>0.006940172810696973</v>
      </c>
      <c r="D364" s="84" t="s">
        <v>2244</v>
      </c>
      <c r="E364" s="84" t="b">
        <v>0</v>
      </c>
      <c r="F364" s="84" t="b">
        <v>0</v>
      </c>
      <c r="G364" s="84" t="b">
        <v>0</v>
      </c>
    </row>
    <row r="365" spans="1:7" ht="15">
      <c r="A365" s="84" t="s">
        <v>2934</v>
      </c>
      <c r="B365" s="84">
        <v>2</v>
      </c>
      <c r="C365" s="122">
        <v>0.006940172810696973</v>
      </c>
      <c r="D365" s="84" t="s">
        <v>2244</v>
      </c>
      <c r="E365" s="84" t="b">
        <v>0</v>
      </c>
      <c r="F365" s="84" t="b">
        <v>0</v>
      </c>
      <c r="G365" s="84" t="b">
        <v>0</v>
      </c>
    </row>
    <row r="366" spans="1:7" ht="15">
      <c r="A366" s="84" t="s">
        <v>2935</v>
      </c>
      <c r="B366" s="84">
        <v>2</v>
      </c>
      <c r="C366" s="122">
        <v>0.006940172810696973</v>
      </c>
      <c r="D366" s="84" t="s">
        <v>2244</v>
      </c>
      <c r="E366" s="84" t="b">
        <v>1</v>
      </c>
      <c r="F366" s="84" t="b">
        <v>0</v>
      </c>
      <c r="G366" s="84" t="b">
        <v>0</v>
      </c>
    </row>
    <row r="367" spans="1:7" ht="15">
      <c r="A367" s="84" t="s">
        <v>2417</v>
      </c>
      <c r="B367" s="84">
        <v>2</v>
      </c>
      <c r="C367" s="122">
        <v>0.006940172810696973</v>
      </c>
      <c r="D367" s="84" t="s">
        <v>2244</v>
      </c>
      <c r="E367" s="84" t="b">
        <v>0</v>
      </c>
      <c r="F367" s="84" t="b">
        <v>0</v>
      </c>
      <c r="G367" s="84" t="b">
        <v>0</v>
      </c>
    </row>
    <row r="368" spans="1:7" ht="15">
      <c r="A368" s="84" t="s">
        <v>2936</v>
      </c>
      <c r="B368" s="84">
        <v>2</v>
      </c>
      <c r="C368" s="122">
        <v>0.006940172810696973</v>
      </c>
      <c r="D368" s="84" t="s">
        <v>2244</v>
      </c>
      <c r="E368" s="84" t="b">
        <v>0</v>
      </c>
      <c r="F368" s="84" t="b">
        <v>0</v>
      </c>
      <c r="G368" s="84" t="b">
        <v>0</v>
      </c>
    </row>
    <row r="369" spans="1:7" ht="15">
      <c r="A369" s="84" t="s">
        <v>2937</v>
      </c>
      <c r="B369" s="84">
        <v>2</v>
      </c>
      <c r="C369" s="122">
        <v>0.006940172810696973</v>
      </c>
      <c r="D369" s="84" t="s">
        <v>2244</v>
      </c>
      <c r="E369" s="84" t="b">
        <v>0</v>
      </c>
      <c r="F369" s="84" t="b">
        <v>0</v>
      </c>
      <c r="G369" s="84" t="b">
        <v>0</v>
      </c>
    </row>
    <row r="370" spans="1:7" ht="15">
      <c r="A370" s="84" t="s">
        <v>2918</v>
      </c>
      <c r="B370" s="84">
        <v>2</v>
      </c>
      <c r="C370" s="122">
        <v>0.008675216013371215</v>
      </c>
      <c r="D370" s="84" t="s">
        <v>2244</v>
      </c>
      <c r="E370" s="84" t="b">
        <v>0</v>
      </c>
      <c r="F370" s="84" t="b">
        <v>0</v>
      </c>
      <c r="G370" s="84" t="b">
        <v>0</v>
      </c>
    </row>
    <row r="371" spans="1:7" ht="15">
      <c r="A371" s="84" t="s">
        <v>2864</v>
      </c>
      <c r="B371" s="84">
        <v>2</v>
      </c>
      <c r="C371" s="122">
        <v>0.008675216013371215</v>
      </c>
      <c r="D371" s="84" t="s">
        <v>2244</v>
      </c>
      <c r="E371" s="84" t="b">
        <v>0</v>
      </c>
      <c r="F371" s="84" t="b">
        <v>0</v>
      </c>
      <c r="G371" s="84" t="b">
        <v>0</v>
      </c>
    </row>
    <row r="372" spans="1:7" ht="15">
      <c r="A372" s="84" t="s">
        <v>2882</v>
      </c>
      <c r="B372" s="84">
        <v>2</v>
      </c>
      <c r="C372" s="122">
        <v>0.008675216013371215</v>
      </c>
      <c r="D372" s="84" t="s">
        <v>2244</v>
      </c>
      <c r="E372" s="84" t="b">
        <v>0</v>
      </c>
      <c r="F372" s="84" t="b">
        <v>0</v>
      </c>
      <c r="G372" s="84" t="b">
        <v>0</v>
      </c>
    </row>
    <row r="373" spans="1:7" ht="15">
      <c r="A373" s="84" t="s">
        <v>2830</v>
      </c>
      <c r="B373" s="84">
        <v>2</v>
      </c>
      <c r="C373" s="122">
        <v>0.008675216013371215</v>
      </c>
      <c r="D373" s="84" t="s">
        <v>2244</v>
      </c>
      <c r="E373" s="84" t="b">
        <v>0</v>
      </c>
      <c r="F373" s="84" t="b">
        <v>0</v>
      </c>
      <c r="G373" s="84" t="b">
        <v>0</v>
      </c>
    </row>
    <row r="374" spans="1:7" ht="15">
      <c r="A374" s="84" t="s">
        <v>2876</v>
      </c>
      <c r="B374" s="84">
        <v>2</v>
      </c>
      <c r="C374" s="122">
        <v>0.008675216013371215</v>
      </c>
      <c r="D374" s="84" t="s">
        <v>2244</v>
      </c>
      <c r="E374" s="84" t="b">
        <v>0</v>
      </c>
      <c r="F374" s="84" t="b">
        <v>0</v>
      </c>
      <c r="G374" s="84" t="b">
        <v>0</v>
      </c>
    </row>
    <row r="375" spans="1:7" ht="15">
      <c r="A375" s="84" t="s">
        <v>327</v>
      </c>
      <c r="B375" s="84">
        <v>13</v>
      </c>
      <c r="C375" s="122">
        <v>0.008844095867792282</v>
      </c>
      <c r="D375" s="84" t="s">
        <v>2245</v>
      </c>
      <c r="E375" s="84" t="b">
        <v>0</v>
      </c>
      <c r="F375" s="84" t="b">
        <v>0</v>
      </c>
      <c r="G375" s="84" t="b">
        <v>0</v>
      </c>
    </row>
    <row r="376" spans="1:7" ht="15">
      <c r="A376" s="84" t="s">
        <v>594</v>
      </c>
      <c r="B376" s="84">
        <v>12</v>
      </c>
      <c r="C376" s="122">
        <v>0.009680672710531916</v>
      </c>
      <c r="D376" s="84" t="s">
        <v>2245</v>
      </c>
      <c r="E376" s="84" t="b">
        <v>0</v>
      </c>
      <c r="F376" s="84" t="b">
        <v>0</v>
      </c>
      <c r="G376" s="84" t="b">
        <v>0</v>
      </c>
    </row>
    <row r="377" spans="1:7" ht="15">
      <c r="A377" s="84" t="s">
        <v>2342</v>
      </c>
      <c r="B377" s="84">
        <v>11</v>
      </c>
      <c r="C377" s="122">
        <v>0.010385492420230244</v>
      </c>
      <c r="D377" s="84" t="s">
        <v>2245</v>
      </c>
      <c r="E377" s="84" t="b">
        <v>0</v>
      </c>
      <c r="F377" s="84" t="b">
        <v>0</v>
      </c>
      <c r="G377" s="84" t="b">
        <v>0</v>
      </c>
    </row>
    <row r="378" spans="1:7" ht="15">
      <c r="A378" s="84" t="s">
        <v>335</v>
      </c>
      <c r="B378" s="84">
        <v>10</v>
      </c>
      <c r="C378" s="122">
        <v>0.010946545296872043</v>
      </c>
      <c r="D378" s="84" t="s">
        <v>2245</v>
      </c>
      <c r="E378" s="84" t="b">
        <v>0</v>
      </c>
      <c r="F378" s="84" t="b">
        <v>0</v>
      </c>
      <c r="G378" s="84" t="b">
        <v>0</v>
      </c>
    </row>
    <row r="379" spans="1:7" ht="15">
      <c r="A379" s="84" t="s">
        <v>2344</v>
      </c>
      <c r="B379" s="84">
        <v>9</v>
      </c>
      <c r="C379" s="122">
        <v>0.011349408640079663</v>
      </c>
      <c r="D379" s="84" t="s">
        <v>2245</v>
      </c>
      <c r="E379" s="84" t="b">
        <v>0</v>
      </c>
      <c r="F379" s="84" t="b">
        <v>0</v>
      </c>
      <c r="G379" s="84" t="b">
        <v>0</v>
      </c>
    </row>
    <row r="380" spans="1:7" ht="15">
      <c r="A380" s="84" t="s">
        <v>334</v>
      </c>
      <c r="B380" s="84">
        <v>8</v>
      </c>
      <c r="C380" s="122">
        <v>0.01157643661591382</v>
      </c>
      <c r="D380" s="84" t="s">
        <v>2245</v>
      </c>
      <c r="E380" s="84" t="b">
        <v>0</v>
      </c>
      <c r="F380" s="84" t="b">
        <v>0</v>
      </c>
      <c r="G380" s="84" t="b">
        <v>0</v>
      </c>
    </row>
    <row r="381" spans="1:7" ht="15">
      <c r="A381" s="84" t="s">
        <v>2410</v>
      </c>
      <c r="B381" s="84">
        <v>7</v>
      </c>
      <c r="C381" s="122">
        <v>0.011605540689265711</v>
      </c>
      <c r="D381" s="84" t="s">
        <v>2245</v>
      </c>
      <c r="E381" s="84" t="b">
        <v>0</v>
      </c>
      <c r="F381" s="84" t="b">
        <v>0</v>
      </c>
      <c r="G381" s="84" t="b">
        <v>0</v>
      </c>
    </row>
    <row r="382" spans="1:7" ht="15">
      <c r="A382" s="84" t="s">
        <v>2345</v>
      </c>
      <c r="B382" s="84">
        <v>7</v>
      </c>
      <c r="C382" s="122">
        <v>0.011605540689265711</v>
      </c>
      <c r="D382" s="84" t="s">
        <v>2245</v>
      </c>
      <c r="E382" s="84" t="b">
        <v>0</v>
      </c>
      <c r="F382" s="84" t="b">
        <v>0</v>
      </c>
      <c r="G382" s="84" t="b">
        <v>0</v>
      </c>
    </row>
    <row r="383" spans="1:7" ht="15">
      <c r="A383" s="84" t="s">
        <v>2346</v>
      </c>
      <c r="B383" s="84">
        <v>7</v>
      </c>
      <c r="C383" s="122">
        <v>0.011605540689265711</v>
      </c>
      <c r="D383" s="84" t="s">
        <v>2245</v>
      </c>
      <c r="E383" s="84" t="b">
        <v>0</v>
      </c>
      <c r="F383" s="84" t="b">
        <v>0</v>
      </c>
      <c r="G383" s="84" t="b">
        <v>0</v>
      </c>
    </row>
    <row r="384" spans="1:7" ht="15">
      <c r="A384" s="84" t="s">
        <v>2347</v>
      </c>
      <c r="B384" s="84">
        <v>7</v>
      </c>
      <c r="C384" s="122">
        <v>0.011605540689265711</v>
      </c>
      <c r="D384" s="84" t="s">
        <v>2245</v>
      </c>
      <c r="E384" s="84" t="b">
        <v>0</v>
      </c>
      <c r="F384" s="84" t="b">
        <v>0</v>
      </c>
      <c r="G384" s="84" t="b">
        <v>0</v>
      </c>
    </row>
    <row r="385" spans="1:7" ht="15">
      <c r="A385" s="84" t="s">
        <v>2360</v>
      </c>
      <c r="B385" s="84">
        <v>7</v>
      </c>
      <c r="C385" s="122">
        <v>0.011605540689265711</v>
      </c>
      <c r="D385" s="84" t="s">
        <v>2245</v>
      </c>
      <c r="E385" s="84" t="b">
        <v>0</v>
      </c>
      <c r="F385" s="84" t="b">
        <v>0</v>
      </c>
      <c r="G385" s="84" t="b">
        <v>0</v>
      </c>
    </row>
    <row r="386" spans="1:7" ht="15">
      <c r="A386" s="84" t="s">
        <v>2361</v>
      </c>
      <c r="B386" s="84">
        <v>7</v>
      </c>
      <c r="C386" s="122">
        <v>0.011605540689265711</v>
      </c>
      <c r="D386" s="84" t="s">
        <v>2245</v>
      </c>
      <c r="E386" s="84" t="b">
        <v>0</v>
      </c>
      <c r="F386" s="84" t="b">
        <v>0</v>
      </c>
      <c r="G386" s="84" t="b">
        <v>0</v>
      </c>
    </row>
    <row r="387" spans="1:7" ht="15">
      <c r="A387" s="84" t="s">
        <v>2355</v>
      </c>
      <c r="B387" s="84">
        <v>7</v>
      </c>
      <c r="C387" s="122">
        <v>0.011605540689265711</v>
      </c>
      <c r="D387" s="84" t="s">
        <v>2245</v>
      </c>
      <c r="E387" s="84" t="b">
        <v>0</v>
      </c>
      <c r="F387" s="84" t="b">
        <v>0</v>
      </c>
      <c r="G387" s="84" t="b">
        <v>0</v>
      </c>
    </row>
    <row r="388" spans="1:7" ht="15">
      <c r="A388" s="84" t="s">
        <v>2572</v>
      </c>
      <c r="B388" s="84">
        <v>6</v>
      </c>
      <c r="C388" s="122">
        <v>0.011408263533389185</v>
      </c>
      <c r="D388" s="84" t="s">
        <v>2245</v>
      </c>
      <c r="E388" s="84" t="b">
        <v>0</v>
      </c>
      <c r="F388" s="84" t="b">
        <v>0</v>
      </c>
      <c r="G388" s="84" t="b">
        <v>0</v>
      </c>
    </row>
    <row r="389" spans="1:7" ht="15">
      <c r="A389" s="84" t="s">
        <v>2390</v>
      </c>
      <c r="B389" s="84">
        <v>6</v>
      </c>
      <c r="C389" s="122">
        <v>0.011408263533389185</v>
      </c>
      <c r="D389" s="84" t="s">
        <v>2245</v>
      </c>
      <c r="E389" s="84" t="b">
        <v>0</v>
      </c>
      <c r="F389" s="84" t="b">
        <v>0</v>
      </c>
      <c r="G389" s="84" t="b">
        <v>0</v>
      </c>
    </row>
    <row r="390" spans="1:7" ht="15">
      <c r="A390" s="84" t="s">
        <v>2831</v>
      </c>
      <c r="B390" s="84">
        <v>4</v>
      </c>
      <c r="C390" s="122">
        <v>0.014545454545454545</v>
      </c>
      <c r="D390" s="84" t="s">
        <v>2245</v>
      </c>
      <c r="E390" s="84" t="b">
        <v>0</v>
      </c>
      <c r="F390" s="84" t="b">
        <v>0</v>
      </c>
      <c r="G390" s="84" t="b">
        <v>0</v>
      </c>
    </row>
    <row r="391" spans="1:7" ht="15">
      <c r="A391" s="84" t="s">
        <v>2833</v>
      </c>
      <c r="B391" s="84">
        <v>4</v>
      </c>
      <c r="C391" s="122">
        <v>0.010166836426705728</v>
      </c>
      <c r="D391" s="84" t="s">
        <v>2245</v>
      </c>
      <c r="E391" s="84" t="b">
        <v>0</v>
      </c>
      <c r="F391" s="84" t="b">
        <v>0</v>
      </c>
      <c r="G391" s="84" t="b">
        <v>0</v>
      </c>
    </row>
    <row r="392" spans="1:7" ht="15">
      <c r="A392" s="84" t="s">
        <v>2834</v>
      </c>
      <c r="B392" s="84">
        <v>4</v>
      </c>
      <c r="C392" s="122">
        <v>0.010166836426705728</v>
      </c>
      <c r="D392" s="84" t="s">
        <v>2245</v>
      </c>
      <c r="E392" s="84" t="b">
        <v>0</v>
      </c>
      <c r="F392" s="84" t="b">
        <v>0</v>
      </c>
      <c r="G392" s="84" t="b">
        <v>0</v>
      </c>
    </row>
    <row r="393" spans="1:7" ht="15">
      <c r="A393" s="84" t="s">
        <v>2835</v>
      </c>
      <c r="B393" s="84">
        <v>4</v>
      </c>
      <c r="C393" s="122">
        <v>0.010166836426705728</v>
      </c>
      <c r="D393" s="84" t="s">
        <v>2245</v>
      </c>
      <c r="E393" s="84" t="b">
        <v>0</v>
      </c>
      <c r="F393" s="84" t="b">
        <v>0</v>
      </c>
      <c r="G393" s="84" t="b">
        <v>0</v>
      </c>
    </row>
    <row r="394" spans="1:7" ht="15">
      <c r="A394" s="84" t="s">
        <v>2836</v>
      </c>
      <c r="B394" s="84">
        <v>4</v>
      </c>
      <c r="C394" s="122">
        <v>0.010166836426705728</v>
      </c>
      <c r="D394" s="84" t="s">
        <v>2245</v>
      </c>
      <c r="E394" s="84" t="b">
        <v>1</v>
      </c>
      <c r="F394" s="84" t="b">
        <v>0</v>
      </c>
      <c r="G394" s="84" t="b">
        <v>0</v>
      </c>
    </row>
    <row r="395" spans="1:7" ht="15">
      <c r="A395" s="84" t="s">
        <v>2837</v>
      </c>
      <c r="B395" s="84">
        <v>4</v>
      </c>
      <c r="C395" s="122">
        <v>0.010166836426705728</v>
      </c>
      <c r="D395" s="84" t="s">
        <v>2245</v>
      </c>
      <c r="E395" s="84" t="b">
        <v>0</v>
      </c>
      <c r="F395" s="84" t="b">
        <v>0</v>
      </c>
      <c r="G395" s="84" t="b">
        <v>0</v>
      </c>
    </row>
    <row r="396" spans="1:7" ht="15">
      <c r="A396" s="84" t="s">
        <v>2838</v>
      </c>
      <c r="B396" s="84">
        <v>4</v>
      </c>
      <c r="C396" s="122">
        <v>0.010166836426705728</v>
      </c>
      <c r="D396" s="84" t="s">
        <v>2245</v>
      </c>
      <c r="E396" s="84" t="b">
        <v>0</v>
      </c>
      <c r="F396" s="84" t="b">
        <v>0</v>
      </c>
      <c r="G396" s="84" t="b">
        <v>0</v>
      </c>
    </row>
    <row r="397" spans="1:7" ht="15">
      <c r="A397" s="84" t="s">
        <v>2839</v>
      </c>
      <c r="B397" s="84">
        <v>4</v>
      </c>
      <c r="C397" s="122">
        <v>0.010166836426705728</v>
      </c>
      <c r="D397" s="84" t="s">
        <v>2245</v>
      </c>
      <c r="E397" s="84" t="b">
        <v>0</v>
      </c>
      <c r="F397" s="84" t="b">
        <v>0</v>
      </c>
      <c r="G397" s="84" t="b">
        <v>0</v>
      </c>
    </row>
    <row r="398" spans="1:7" ht="15">
      <c r="A398" s="84" t="s">
        <v>2815</v>
      </c>
      <c r="B398" s="84">
        <v>4</v>
      </c>
      <c r="C398" s="122">
        <v>0.010166836426705728</v>
      </c>
      <c r="D398" s="84" t="s">
        <v>2245</v>
      </c>
      <c r="E398" s="84" t="b">
        <v>0</v>
      </c>
      <c r="F398" s="84" t="b">
        <v>0</v>
      </c>
      <c r="G398" s="84" t="b">
        <v>0</v>
      </c>
    </row>
    <row r="399" spans="1:7" ht="15">
      <c r="A399" s="84" t="s">
        <v>2826</v>
      </c>
      <c r="B399" s="84">
        <v>4</v>
      </c>
      <c r="C399" s="122">
        <v>0.010166836426705728</v>
      </c>
      <c r="D399" s="84" t="s">
        <v>2245</v>
      </c>
      <c r="E399" s="84" t="b">
        <v>0</v>
      </c>
      <c r="F399" s="84" t="b">
        <v>0</v>
      </c>
      <c r="G399" s="84" t="b">
        <v>0</v>
      </c>
    </row>
    <row r="400" spans="1:7" ht="15">
      <c r="A400" s="84" t="s">
        <v>2840</v>
      </c>
      <c r="B400" s="84">
        <v>4</v>
      </c>
      <c r="C400" s="122">
        <v>0.010166836426705728</v>
      </c>
      <c r="D400" s="84" t="s">
        <v>2245</v>
      </c>
      <c r="E400" s="84" t="b">
        <v>0</v>
      </c>
      <c r="F400" s="84" t="b">
        <v>0</v>
      </c>
      <c r="G400" s="84" t="b">
        <v>0</v>
      </c>
    </row>
    <row r="401" spans="1:7" ht="15">
      <c r="A401" s="84" t="s">
        <v>2832</v>
      </c>
      <c r="B401" s="84">
        <v>3</v>
      </c>
      <c r="C401" s="122">
        <v>0.01090909090909091</v>
      </c>
      <c r="D401" s="84" t="s">
        <v>2245</v>
      </c>
      <c r="E401" s="84" t="b">
        <v>0</v>
      </c>
      <c r="F401" s="84" t="b">
        <v>0</v>
      </c>
      <c r="G401" s="84" t="b">
        <v>0</v>
      </c>
    </row>
    <row r="402" spans="1:7" ht="15">
      <c r="A402" s="84" t="s">
        <v>2856</v>
      </c>
      <c r="B402" s="84">
        <v>3</v>
      </c>
      <c r="C402" s="122">
        <v>0.01090909090909091</v>
      </c>
      <c r="D402" s="84" t="s">
        <v>2245</v>
      </c>
      <c r="E402" s="84" t="b">
        <v>0</v>
      </c>
      <c r="F402" s="84" t="b">
        <v>0</v>
      </c>
      <c r="G402" s="84" t="b">
        <v>0</v>
      </c>
    </row>
    <row r="403" spans="1:7" ht="15">
      <c r="A403" s="84" t="s">
        <v>2877</v>
      </c>
      <c r="B403" s="84">
        <v>2</v>
      </c>
      <c r="C403" s="122">
        <v>0.007272727272727273</v>
      </c>
      <c r="D403" s="84" t="s">
        <v>2245</v>
      </c>
      <c r="E403" s="84" t="b">
        <v>0</v>
      </c>
      <c r="F403" s="84" t="b">
        <v>0</v>
      </c>
      <c r="G403" s="84" t="b">
        <v>0</v>
      </c>
    </row>
    <row r="404" spans="1:7" ht="15">
      <c r="A404" s="84" t="s">
        <v>2878</v>
      </c>
      <c r="B404" s="84">
        <v>2</v>
      </c>
      <c r="C404" s="122">
        <v>0.007272727272727273</v>
      </c>
      <c r="D404" s="84" t="s">
        <v>2245</v>
      </c>
      <c r="E404" s="84" t="b">
        <v>0</v>
      </c>
      <c r="F404" s="84" t="b">
        <v>0</v>
      </c>
      <c r="G404" s="84" t="b">
        <v>0</v>
      </c>
    </row>
    <row r="405" spans="1:7" ht="15">
      <c r="A405" s="84" t="s">
        <v>2879</v>
      </c>
      <c r="B405" s="84">
        <v>2</v>
      </c>
      <c r="C405" s="122">
        <v>0.007272727272727273</v>
      </c>
      <c r="D405" s="84" t="s">
        <v>2245</v>
      </c>
      <c r="E405" s="84" t="b">
        <v>0</v>
      </c>
      <c r="F405" s="84" t="b">
        <v>0</v>
      </c>
      <c r="G405" s="84" t="b">
        <v>0</v>
      </c>
    </row>
    <row r="406" spans="1:7" ht="15">
      <c r="A406" s="84" t="s">
        <v>2880</v>
      </c>
      <c r="B406" s="84">
        <v>2</v>
      </c>
      <c r="C406" s="122">
        <v>0.007272727272727273</v>
      </c>
      <c r="D406" s="84" t="s">
        <v>2245</v>
      </c>
      <c r="E406" s="84" t="b">
        <v>0</v>
      </c>
      <c r="F406" s="84" t="b">
        <v>0</v>
      </c>
      <c r="G406" s="84" t="b">
        <v>0</v>
      </c>
    </row>
    <row r="407" spans="1:7" ht="15">
      <c r="A407" s="84" t="s">
        <v>2881</v>
      </c>
      <c r="B407" s="84">
        <v>2</v>
      </c>
      <c r="C407" s="122">
        <v>0.007272727272727273</v>
      </c>
      <c r="D407" s="84" t="s">
        <v>2245</v>
      </c>
      <c r="E407" s="84" t="b">
        <v>0</v>
      </c>
      <c r="F407" s="84" t="b">
        <v>0</v>
      </c>
      <c r="G407" s="84" t="b">
        <v>0</v>
      </c>
    </row>
    <row r="408" spans="1:7" ht="15">
      <c r="A408" s="84" t="s">
        <v>331</v>
      </c>
      <c r="B408" s="84">
        <v>2</v>
      </c>
      <c r="C408" s="122">
        <v>0.007272727272727273</v>
      </c>
      <c r="D408" s="84" t="s">
        <v>2245</v>
      </c>
      <c r="E408" s="84" t="b">
        <v>0</v>
      </c>
      <c r="F408" s="84" t="b">
        <v>0</v>
      </c>
      <c r="G408" s="84" t="b">
        <v>0</v>
      </c>
    </row>
    <row r="409" spans="1:7" ht="15">
      <c r="A409" s="84" t="s">
        <v>340</v>
      </c>
      <c r="B409" s="84">
        <v>2</v>
      </c>
      <c r="C409" s="122">
        <v>0.007272727272727273</v>
      </c>
      <c r="D409" s="84" t="s">
        <v>2245</v>
      </c>
      <c r="E409" s="84" t="b">
        <v>0</v>
      </c>
      <c r="F409" s="84" t="b">
        <v>0</v>
      </c>
      <c r="G409" s="84" t="b">
        <v>0</v>
      </c>
    </row>
    <row r="410" spans="1:7" ht="15">
      <c r="A410" s="84" t="s">
        <v>2825</v>
      </c>
      <c r="B410" s="84">
        <v>2</v>
      </c>
      <c r="C410" s="122">
        <v>0.007272727272727273</v>
      </c>
      <c r="D410" s="84" t="s">
        <v>2245</v>
      </c>
      <c r="E410" s="84" t="b">
        <v>0</v>
      </c>
      <c r="F410" s="84" t="b">
        <v>0</v>
      </c>
      <c r="G410" s="84" t="b">
        <v>0</v>
      </c>
    </row>
    <row r="411" spans="1:7" ht="15">
      <c r="A411" s="84" t="s">
        <v>2974</v>
      </c>
      <c r="B411" s="84">
        <v>2</v>
      </c>
      <c r="C411" s="122">
        <v>0.007272727272727273</v>
      </c>
      <c r="D411" s="84" t="s">
        <v>2245</v>
      </c>
      <c r="E411" s="84" t="b">
        <v>0</v>
      </c>
      <c r="F411" s="84" t="b">
        <v>0</v>
      </c>
      <c r="G411" s="84" t="b">
        <v>0</v>
      </c>
    </row>
    <row r="412" spans="1:7" ht="15">
      <c r="A412" s="84" t="s">
        <v>2975</v>
      </c>
      <c r="B412" s="84">
        <v>2</v>
      </c>
      <c r="C412" s="122">
        <v>0.007272727272727273</v>
      </c>
      <c r="D412" s="84" t="s">
        <v>2245</v>
      </c>
      <c r="E412" s="84" t="b">
        <v>0</v>
      </c>
      <c r="F412" s="84" t="b">
        <v>0</v>
      </c>
      <c r="G412" s="84" t="b">
        <v>0</v>
      </c>
    </row>
    <row r="413" spans="1:7" ht="15">
      <c r="A413" s="84" t="s">
        <v>2362</v>
      </c>
      <c r="B413" s="84">
        <v>2</v>
      </c>
      <c r="C413" s="122">
        <v>0.007272727272727273</v>
      </c>
      <c r="D413" s="84" t="s">
        <v>2245</v>
      </c>
      <c r="E413" s="84" t="b">
        <v>0</v>
      </c>
      <c r="F413" s="84" t="b">
        <v>0</v>
      </c>
      <c r="G413" s="84" t="b">
        <v>0</v>
      </c>
    </row>
    <row r="414" spans="1:7" ht="15">
      <c r="A414" s="84" t="s">
        <v>2363</v>
      </c>
      <c r="B414" s="84">
        <v>2</v>
      </c>
      <c r="C414" s="122">
        <v>0.007272727272727273</v>
      </c>
      <c r="D414" s="84" t="s">
        <v>2245</v>
      </c>
      <c r="E414" s="84" t="b">
        <v>1</v>
      </c>
      <c r="F414" s="84" t="b">
        <v>0</v>
      </c>
      <c r="G414" s="84" t="b">
        <v>0</v>
      </c>
    </row>
    <row r="415" spans="1:7" ht="15">
      <c r="A415" s="84" t="s">
        <v>2870</v>
      </c>
      <c r="B415" s="84">
        <v>2</v>
      </c>
      <c r="C415" s="122">
        <v>0.007272727272727273</v>
      </c>
      <c r="D415" s="84" t="s">
        <v>2245</v>
      </c>
      <c r="E415" s="84" t="b">
        <v>0</v>
      </c>
      <c r="F415" s="84" t="b">
        <v>0</v>
      </c>
      <c r="G415" s="84" t="b">
        <v>0</v>
      </c>
    </row>
    <row r="416" spans="1:7" ht="15">
      <c r="A416" s="84" t="s">
        <v>2976</v>
      </c>
      <c r="B416" s="84">
        <v>2</v>
      </c>
      <c r="C416" s="122">
        <v>0.007272727272727273</v>
      </c>
      <c r="D416" s="84" t="s">
        <v>2245</v>
      </c>
      <c r="E416" s="84" t="b">
        <v>0</v>
      </c>
      <c r="F416" s="84" t="b">
        <v>0</v>
      </c>
      <c r="G416" s="84" t="b">
        <v>0</v>
      </c>
    </row>
    <row r="417" spans="1:7" ht="15">
      <c r="A417" s="84" t="s">
        <v>2977</v>
      </c>
      <c r="B417" s="84">
        <v>2</v>
      </c>
      <c r="C417" s="122">
        <v>0.007272727272727273</v>
      </c>
      <c r="D417" s="84" t="s">
        <v>2245</v>
      </c>
      <c r="E417" s="84" t="b">
        <v>0</v>
      </c>
      <c r="F417" s="84" t="b">
        <v>0</v>
      </c>
      <c r="G417" s="84" t="b">
        <v>0</v>
      </c>
    </row>
    <row r="418" spans="1:7" ht="15">
      <c r="A418" s="84" t="s">
        <v>370</v>
      </c>
      <c r="B418" s="84">
        <v>2</v>
      </c>
      <c r="C418" s="122">
        <v>0.007272727272727273</v>
      </c>
      <c r="D418" s="84" t="s">
        <v>2245</v>
      </c>
      <c r="E418" s="84" t="b">
        <v>0</v>
      </c>
      <c r="F418" s="84" t="b">
        <v>0</v>
      </c>
      <c r="G418" s="84" t="b">
        <v>0</v>
      </c>
    </row>
    <row r="419" spans="1:7" ht="15">
      <c r="A419" s="84" t="s">
        <v>369</v>
      </c>
      <c r="B419" s="84">
        <v>2</v>
      </c>
      <c r="C419" s="122">
        <v>0.007272727272727273</v>
      </c>
      <c r="D419" s="84" t="s">
        <v>2245</v>
      </c>
      <c r="E419" s="84" t="b">
        <v>0</v>
      </c>
      <c r="F419" s="84" t="b">
        <v>0</v>
      </c>
      <c r="G419" s="84" t="b">
        <v>0</v>
      </c>
    </row>
    <row r="420" spans="1:7" ht="15">
      <c r="A420" s="84" t="s">
        <v>2893</v>
      </c>
      <c r="B420" s="84">
        <v>2</v>
      </c>
      <c r="C420" s="122">
        <v>0.007272727272727273</v>
      </c>
      <c r="D420" s="84" t="s">
        <v>2245</v>
      </c>
      <c r="E420" s="84" t="b">
        <v>0</v>
      </c>
      <c r="F420" s="84" t="b">
        <v>0</v>
      </c>
      <c r="G420" s="84" t="b">
        <v>0</v>
      </c>
    </row>
    <row r="421" spans="1:7" ht="15">
      <c r="A421" s="84" t="s">
        <v>2894</v>
      </c>
      <c r="B421" s="84">
        <v>2</v>
      </c>
      <c r="C421" s="122">
        <v>0.007272727272727273</v>
      </c>
      <c r="D421" s="84" t="s">
        <v>2245</v>
      </c>
      <c r="E421" s="84" t="b">
        <v>0</v>
      </c>
      <c r="F421" s="84" t="b">
        <v>0</v>
      </c>
      <c r="G421" s="84" t="b">
        <v>0</v>
      </c>
    </row>
    <row r="422" spans="1:7" ht="15">
      <c r="A422" s="84" t="s">
        <v>2895</v>
      </c>
      <c r="B422" s="84">
        <v>2</v>
      </c>
      <c r="C422" s="122">
        <v>0.007272727272727273</v>
      </c>
      <c r="D422" s="84" t="s">
        <v>2245</v>
      </c>
      <c r="E422" s="84" t="b">
        <v>0</v>
      </c>
      <c r="F422" s="84" t="b">
        <v>0</v>
      </c>
      <c r="G422" s="84" t="b">
        <v>0</v>
      </c>
    </row>
    <row r="423" spans="1:7" ht="15">
      <c r="A423" s="84" t="s">
        <v>2417</v>
      </c>
      <c r="B423" s="84">
        <v>2</v>
      </c>
      <c r="C423" s="122">
        <v>0.007272727272727273</v>
      </c>
      <c r="D423" s="84" t="s">
        <v>2245</v>
      </c>
      <c r="E423" s="84" t="b">
        <v>0</v>
      </c>
      <c r="F423" s="84" t="b">
        <v>0</v>
      </c>
      <c r="G423" s="84" t="b">
        <v>0</v>
      </c>
    </row>
    <row r="424" spans="1:7" ht="15">
      <c r="A424" s="84" t="s">
        <v>2896</v>
      </c>
      <c r="B424" s="84">
        <v>2</v>
      </c>
      <c r="C424" s="122">
        <v>0.007272727272727273</v>
      </c>
      <c r="D424" s="84" t="s">
        <v>2245</v>
      </c>
      <c r="E424" s="84" t="b">
        <v>0</v>
      </c>
      <c r="F424" s="84" t="b">
        <v>0</v>
      </c>
      <c r="G424" s="84" t="b">
        <v>0</v>
      </c>
    </row>
    <row r="425" spans="1:7" ht="15">
      <c r="A425" s="84" t="s">
        <v>2897</v>
      </c>
      <c r="B425" s="84">
        <v>2</v>
      </c>
      <c r="C425" s="122">
        <v>0.007272727272727273</v>
      </c>
      <c r="D425" s="84" t="s">
        <v>2245</v>
      </c>
      <c r="E425" s="84" t="b">
        <v>0</v>
      </c>
      <c r="F425" s="84" t="b">
        <v>0</v>
      </c>
      <c r="G425" s="84" t="b">
        <v>0</v>
      </c>
    </row>
    <row r="426" spans="1:7" ht="15">
      <c r="A426" s="84" t="s">
        <v>2898</v>
      </c>
      <c r="B426" s="84">
        <v>2</v>
      </c>
      <c r="C426" s="122">
        <v>0.007272727272727273</v>
      </c>
      <c r="D426" s="84" t="s">
        <v>2245</v>
      </c>
      <c r="E426" s="84" t="b">
        <v>0</v>
      </c>
      <c r="F426" s="84" t="b">
        <v>0</v>
      </c>
      <c r="G426" s="84" t="b">
        <v>0</v>
      </c>
    </row>
    <row r="427" spans="1:7" ht="15">
      <c r="A427" s="84" t="s">
        <v>2820</v>
      </c>
      <c r="B427" s="84">
        <v>2</v>
      </c>
      <c r="C427" s="122">
        <v>0.007272727272727273</v>
      </c>
      <c r="D427" s="84" t="s">
        <v>2245</v>
      </c>
      <c r="E427" s="84" t="b">
        <v>0</v>
      </c>
      <c r="F427" s="84" t="b">
        <v>0</v>
      </c>
      <c r="G427" s="84" t="b">
        <v>0</v>
      </c>
    </row>
    <row r="428" spans="1:7" ht="15">
      <c r="A428" s="84" t="s">
        <v>2899</v>
      </c>
      <c r="B428" s="84">
        <v>2</v>
      </c>
      <c r="C428" s="122">
        <v>0.007272727272727273</v>
      </c>
      <c r="D428" s="84" t="s">
        <v>2245</v>
      </c>
      <c r="E428" s="84" t="b">
        <v>1</v>
      </c>
      <c r="F428" s="84" t="b">
        <v>0</v>
      </c>
      <c r="G428" s="84" t="b">
        <v>0</v>
      </c>
    </row>
    <row r="429" spans="1:7" ht="15">
      <c r="A429" s="84" t="s">
        <v>2853</v>
      </c>
      <c r="B429" s="84">
        <v>2</v>
      </c>
      <c r="C429" s="122">
        <v>0.007272727272727273</v>
      </c>
      <c r="D429" s="84" t="s">
        <v>2245</v>
      </c>
      <c r="E429" s="84" t="b">
        <v>0</v>
      </c>
      <c r="F429" s="84" t="b">
        <v>0</v>
      </c>
      <c r="G429" s="84" t="b">
        <v>0</v>
      </c>
    </row>
    <row r="430" spans="1:7" ht="15">
      <c r="A430" s="84" t="s">
        <v>2884</v>
      </c>
      <c r="B430" s="84">
        <v>2</v>
      </c>
      <c r="C430" s="122">
        <v>0.007272727272727273</v>
      </c>
      <c r="D430" s="84" t="s">
        <v>2245</v>
      </c>
      <c r="E430" s="84" t="b">
        <v>0</v>
      </c>
      <c r="F430" s="84" t="b">
        <v>0</v>
      </c>
      <c r="G430" s="84" t="b">
        <v>0</v>
      </c>
    </row>
    <row r="431" spans="1:7" ht="15">
      <c r="A431" s="84" t="s">
        <v>2885</v>
      </c>
      <c r="B431" s="84">
        <v>2</v>
      </c>
      <c r="C431" s="122">
        <v>0.007272727272727273</v>
      </c>
      <c r="D431" s="84" t="s">
        <v>2245</v>
      </c>
      <c r="E431" s="84" t="b">
        <v>0</v>
      </c>
      <c r="F431" s="84" t="b">
        <v>0</v>
      </c>
      <c r="G431" s="84" t="b">
        <v>0</v>
      </c>
    </row>
    <row r="432" spans="1:7" ht="15">
      <c r="A432" s="84" t="s">
        <v>2886</v>
      </c>
      <c r="B432" s="84">
        <v>2</v>
      </c>
      <c r="C432" s="122">
        <v>0.007272727272727273</v>
      </c>
      <c r="D432" s="84" t="s">
        <v>2245</v>
      </c>
      <c r="E432" s="84" t="b">
        <v>1</v>
      </c>
      <c r="F432" s="84" t="b">
        <v>0</v>
      </c>
      <c r="G432" s="84" t="b">
        <v>0</v>
      </c>
    </row>
    <row r="433" spans="1:7" ht="15">
      <c r="A433" s="84" t="s">
        <v>2887</v>
      </c>
      <c r="B433" s="84">
        <v>2</v>
      </c>
      <c r="C433" s="122">
        <v>0.007272727272727273</v>
      </c>
      <c r="D433" s="84" t="s">
        <v>2245</v>
      </c>
      <c r="E433" s="84" t="b">
        <v>0</v>
      </c>
      <c r="F433" s="84" t="b">
        <v>1</v>
      </c>
      <c r="G433" s="84" t="b">
        <v>0</v>
      </c>
    </row>
    <row r="434" spans="1:7" ht="15">
      <c r="A434" s="84" t="s">
        <v>2399</v>
      </c>
      <c r="B434" s="84">
        <v>2</v>
      </c>
      <c r="C434" s="122">
        <v>0.007272727272727273</v>
      </c>
      <c r="D434" s="84" t="s">
        <v>2245</v>
      </c>
      <c r="E434" s="84" t="b">
        <v>0</v>
      </c>
      <c r="F434" s="84" t="b">
        <v>0</v>
      </c>
      <c r="G434" s="84" t="b">
        <v>0</v>
      </c>
    </row>
    <row r="435" spans="1:7" ht="15">
      <c r="A435" s="84" t="s">
        <v>2824</v>
      </c>
      <c r="B435" s="84">
        <v>2</v>
      </c>
      <c r="C435" s="122">
        <v>0.007272727272727273</v>
      </c>
      <c r="D435" s="84" t="s">
        <v>2245</v>
      </c>
      <c r="E435" s="84" t="b">
        <v>0</v>
      </c>
      <c r="F435" s="84" t="b">
        <v>0</v>
      </c>
      <c r="G435" s="84" t="b">
        <v>0</v>
      </c>
    </row>
    <row r="436" spans="1:7" ht="15">
      <c r="A436" s="84" t="s">
        <v>2888</v>
      </c>
      <c r="B436" s="84">
        <v>2</v>
      </c>
      <c r="C436" s="122">
        <v>0.007272727272727273</v>
      </c>
      <c r="D436" s="84" t="s">
        <v>2245</v>
      </c>
      <c r="E436" s="84" t="b">
        <v>0</v>
      </c>
      <c r="F436" s="84" t="b">
        <v>0</v>
      </c>
      <c r="G436" s="84" t="b">
        <v>0</v>
      </c>
    </row>
    <row r="437" spans="1:7" ht="15">
      <c r="A437" s="84" t="s">
        <v>2889</v>
      </c>
      <c r="B437" s="84">
        <v>2</v>
      </c>
      <c r="C437" s="122">
        <v>0.007272727272727273</v>
      </c>
      <c r="D437" s="84" t="s">
        <v>2245</v>
      </c>
      <c r="E437" s="84" t="b">
        <v>0</v>
      </c>
      <c r="F437" s="84" t="b">
        <v>0</v>
      </c>
      <c r="G437" s="84" t="b">
        <v>0</v>
      </c>
    </row>
    <row r="438" spans="1:7" ht="15">
      <c r="A438" s="84" t="s">
        <v>2890</v>
      </c>
      <c r="B438" s="84">
        <v>2</v>
      </c>
      <c r="C438" s="122">
        <v>0.007272727272727273</v>
      </c>
      <c r="D438" s="84" t="s">
        <v>2245</v>
      </c>
      <c r="E438" s="84" t="b">
        <v>0</v>
      </c>
      <c r="F438" s="84" t="b">
        <v>0</v>
      </c>
      <c r="G438" s="84" t="b">
        <v>0</v>
      </c>
    </row>
    <row r="439" spans="1:7" ht="15">
      <c r="A439" s="84" t="s">
        <v>2391</v>
      </c>
      <c r="B439" s="84">
        <v>34</v>
      </c>
      <c r="C439" s="122">
        <v>0.0054563425433052214</v>
      </c>
      <c r="D439" s="84" t="s">
        <v>2246</v>
      </c>
      <c r="E439" s="84" t="b">
        <v>1</v>
      </c>
      <c r="F439" s="84" t="b">
        <v>0</v>
      </c>
      <c r="G439" s="84" t="b">
        <v>0</v>
      </c>
    </row>
    <row r="440" spans="1:7" ht="15">
      <c r="A440" s="84" t="s">
        <v>2341</v>
      </c>
      <c r="B440" s="84">
        <v>18</v>
      </c>
      <c r="C440" s="122">
        <v>0.0014041851338585125</v>
      </c>
      <c r="D440" s="84" t="s">
        <v>2246</v>
      </c>
      <c r="E440" s="84" t="b">
        <v>0</v>
      </c>
      <c r="F440" s="84" t="b">
        <v>0</v>
      </c>
      <c r="G440" s="84" t="b">
        <v>0</v>
      </c>
    </row>
    <row r="441" spans="1:7" ht="15">
      <c r="A441" s="84" t="s">
        <v>228</v>
      </c>
      <c r="B441" s="84">
        <v>17</v>
      </c>
      <c r="C441" s="122">
        <v>0.0027281712716526107</v>
      </c>
      <c r="D441" s="84" t="s">
        <v>2246</v>
      </c>
      <c r="E441" s="84" t="b">
        <v>0</v>
      </c>
      <c r="F441" s="84" t="b">
        <v>0</v>
      </c>
      <c r="G441" s="84" t="b">
        <v>0</v>
      </c>
    </row>
    <row r="442" spans="1:7" ht="15">
      <c r="A442" s="84" t="s">
        <v>2412</v>
      </c>
      <c r="B442" s="84">
        <v>17</v>
      </c>
      <c r="C442" s="122">
        <v>0.0027281712716526107</v>
      </c>
      <c r="D442" s="84" t="s">
        <v>2246</v>
      </c>
      <c r="E442" s="84" t="b">
        <v>0</v>
      </c>
      <c r="F442" s="84" t="b">
        <v>0</v>
      </c>
      <c r="G442" s="84" t="b">
        <v>0</v>
      </c>
    </row>
    <row r="443" spans="1:7" ht="15">
      <c r="A443" s="84" t="s">
        <v>2413</v>
      </c>
      <c r="B443" s="84">
        <v>17</v>
      </c>
      <c r="C443" s="122">
        <v>0.0027281712716526107</v>
      </c>
      <c r="D443" s="84" t="s">
        <v>2246</v>
      </c>
      <c r="E443" s="84" t="b">
        <v>0</v>
      </c>
      <c r="F443" s="84" t="b">
        <v>0</v>
      </c>
      <c r="G443" s="84" t="b">
        <v>0</v>
      </c>
    </row>
    <row r="444" spans="1:7" ht="15">
      <c r="A444" s="84" t="s">
        <v>2414</v>
      </c>
      <c r="B444" s="84">
        <v>17</v>
      </c>
      <c r="C444" s="122">
        <v>0.0027281712716526107</v>
      </c>
      <c r="D444" s="84" t="s">
        <v>2246</v>
      </c>
      <c r="E444" s="84" t="b">
        <v>0</v>
      </c>
      <c r="F444" s="84" t="b">
        <v>0</v>
      </c>
      <c r="G444" s="84" t="b">
        <v>0</v>
      </c>
    </row>
    <row r="445" spans="1:7" ht="15">
      <c r="A445" s="84" t="s">
        <v>2415</v>
      </c>
      <c r="B445" s="84">
        <v>17</v>
      </c>
      <c r="C445" s="122">
        <v>0.0027281712716526107</v>
      </c>
      <c r="D445" s="84" t="s">
        <v>2246</v>
      </c>
      <c r="E445" s="84" t="b">
        <v>0</v>
      </c>
      <c r="F445" s="84" t="b">
        <v>0</v>
      </c>
      <c r="G445" s="84" t="b">
        <v>0</v>
      </c>
    </row>
    <row r="446" spans="1:7" ht="15">
      <c r="A446" s="84" t="s">
        <v>2416</v>
      </c>
      <c r="B446" s="84">
        <v>17</v>
      </c>
      <c r="C446" s="122">
        <v>0.0027281712716526107</v>
      </c>
      <c r="D446" s="84" t="s">
        <v>2246</v>
      </c>
      <c r="E446" s="84" t="b">
        <v>0</v>
      </c>
      <c r="F446" s="84" t="b">
        <v>0</v>
      </c>
      <c r="G446" s="84" t="b">
        <v>0</v>
      </c>
    </row>
    <row r="447" spans="1:7" ht="15">
      <c r="A447" s="84" t="s">
        <v>2417</v>
      </c>
      <c r="B447" s="84">
        <v>17</v>
      </c>
      <c r="C447" s="122">
        <v>0.0027281712716526107</v>
      </c>
      <c r="D447" s="84" t="s">
        <v>2246</v>
      </c>
      <c r="E447" s="84" t="b">
        <v>0</v>
      </c>
      <c r="F447" s="84" t="b">
        <v>0</v>
      </c>
      <c r="G447" s="84" t="b">
        <v>0</v>
      </c>
    </row>
    <row r="448" spans="1:7" ht="15">
      <c r="A448" s="84" t="s">
        <v>2390</v>
      </c>
      <c r="B448" s="84">
        <v>17</v>
      </c>
      <c r="C448" s="122">
        <v>0.0027281712716526107</v>
      </c>
      <c r="D448" s="84" t="s">
        <v>2246</v>
      </c>
      <c r="E448" s="84" t="b">
        <v>0</v>
      </c>
      <c r="F448" s="84" t="b">
        <v>0</v>
      </c>
      <c r="G448" s="84" t="b">
        <v>0</v>
      </c>
    </row>
    <row r="449" spans="1:7" ht="15">
      <c r="A449" s="84" t="s">
        <v>2815</v>
      </c>
      <c r="B449" s="84">
        <v>17</v>
      </c>
      <c r="C449" s="122">
        <v>0.0027281712716526107</v>
      </c>
      <c r="D449" s="84" t="s">
        <v>2246</v>
      </c>
      <c r="E449" s="84" t="b">
        <v>0</v>
      </c>
      <c r="F449" s="84" t="b">
        <v>0</v>
      </c>
      <c r="G449" s="84" t="b">
        <v>0</v>
      </c>
    </row>
    <row r="450" spans="1:7" ht="15">
      <c r="A450" s="84" t="s">
        <v>2816</v>
      </c>
      <c r="B450" s="84">
        <v>17</v>
      </c>
      <c r="C450" s="122">
        <v>0.0027281712716526107</v>
      </c>
      <c r="D450" s="84" t="s">
        <v>2246</v>
      </c>
      <c r="E450" s="84" t="b">
        <v>0</v>
      </c>
      <c r="F450" s="84" t="b">
        <v>0</v>
      </c>
      <c r="G450" s="84" t="b">
        <v>0</v>
      </c>
    </row>
    <row r="451" spans="1:7" ht="15">
      <c r="A451" s="84" t="s">
        <v>2817</v>
      </c>
      <c r="B451" s="84">
        <v>17</v>
      </c>
      <c r="C451" s="122">
        <v>0.0027281712716526107</v>
      </c>
      <c r="D451" s="84" t="s">
        <v>2246</v>
      </c>
      <c r="E451" s="84" t="b">
        <v>0</v>
      </c>
      <c r="F451" s="84" t="b">
        <v>0</v>
      </c>
      <c r="G451" s="84" t="b">
        <v>0</v>
      </c>
    </row>
    <row r="452" spans="1:7" ht="15">
      <c r="A452" s="84" t="s">
        <v>2818</v>
      </c>
      <c r="B452" s="84">
        <v>16</v>
      </c>
      <c r="C452" s="122">
        <v>0.00396723552408793</v>
      </c>
      <c r="D452" s="84" t="s">
        <v>2246</v>
      </c>
      <c r="E452" s="84" t="b">
        <v>0</v>
      </c>
      <c r="F452" s="84" t="b">
        <v>0</v>
      </c>
      <c r="G452" s="84" t="b">
        <v>0</v>
      </c>
    </row>
    <row r="453" spans="1:7" ht="15">
      <c r="A453" s="84" t="s">
        <v>2851</v>
      </c>
      <c r="B453" s="84">
        <v>4</v>
      </c>
      <c r="C453" s="122">
        <v>0.012993004721446481</v>
      </c>
      <c r="D453" s="84" t="s">
        <v>2246</v>
      </c>
      <c r="E453" s="84" t="b">
        <v>0</v>
      </c>
      <c r="F453" s="84" t="b">
        <v>0</v>
      </c>
      <c r="G453" s="84" t="b">
        <v>0</v>
      </c>
    </row>
    <row r="454" spans="1:7" ht="15">
      <c r="A454" s="84" t="s">
        <v>2852</v>
      </c>
      <c r="B454" s="84">
        <v>4</v>
      </c>
      <c r="C454" s="122">
        <v>0.010652921544626798</v>
      </c>
      <c r="D454" s="84" t="s">
        <v>2246</v>
      </c>
      <c r="E454" s="84" t="b">
        <v>0</v>
      </c>
      <c r="F454" s="84" t="b">
        <v>0</v>
      </c>
      <c r="G454" s="84" t="b">
        <v>0</v>
      </c>
    </row>
    <row r="455" spans="1:7" ht="15">
      <c r="A455" s="84" t="s">
        <v>2993</v>
      </c>
      <c r="B455" s="84">
        <v>2</v>
      </c>
      <c r="C455" s="122">
        <v>0.006496502360723241</v>
      </c>
      <c r="D455" s="84" t="s">
        <v>2246</v>
      </c>
      <c r="E455" s="84" t="b">
        <v>0</v>
      </c>
      <c r="F455" s="84" t="b">
        <v>0</v>
      </c>
      <c r="G455" s="84" t="b">
        <v>0</v>
      </c>
    </row>
    <row r="456" spans="1:7" ht="15">
      <c r="A456" s="84" t="s">
        <v>2994</v>
      </c>
      <c r="B456" s="84">
        <v>2</v>
      </c>
      <c r="C456" s="122">
        <v>0.006496502360723241</v>
      </c>
      <c r="D456" s="84" t="s">
        <v>2246</v>
      </c>
      <c r="E456" s="84" t="b">
        <v>0</v>
      </c>
      <c r="F456" s="84" t="b">
        <v>0</v>
      </c>
      <c r="G456" s="84" t="b">
        <v>0</v>
      </c>
    </row>
    <row r="457" spans="1:7" ht="15">
      <c r="A457" s="84" t="s">
        <v>2995</v>
      </c>
      <c r="B457" s="84">
        <v>2</v>
      </c>
      <c r="C457" s="122">
        <v>0.006496502360723241</v>
      </c>
      <c r="D457" s="84" t="s">
        <v>2246</v>
      </c>
      <c r="E457" s="84" t="b">
        <v>0</v>
      </c>
      <c r="F457" s="84" t="b">
        <v>0</v>
      </c>
      <c r="G457" s="84" t="b">
        <v>0</v>
      </c>
    </row>
    <row r="458" spans="1:7" ht="15">
      <c r="A458" s="84" t="s">
        <v>2355</v>
      </c>
      <c r="B458" s="84">
        <v>2</v>
      </c>
      <c r="C458" s="122">
        <v>0.006496502360723241</v>
      </c>
      <c r="D458" s="84" t="s">
        <v>2246</v>
      </c>
      <c r="E458" s="84" t="b">
        <v>0</v>
      </c>
      <c r="F458" s="84" t="b">
        <v>0</v>
      </c>
      <c r="G458" s="84" t="b">
        <v>0</v>
      </c>
    </row>
    <row r="459" spans="1:7" ht="15">
      <c r="A459" s="84" t="s">
        <v>2996</v>
      </c>
      <c r="B459" s="84">
        <v>2</v>
      </c>
      <c r="C459" s="122">
        <v>0.006496502360723241</v>
      </c>
      <c r="D459" s="84" t="s">
        <v>2246</v>
      </c>
      <c r="E459" s="84" t="b">
        <v>0</v>
      </c>
      <c r="F459" s="84" t="b">
        <v>0</v>
      </c>
      <c r="G459" s="84" t="b">
        <v>0</v>
      </c>
    </row>
    <row r="460" spans="1:7" ht="15">
      <c r="A460" s="84" t="s">
        <v>2830</v>
      </c>
      <c r="B460" s="84">
        <v>2</v>
      </c>
      <c r="C460" s="122">
        <v>0.006496502360723241</v>
      </c>
      <c r="D460" s="84" t="s">
        <v>2246</v>
      </c>
      <c r="E460" s="84" t="b">
        <v>0</v>
      </c>
      <c r="F460" s="84" t="b">
        <v>0</v>
      </c>
      <c r="G460" s="84" t="b">
        <v>0</v>
      </c>
    </row>
    <row r="461" spans="1:7" ht="15">
      <c r="A461" s="84" t="s">
        <v>2872</v>
      </c>
      <c r="B461" s="84">
        <v>2</v>
      </c>
      <c r="C461" s="122">
        <v>0.006496502360723241</v>
      </c>
      <c r="D461" s="84" t="s">
        <v>2246</v>
      </c>
      <c r="E461" s="84" t="b">
        <v>1</v>
      </c>
      <c r="F461" s="84" t="b">
        <v>0</v>
      </c>
      <c r="G461" s="84" t="b">
        <v>0</v>
      </c>
    </row>
    <row r="462" spans="1:7" ht="15">
      <c r="A462" s="84" t="s">
        <v>2854</v>
      </c>
      <c r="B462" s="84">
        <v>2</v>
      </c>
      <c r="C462" s="122">
        <v>0.006496502360723241</v>
      </c>
      <c r="D462" s="84" t="s">
        <v>2246</v>
      </c>
      <c r="E462" s="84" t="b">
        <v>0</v>
      </c>
      <c r="F462" s="84" t="b">
        <v>0</v>
      </c>
      <c r="G462" s="84" t="b">
        <v>0</v>
      </c>
    </row>
    <row r="463" spans="1:7" ht="15">
      <c r="A463" s="84" t="s">
        <v>594</v>
      </c>
      <c r="B463" s="84">
        <v>2</v>
      </c>
      <c r="C463" s="122">
        <v>0.006496502360723241</v>
      </c>
      <c r="D463" s="84" t="s">
        <v>2246</v>
      </c>
      <c r="E463" s="84" t="b">
        <v>0</v>
      </c>
      <c r="F463" s="84" t="b">
        <v>0</v>
      </c>
      <c r="G463" s="84" t="b">
        <v>0</v>
      </c>
    </row>
    <row r="464" spans="1:7" ht="15">
      <c r="A464" s="84" t="s">
        <v>2845</v>
      </c>
      <c r="B464" s="84">
        <v>2</v>
      </c>
      <c r="C464" s="122">
        <v>0.006496502360723241</v>
      </c>
      <c r="D464" s="84" t="s">
        <v>2246</v>
      </c>
      <c r="E464" s="84" t="b">
        <v>0</v>
      </c>
      <c r="F464" s="84" t="b">
        <v>0</v>
      </c>
      <c r="G464" s="84" t="b">
        <v>0</v>
      </c>
    </row>
    <row r="465" spans="1:7" ht="15">
      <c r="A465" s="84" t="s">
        <v>2365</v>
      </c>
      <c r="B465" s="84">
        <v>2</v>
      </c>
      <c r="C465" s="122">
        <v>0.006496502360723241</v>
      </c>
      <c r="D465" s="84" t="s">
        <v>2246</v>
      </c>
      <c r="E465" s="84" t="b">
        <v>0</v>
      </c>
      <c r="F465" s="84" t="b">
        <v>0</v>
      </c>
      <c r="G465" s="84" t="b">
        <v>0</v>
      </c>
    </row>
    <row r="466" spans="1:7" ht="15">
      <c r="A466" s="84" t="s">
        <v>343</v>
      </c>
      <c r="B466" s="84">
        <v>3</v>
      </c>
      <c r="C466" s="122">
        <v>0.009141858776217067</v>
      </c>
      <c r="D466" s="84" t="s">
        <v>2247</v>
      </c>
      <c r="E466" s="84" t="b">
        <v>0</v>
      </c>
      <c r="F466" s="84" t="b">
        <v>0</v>
      </c>
      <c r="G466" s="84" t="b">
        <v>0</v>
      </c>
    </row>
    <row r="467" spans="1:7" ht="15">
      <c r="A467" s="84" t="s">
        <v>2419</v>
      </c>
      <c r="B467" s="84">
        <v>2</v>
      </c>
      <c r="C467" s="122">
        <v>0.014684390032389328</v>
      </c>
      <c r="D467" s="84" t="s">
        <v>2247</v>
      </c>
      <c r="E467" s="84" t="b">
        <v>0</v>
      </c>
      <c r="F467" s="84" t="b">
        <v>0</v>
      </c>
      <c r="G467" s="84" t="b">
        <v>0</v>
      </c>
    </row>
    <row r="468" spans="1:7" ht="15">
      <c r="A468" s="84" t="s">
        <v>2420</v>
      </c>
      <c r="B468" s="84">
        <v>2</v>
      </c>
      <c r="C468" s="122">
        <v>0.014684390032389328</v>
      </c>
      <c r="D468" s="84" t="s">
        <v>2247</v>
      </c>
      <c r="E468" s="84" t="b">
        <v>0</v>
      </c>
      <c r="F468" s="84" t="b">
        <v>0</v>
      </c>
      <c r="G468" s="84" t="b">
        <v>0</v>
      </c>
    </row>
    <row r="469" spans="1:7" ht="15">
      <c r="A469" s="84" t="s">
        <v>2421</v>
      </c>
      <c r="B469" s="84">
        <v>2</v>
      </c>
      <c r="C469" s="122">
        <v>0.014684390032389328</v>
      </c>
      <c r="D469" s="84" t="s">
        <v>2247</v>
      </c>
      <c r="E469" s="84" t="b">
        <v>0</v>
      </c>
      <c r="F469" s="84" t="b">
        <v>0</v>
      </c>
      <c r="G469" s="84" t="b">
        <v>0</v>
      </c>
    </row>
    <row r="470" spans="1:7" ht="15">
      <c r="A470" s="84" t="s">
        <v>2422</v>
      </c>
      <c r="B470" s="84">
        <v>2</v>
      </c>
      <c r="C470" s="122">
        <v>0.014684390032389328</v>
      </c>
      <c r="D470" s="84" t="s">
        <v>2247</v>
      </c>
      <c r="E470" s="84" t="b">
        <v>0</v>
      </c>
      <c r="F470" s="84" t="b">
        <v>0</v>
      </c>
      <c r="G470" s="84" t="b">
        <v>0</v>
      </c>
    </row>
    <row r="471" spans="1:7" ht="15">
      <c r="A471" s="84" t="s">
        <v>2423</v>
      </c>
      <c r="B471" s="84">
        <v>2</v>
      </c>
      <c r="C471" s="122">
        <v>0.014684390032389328</v>
      </c>
      <c r="D471" s="84" t="s">
        <v>2247</v>
      </c>
      <c r="E471" s="84" t="b">
        <v>0</v>
      </c>
      <c r="F471" s="84" t="b">
        <v>0</v>
      </c>
      <c r="G471" s="84" t="b">
        <v>0</v>
      </c>
    </row>
    <row r="472" spans="1:7" ht="15">
      <c r="A472" s="84" t="s">
        <v>2424</v>
      </c>
      <c r="B472" s="84">
        <v>2</v>
      </c>
      <c r="C472" s="122">
        <v>0.014684390032389328</v>
      </c>
      <c r="D472" s="84" t="s">
        <v>2247</v>
      </c>
      <c r="E472" s="84" t="b">
        <v>0</v>
      </c>
      <c r="F472" s="84" t="b">
        <v>0</v>
      </c>
      <c r="G472" s="84" t="b">
        <v>0</v>
      </c>
    </row>
    <row r="473" spans="1:7" ht="15">
      <c r="A473" s="84" t="s">
        <v>2425</v>
      </c>
      <c r="B473" s="84">
        <v>2</v>
      </c>
      <c r="C473" s="122">
        <v>0.014684390032389328</v>
      </c>
      <c r="D473" s="84" t="s">
        <v>2247</v>
      </c>
      <c r="E473" s="84" t="b">
        <v>1</v>
      </c>
      <c r="F473" s="84" t="b">
        <v>0</v>
      </c>
      <c r="G473" s="84" t="b">
        <v>0</v>
      </c>
    </row>
    <row r="474" spans="1:7" ht="15">
      <c r="A474" s="84" t="s">
        <v>2426</v>
      </c>
      <c r="B474" s="84">
        <v>2</v>
      </c>
      <c r="C474" s="122">
        <v>0.014684390032389328</v>
      </c>
      <c r="D474" s="84" t="s">
        <v>2247</v>
      </c>
      <c r="E474" s="84" t="b">
        <v>0</v>
      </c>
      <c r="F474" s="84" t="b">
        <v>0</v>
      </c>
      <c r="G474" s="84" t="b">
        <v>0</v>
      </c>
    </row>
    <row r="475" spans="1:7" ht="15">
      <c r="A475" s="84" t="s">
        <v>2427</v>
      </c>
      <c r="B475" s="84">
        <v>2</v>
      </c>
      <c r="C475" s="122">
        <v>0.014684390032389328</v>
      </c>
      <c r="D475" s="84" t="s">
        <v>2247</v>
      </c>
      <c r="E475" s="84" t="b">
        <v>0</v>
      </c>
      <c r="F475" s="84" t="b">
        <v>0</v>
      </c>
      <c r="G475" s="84" t="b">
        <v>0</v>
      </c>
    </row>
    <row r="476" spans="1:7" ht="15">
      <c r="A476" s="84" t="s">
        <v>2962</v>
      </c>
      <c r="B476" s="84">
        <v>2</v>
      </c>
      <c r="C476" s="122">
        <v>0.014684390032389328</v>
      </c>
      <c r="D476" s="84" t="s">
        <v>2247</v>
      </c>
      <c r="E476" s="84" t="b">
        <v>0</v>
      </c>
      <c r="F476" s="84" t="b">
        <v>0</v>
      </c>
      <c r="G476" s="84" t="b">
        <v>0</v>
      </c>
    </row>
    <row r="477" spans="1:7" ht="15">
      <c r="A477" s="84" t="s">
        <v>2855</v>
      </c>
      <c r="B477" s="84">
        <v>2</v>
      </c>
      <c r="C477" s="122">
        <v>0.014684390032389328</v>
      </c>
      <c r="D477" s="84" t="s">
        <v>2247</v>
      </c>
      <c r="E477" s="84" t="b">
        <v>0</v>
      </c>
      <c r="F477" s="84" t="b">
        <v>0</v>
      </c>
      <c r="G477" s="84" t="b">
        <v>0</v>
      </c>
    </row>
    <row r="478" spans="1:7" ht="15">
      <c r="A478" s="84" t="s">
        <v>313</v>
      </c>
      <c r="B478" s="84">
        <v>11</v>
      </c>
      <c r="C478" s="122">
        <v>0.008715790075717754</v>
      </c>
      <c r="D478" s="84" t="s">
        <v>2248</v>
      </c>
      <c r="E478" s="84" t="b">
        <v>0</v>
      </c>
      <c r="F478" s="84" t="b">
        <v>0</v>
      </c>
      <c r="G478" s="84" t="b">
        <v>0</v>
      </c>
    </row>
    <row r="479" spans="1:7" ht="15">
      <c r="A479" s="84" t="s">
        <v>2429</v>
      </c>
      <c r="B479" s="84">
        <v>10</v>
      </c>
      <c r="C479" s="122">
        <v>0.010358309356216544</v>
      </c>
      <c r="D479" s="84" t="s">
        <v>2248</v>
      </c>
      <c r="E479" s="84" t="b">
        <v>0</v>
      </c>
      <c r="F479" s="84" t="b">
        <v>0</v>
      </c>
      <c r="G479" s="84" t="b">
        <v>0</v>
      </c>
    </row>
    <row r="480" spans="1:7" ht="15">
      <c r="A480" s="84" t="s">
        <v>2430</v>
      </c>
      <c r="B480" s="84">
        <v>8</v>
      </c>
      <c r="C480" s="122">
        <v>0.01284711868535236</v>
      </c>
      <c r="D480" s="84" t="s">
        <v>2248</v>
      </c>
      <c r="E480" s="84" t="b">
        <v>0</v>
      </c>
      <c r="F480" s="84" t="b">
        <v>0</v>
      </c>
      <c r="G480" s="84" t="b">
        <v>0</v>
      </c>
    </row>
    <row r="481" spans="1:7" ht="15">
      <c r="A481" s="84" t="s">
        <v>2431</v>
      </c>
      <c r="B481" s="84">
        <v>8</v>
      </c>
      <c r="C481" s="122">
        <v>0.01284711868535236</v>
      </c>
      <c r="D481" s="84" t="s">
        <v>2248</v>
      </c>
      <c r="E481" s="84" t="b">
        <v>0</v>
      </c>
      <c r="F481" s="84" t="b">
        <v>0</v>
      </c>
      <c r="G481" s="84" t="b">
        <v>0</v>
      </c>
    </row>
    <row r="482" spans="1:7" ht="15">
      <c r="A482" s="84" t="s">
        <v>2432</v>
      </c>
      <c r="B482" s="84">
        <v>8</v>
      </c>
      <c r="C482" s="122">
        <v>0.01284711868535236</v>
      </c>
      <c r="D482" s="84" t="s">
        <v>2248</v>
      </c>
      <c r="E482" s="84" t="b">
        <v>0</v>
      </c>
      <c r="F482" s="84" t="b">
        <v>0</v>
      </c>
      <c r="G482" s="84" t="b">
        <v>0</v>
      </c>
    </row>
    <row r="483" spans="1:7" ht="15">
      <c r="A483" s="84" t="s">
        <v>2433</v>
      </c>
      <c r="B483" s="84">
        <v>8</v>
      </c>
      <c r="C483" s="122">
        <v>0.01284711868535236</v>
      </c>
      <c r="D483" s="84" t="s">
        <v>2248</v>
      </c>
      <c r="E483" s="84" t="b">
        <v>0</v>
      </c>
      <c r="F483" s="84" t="b">
        <v>0</v>
      </c>
      <c r="G483" s="84" t="b">
        <v>0</v>
      </c>
    </row>
    <row r="484" spans="1:7" ht="15">
      <c r="A484" s="84" t="s">
        <v>2434</v>
      </c>
      <c r="B484" s="84">
        <v>8</v>
      </c>
      <c r="C484" s="122">
        <v>0.01284711868535236</v>
      </c>
      <c r="D484" s="84" t="s">
        <v>2248</v>
      </c>
      <c r="E484" s="84" t="b">
        <v>0</v>
      </c>
      <c r="F484" s="84" t="b">
        <v>0</v>
      </c>
      <c r="G484" s="84" t="b">
        <v>0</v>
      </c>
    </row>
    <row r="485" spans="1:7" ht="15">
      <c r="A485" s="84" t="s">
        <v>2435</v>
      </c>
      <c r="B485" s="84">
        <v>8</v>
      </c>
      <c r="C485" s="122">
        <v>0.01284711868535236</v>
      </c>
      <c r="D485" s="84" t="s">
        <v>2248</v>
      </c>
      <c r="E485" s="84" t="b">
        <v>0</v>
      </c>
      <c r="F485" s="84" t="b">
        <v>0</v>
      </c>
      <c r="G485" s="84" t="b">
        <v>0</v>
      </c>
    </row>
    <row r="486" spans="1:7" ht="15">
      <c r="A486" s="84" t="s">
        <v>2436</v>
      </c>
      <c r="B486" s="84">
        <v>8</v>
      </c>
      <c r="C486" s="122">
        <v>0.01284711868535236</v>
      </c>
      <c r="D486" s="84" t="s">
        <v>2248</v>
      </c>
      <c r="E486" s="84" t="b">
        <v>0</v>
      </c>
      <c r="F486" s="84" t="b">
        <v>0</v>
      </c>
      <c r="G486" s="84" t="b">
        <v>0</v>
      </c>
    </row>
    <row r="487" spans="1:7" ht="15">
      <c r="A487" s="84" t="s">
        <v>2437</v>
      </c>
      <c r="B487" s="84">
        <v>8</v>
      </c>
      <c r="C487" s="122">
        <v>0.01284711868535236</v>
      </c>
      <c r="D487" s="84" t="s">
        <v>2248</v>
      </c>
      <c r="E487" s="84" t="b">
        <v>0</v>
      </c>
      <c r="F487" s="84" t="b">
        <v>0</v>
      </c>
      <c r="G487" s="84" t="b">
        <v>0</v>
      </c>
    </row>
    <row r="488" spans="1:7" ht="15">
      <c r="A488" s="84" t="s">
        <v>2821</v>
      </c>
      <c r="B488" s="84">
        <v>8</v>
      </c>
      <c r="C488" s="122">
        <v>0.01284711868535236</v>
      </c>
      <c r="D488" s="84" t="s">
        <v>2248</v>
      </c>
      <c r="E488" s="84" t="b">
        <v>0</v>
      </c>
      <c r="F488" s="84" t="b">
        <v>0</v>
      </c>
      <c r="G488" s="84" t="b">
        <v>0</v>
      </c>
    </row>
    <row r="489" spans="1:7" ht="15">
      <c r="A489" s="84" t="s">
        <v>2390</v>
      </c>
      <c r="B489" s="84">
        <v>8</v>
      </c>
      <c r="C489" s="122">
        <v>0.01284711868535236</v>
      </c>
      <c r="D489" s="84" t="s">
        <v>2248</v>
      </c>
      <c r="E489" s="84" t="b">
        <v>0</v>
      </c>
      <c r="F489" s="84" t="b">
        <v>0</v>
      </c>
      <c r="G489" s="84" t="b">
        <v>0</v>
      </c>
    </row>
    <row r="490" spans="1:7" ht="15">
      <c r="A490" s="84" t="s">
        <v>2819</v>
      </c>
      <c r="B490" s="84">
        <v>8</v>
      </c>
      <c r="C490" s="122">
        <v>0.01284711868535236</v>
      </c>
      <c r="D490" s="84" t="s">
        <v>2248</v>
      </c>
      <c r="E490" s="84" t="b">
        <v>0</v>
      </c>
      <c r="F490" s="84" t="b">
        <v>0</v>
      </c>
      <c r="G490" s="84" t="b">
        <v>0</v>
      </c>
    </row>
    <row r="491" spans="1:7" ht="15">
      <c r="A491" s="84" t="s">
        <v>594</v>
      </c>
      <c r="B491" s="84">
        <v>7</v>
      </c>
      <c r="C491" s="122">
        <v>0.013629132548764534</v>
      </c>
      <c r="D491" s="84" t="s">
        <v>2248</v>
      </c>
      <c r="E491" s="84" t="b">
        <v>0</v>
      </c>
      <c r="F491" s="84" t="b">
        <v>0</v>
      </c>
      <c r="G491" s="84" t="b">
        <v>0</v>
      </c>
    </row>
    <row r="492" spans="1:7" ht="15">
      <c r="A492" s="84" t="s">
        <v>2355</v>
      </c>
      <c r="B492" s="84">
        <v>4</v>
      </c>
      <c r="C492" s="122">
        <v>0.01350661806418162</v>
      </c>
      <c r="D492" s="84" t="s">
        <v>2248</v>
      </c>
      <c r="E492" s="84" t="b">
        <v>0</v>
      </c>
      <c r="F492" s="84" t="b">
        <v>0</v>
      </c>
      <c r="G492" s="84" t="b">
        <v>0</v>
      </c>
    </row>
    <row r="493" spans="1:7" ht="15">
      <c r="A493" s="84" t="s">
        <v>622</v>
      </c>
      <c r="B493" s="84">
        <v>4</v>
      </c>
      <c r="C493" s="122">
        <v>0.01350661806418162</v>
      </c>
      <c r="D493" s="84" t="s">
        <v>2248</v>
      </c>
      <c r="E493" s="84" t="b">
        <v>0</v>
      </c>
      <c r="F493" s="84" t="b">
        <v>0</v>
      </c>
      <c r="G493" s="84" t="b">
        <v>0</v>
      </c>
    </row>
    <row r="494" spans="1:7" ht="15">
      <c r="A494" s="84" t="s">
        <v>2873</v>
      </c>
      <c r="B494" s="84">
        <v>3</v>
      </c>
      <c r="C494" s="122">
        <v>0.012334764782400332</v>
      </c>
      <c r="D494" s="84" t="s">
        <v>2248</v>
      </c>
      <c r="E494" s="84" t="b">
        <v>0</v>
      </c>
      <c r="F494" s="84" t="b">
        <v>0</v>
      </c>
      <c r="G494" s="84" t="b">
        <v>0</v>
      </c>
    </row>
    <row r="495" spans="1:7" ht="15">
      <c r="A495" s="84" t="s">
        <v>2449</v>
      </c>
      <c r="B495" s="84">
        <v>3</v>
      </c>
      <c r="C495" s="122">
        <v>0.012334764782400332</v>
      </c>
      <c r="D495" s="84" t="s">
        <v>2248</v>
      </c>
      <c r="E495" s="84" t="b">
        <v>0</v>
      </c>
      <c r="F495" s="84" t="b">
        <v>0</v>
      </c>
      <c r="G495" s="84" t="b">
        <v>0</v>
      </c>
    </row>
    <row r="496" spans="1:7" ht="15">
      <c r="A496" s="84" t="s">
        <v>2425</v>
      </c>
      <c r="B496" s="84">
        <v>3</v>
      </c>
      <c r="C496" s="122">
        <v>0.012334764782400332</v>
      </c>
      <c r="D496" s="84" t="s">
        <v>2248</v>
      </c>
      <c r="E496" s="84" t="b">
        <v>1</v>
      </c>
      <c r="F496" s="84" t="b">
        <v>0</v>
      </c>
      <c r="G496" s="84" t="b">
        <v>0</v>
      </c>
    </row>
    <row r="497" spans="1:7" ht="15">
      <c r="A497" s="84" t="s">
        <v>2823</v>
      </c>
      <c r="B497" s="84">
        <v>3</v>
      </c>
      <c r="C497" s="122">
        <v>0.012334764782400332</v>
      </c>
      <c r="D497" s="84" t="s">
        <v>2248</v>
      </c>
      <c r="E497" s="84" t="b">
        <v>0</v>
      </c>
      <c r="F497" s="84" t="b">
        <v>0</v>
      </c>
      <c r="G497" s="84" t="b">
        <v>0</v>
      </c>
    </row>
    <row r="498" spans="1:7" ht="15">
      <c r="A498" s="84" t="s">
        <v>2829</v>
      </c>
      <c r="B498" s="84">
        <v>3</v>
      </c>
      <c r="C498" s="122">
        <v>0.012334764782400332</v>
      </c>
      <c r="D498" s="84" t="s">
        <v>2248</v>
      </c>
      <c r="E498" s="84" t="b">
        <v>0</v>
      </c>
      <c r="F498" s="84" t="b">
        <v>1</v>
      </c>
      <c r="G498" s="84" t="b">
        <v>0</v>
      </c>
    </row>
    <row r="499" spans="1:7" ht="15">
      <c r="A499" s="84" t="s">
        <v>2846</v>
      </c>
      <c r="B499" s="84">
        <v>3</v>
      </c>
      <c r="C499" s="122">
        <v>0.012334764782400332</v>
      </c>
      <c r="D499" s="84" t="s">
        <v>2248</v>
      </c>
      <c r="E499" s="84" t="b">
        <v>0</v>
      </c>
      <c r="F499" s="84" t="b">
        <v>0</v>
      </c>
      <c r="G499" s="84" t="b">
        <v>0</v>
      </c>
    </row>
    <row r="500" spans="1:7" ht="15">
      <c r="A500" s="84" t="s">
        <v>2392</v>
      </c>
      <c r="B500" s="84">
        <v>3</v>
      </c>
      <c r="C500" s="122">
        <v>0.012334764782400332</v>
      </c>
      <c r="D500" s="84" t="s">
        <v>2248</v>
      </c>
      <c r="E500" s="84" t="b">
        <v>0</v>
      </c>
      <c r="F500" s="84" t="b">
        <v>0</v>
      </c>
      <c r="G500" s="84" t="b">
        <v>0</v>
      </c>
    </row>
    <row r="501" spans="1:7" ht="15">
      <c r="A501" s="84" t="s">
        <v>2369</v>
      </c>
      <c r="B501" s="84">
        <v>3</v>
      </c>
      <c r="C501" s="122">
        <v>0.012334764782400332</v>
      </c>
      <c r="D501" s="84" t="s">
        <v>2248</v>
      </c>
      <c r="E501" s="84" t="b">
        <v>0</v>
      </c>
      <c r="F501" s="84" t="b">
        <v>0</v>
      </c>
      <c r="G501" s="84" t="b">
        <v>0</v>
      </c>
    </row>
    <row r="502" spans="1:7" ht="15">
      <c r="A502" s="84" t="s">
        <v>2865</v>
      </c>
      <c r="B502" s="84">
        <v>3</v>
      </c>
      <c r="C502" s="122">
        <v>0.012334764782400332</v>
      </c>
      <c r="D502" s="84" t="s">
        <v>2248</v>
      </c>
      <c r="E502" s="84" t="b">
        <v>0</v>
      </c>
      <c r="F502" s="84" t="b">
        <v>1</v>
      </c>
      <c r="G502" s="84" t="b">
        <v>0</v>
      </c>
    </row>
    <row r="503" spans="1:7" ht="15">
      <c r="A503" s="84" t="s">
        <v>2866</v>
      </c>
      <c r="B503" s="84">
        <v>3</v>
      </c>
      <c r="C503" s="122">
        <v>0.012334764782400332</v>
      </c>
      <c r="D503" s="84" t="s">
        <v>2248</v>
      </c>
      <c r="E503" s="84" t="b">
        <v>0</v>
      </c>
      <c r="F503" s="84" t="b">
        <v>1</v>
      </c>
      <c r="G503" s="84" t="b">
        <v>0</v>
      </c>
    </row>
    <row r="504" spans="1:7" ht="15">
      <c r="A504" s="84" t="s">
        <v>2370</v>
      </c>
      <c r="B504" s="84">
        <v>3</v>
      </c>
      <c r="C504" s="122">
        <v>0.012334764782400332</v>
      </c>
      <c r="D504" s="84" t="s">
        <v>2248</v>
      </c>
      <c r="E504" s="84" t="b">
        <v>0</v>
      </c>
      <c r="F504" s="84" t="b">
        <v>0</v>
      </c>
      <c r="G504" s="84" t="b">
        <v>0</v>
      </c>
    </row>
    <row r="505" spans="1:7" ht="15">
      <c r="A505" s="84" t="s">
        <v>2867</v>
      </c>
      <c r="B505" s="84">
        <v>3</v>
      </c>
      <c r="C505" s="122">
        <v>0.012334764782400332</v>
      </c>
      <c r="D505" s="84" t="s">
        <v>2248</v>
      </c>
      <c r="E505" s="84" t="b">
        <v>0</v>
      </c>
      <c r="F505" s="84" t="b">
        <v>0</v>
      </c>
      <c r="G505" s="84" t="b">
        <v>0</v>
      </c>
    </row>
    <row r="506" spans="1:7" ht="15">
      <c r="A506" s="84" t="s">
        <v>2868</v>
      </c>
      <c r="B506" s="84">
        <v>3</v>
      </c>
      <c r="C506" s="122">
        <v>0.012334764782400332</v>
      </c>
      <c r="D506" s="84" t="s">
        <v>2248</v>
      </c>
      <c r="E506" s="84" t="b">
        <v>0</v>
      </c>
      <c r="F506" s="84" t="b">
        <v>0</v>
      </c>
      <c r="G506" s="84" t="b">
        <v>0</v>
      </c>
    </row>
    <row r="507" spans="1:7" ht="15">
      <c r="A507" s="84" t="s">
        <v>2847</v>
      </c>
      <c r="B507" s="84">
        <v>2</v>
      </c>
      <c r="C507" s="122">
        <v>0.010294838392843531</v>
      </c>
      <c r="D507" s="84" t="s">
        <v>2248</v>
      </c>
      <c r="E507" s="84" t="b">
        <v>0</v>
      </c>
      <c r="F507" s="84" t="b">
        <v>0</v>
      </c>
      <c r="G507" s="84" t="b">
        <v>0</v>
      </c>
    </row>
    <row r="508" spans="1:7" ht="15">
      <c r="A508" s="84" t="s">
        <v>2439</v>
      </c>
      <c r="B508" s="84">
        <v>10</v>
      </c>
      <c r="C508" s="122">
        <v>0</v>
      </c>
      <c r="D508" s="84" t="s">
        <v>2249</v>
      </c>
      <c r="E508" s="84" t="b">
        <v>0</v>
      </c>
      <c r="F508" s="84" t="b">
        <v>0</v>
      </c>
      <c r="G508" s="84" t="b">
        <v>0</v>
      </c>
    </row>
    <row r="509" spans="1:7" ht="15">
      <c r="A509" s="84" t="s">
        <v>2440</v>
      </c>
      <c r="B509" s="84">
        <v>10</v>
      </c>
      <c r="C509" s="122">
        <v>0</v>
      </c>
      <c r="D509" s="84" t="s">
        <v>2249</v>
      </c>
      <c r="E509" s="84" t="b">
        <v>0</v>
      </c>
      <c r="F509" s="84" t="b">
        <v>0</v>
      </c>
      <c r="G509" s="84" t="b">
        <v>0</v>
      </c>
    </row>
    <row r="510" spans="1:7" ht="15">
      <c r="A510" s="84" t="s">
        <v>2441</v>
      </c>
      <c r="B510" s="84">
        <v>10</v>
      </c>
      <c r="C510" s="122">
        <v>0</v>
      </c>
      <c r="D510" s="84" t="s">
        <v>2249</v>
      </c>
      <c r="E510" s="84" t="b">
        <v>0</v>
      </c>
      <c r="F510" s="84" t="b">
        <v>0</v>
      </c>
      <c r="G510" s="84" t="b">
        <v>0</v>
      </c>
    </row>
    <row r="511" spans="1:7" ht="15">
      <c r="A511" s="84" t="s">
        <v>2442</v>
      </c>
      <c r="B511" s="84">
        <v>10</v>
      </c>
      <c r="C511" s="122">
        <v>0</v>
      </c>
      <c r="D511" s="84" t="s">
        <v>2249</v>
      </c>
      <c r="E511" s="84" t="b">
        <v>0</v>
      </c>
      <c r="F511" s="84" t="b">
        <v>0</v>
      </c>
      <c r="G511" s="84" t="b">
        <v>0</v>
      </c>
    </row>
    <row r="512" spans="1:7" ht="15">
      <c r="A512" s="84" t="s">
        <v>2363</v>
      </c>
      <c r="B512" s="84">
        <v>10</v>
      </c>
      <c r="C512" s="122">
        <v>0</v>
      </c>
      <c r="D512" s="84" t="s">
        <v>2249</v>
      </c>
      <c r="E512" s="84" t="b">
        <v>1</v>
      </c>
      <c r="F512" s="84" t="b">
        <v>0</v>
      </c>
      <c r="G512" s="84" t="b">
        <v>0</v>
      </c>
    </row>
    <row r="513" spans="1:7" ht="15">
      <c r="A513" s="84" t="s">
        <v>2355</v>
      </c>
      <c r="B513" s="84">
        <v>10</v>
      </c>
      <c r="C513" s="122">
        <v>0</v>
      </c>
      <c r="D513" s="84" t="s">
        <v>2249</v>
      </c>
      <c r="E513" s="84" t="b">
        <v>0</v>
      </c>
      <c r="F513" s="84" t="b">
        <v>0</v>
      </c>
      <c r="G513" s="84" t="b">
        <v>0</v>
      </c>
    </row>
    <row r="514" spans="1:7" ht="15">
      <c r="A514" s="84" t="s">
        <v>2343</v>
      </c>
      <c r="B514" s="84">
        <v>10</v>
      </c>
      <c r="C514" s="122">
        <v>0</v>
      </c>
      <c r="D514" s="84" t="s">
        <v>2249</v>
      </c>
      <c r="E514" s="84" t="b">
        <v>0</v>
      </c>
      <c r="F514" s="84" t="b">
        <v>0</v>
      </c>
      <c r="G514" s="84" t="b">
        <v>0</v>
      </c>
    </row>
    <row r="515" spans="1:7" ht="15">
      <c r="A515" s="84" t="s">
        <v>2443</v>
      </c>
      <c r="B515" s="84">
        <v>10</v>
      </c>
      <c r="C515" s="122">
        <v>0</v>
      </c>
      <c r="D515" s="84" t="s">
        <v>2249</v>
      </c>
      <c r="E515" s="84" t="b">
        <v>0</v>
      </c>
      <c r="F515" s="84" t="b">
        <v>0</v>
      </c>
      <c r="G515" s="84" t="b">
        <v>0</v>
      </c>
    </row>
    <row r="516" spans="1:7" ht="15">
      <c r="A516" s="84" t="s">
        <v>2444</v>
      </c>
      <c r="B516" s="84">
        <v>10</v>
      </c>
      <c r="C516" s="122">
        <v>0</v>
      </c>
      <c r="D516" s="84" t="s">
        <v>2249</v>
      </c>
      <c r="E516" s="84" t="b">
        <v>0</v>
      </c>
      <c r="F516" s="84" t="b">
        <v>0</v>
      </c>
      <c r="G516" s="84" t="b">
        <v>0</v>
      </c>
    </row>
    <row r="517" spans="1:7" ht="15">
      <c r="A517" s="84" t="s">
        <v>2445</v>
      </c>
      <c r="B517" s="84">
        <v>10</v>
      </c>
      <c r="C517" s="122">
        <v>0</v>
      </c>
      <c r="D517" s="84" t="s">
        <v>2249</v>
      </c>
      <c r="E517" s="84" t="b">
        <v>0</v>
      </c>
      <c r="F517" s="84" t="b">
        <v>0</v>
      </c>
      <c r="G517" s="84" t="b">
        <v>0</v>
      </c>
    </row>
    <row r="518" spans="1:7" ht="15">
      <c r="A518" s="84" t="s">
        <v>594</v>
      </c>
      <c r="B518" s="84">
        <v>10</v>
      </c>
      <c r="C518" s="122">
        <v>0</v>
      </c>
      <c r="D518" s="84" t="s">
        <v>2249</v>
      </c>
      <c r="E518" s="84" t="b">
        <v>0</v>
      </c>
      <c r="F518" s="84" t="b">
        <v>0</v>
      </c>
      <c r="G518" s="84" t="b">
        <v>0</v>
      </c>
    </row>
    <row r="519" spans="1:7" ht="15">
      <c r="A519" s="84" t="s">
        <v>297</v>
      </c>
      <c r="B519" s="84">
        <v>9</v>
      </c>
      <c r="C519" s="122">
        <v>0.003217323555047471</v>
      </c>
      <c r="D519" s="84" t="s">
        <v>2249</v>
      </c>
      <c r="E519" s="84" t="b">
        <v>0</v>
      </c>
      <c r="F519" s="84" t="b">
        <v>0</v>
      </c>
      <c r="G519" s="84" t="b">
        <v>0</v>
      </c>
    </row>
    <row r="520" spans="1:7" ht="15">
      <c r="A520" s="84" t="s">
        <v>2571</v>
      </c>
      <c r="B520" s="84">
        <v>9</v>
      </c>
      <c r="C520" s="122">
        <v>0.003217323555047471</v>
      </c>
      <c r="D520" s="84" t="s">
        <v>2249</v>
      </c>
      <c r="E520" s="84" t="b">
        <v>0</v>
      </c>
      <c r="F520" s="84" t="b">
        <v>0</v>
      </c>
      <c r="G520" s="84" t="b">
        <v>0</v>
      </c>
    </row>
    <row r="521" spans="1:7" ht="15">
      <c r="A521" s="84" t="s">
        <v>594</v>
      </c>
      <c r="B521" s="84">
        <v>3</v>
      </c>
      <c r="C521" s="122">
        <v>0.013522726171043215</v>
      </c>
      <c r="D521" s="84" t="s">
        <v>2250</v>
      </c>
      <c r="E521" s="84" t="b">
        <v>0</v>
      </c>
      <c r="F521" s="84" t="b">
        <v>0</v>
      </c>
      <c r="G521" s="84" t="b">
        <v>0</v>
      </c>
    </row>
    <row r="522" spans="1:7" ht="15">
      <c r="A522" s="84" t="s">
        <v>300</v>
      </c>
      <c r="B522" s="84">
        <v>3</v>
      </c>
      <c r="C522" s="122">
        <v>0.013522726171043215</v>
      </c>
      <c r="D522" s="84" t="s">
        <v>2250</v>
      </c>
      <c r="E522" s="84" t="b">
        <v>0</v>
      </c>
      <c r="F522" s="84" t="b">
        <v>0</v>
      </c>
      <c r="G522" s="84" t="b">
        <v>0</v>
      </c>
    </row>
    <row r="523" spans="1:7" ht="15">
      <c r="A523" s="84" t="s">
        <v>2427</v>
      </c>
      <c r="B523" s="84">
        <v>3</v>
      </c>
      <c r="C523" s="122">
        <v>0.013522726171043215</v>
      </c>
      <c r="D523" s="84" t="s">
        <v>2250</v>
      </c>
      <c r="E523" s="84" t="b">
        <v>0</v>
      </c>
      <c r="F523" s="84" t="b">
        <v>0</v>
      </c>
      <c r="G523" s="84" t="b">
        <v>0</v>
      </c>
    </row>
    <row r="524" spans="1:7" ht="15">
      <c r="A524" s="84" t="s">
        <v>2447</v>
      </c>
      <c r="B524" s="84">
        <v>3</v>
      </c>
      <c r="C524" s="122">
        <v>0.013522726171043215</v>
      </c>
      <c r="D524" s="84" t="s">
        <v>2250</v>
      </c>
      <c r="E524" s="84" t="b">
        <v>0</v>
      </c>
      <c r="F524" s="84" t="b">
        <v>0</v>
      </c>
      <c r="G524" s="84" t="b">
        <v>0</v>
      </c>
    </row>
    <row r="525" spans="1:7" ht="15">
      <c r="A525" s="84" t="s">
        <v>2425</v>
      </c>
      <c r="B525" s="84">
        <v>3</v>
      </c>
      <c r="C525" s="122">
        <v>0.013522726171043215</v>
      </c>
      <c r="D525" s="84" t="s">
        <v>2250</v>
      </c>
      <c r="E525" s="84" t="b">
        <v>1</v>
      </c>
      <c r="F525" s="84" t="b">
        <v>0</v>
      </c>
      <c r="G525" s="84" t="b">
        <v>0</v>
      </c>
    </row>
    <row r="526" spans="1:7" ht="15">
      <c r="A526" s="84" t="s">
        <v>2448</v>
      </c>
      <c r="B526" s="84">
        <v>3</v>
      </c>
      <c r="C526" s="122">
        <v>0.013522726171043215</v>
      </c>
      <c r="D526" s="84" t="s">
        <v>2250</v>
      </c>
      <c r="E526" s="84" t="b">
        <v>0</v>
      </c>
      <c r="F526" s="84" t="b">
        <v>0</v>
      </c>
      <c r="G526" s="84" t="b">
        <v>0</v>
      </c>
    </row>
    <row r="527" spans="1:7" ht="15">
      <c r="A527" s="84" t="s">
        <v>2390</v>
      </c>
      <c r="B527" s="84">
        <v>3</v>
      </c>
      <c r="C527" s="122">
        <v>0.013522726171043215</v>
      </c>
      <c r="D527" s="84" t="s">
        <v>2250</v>
      </c>
      <c r="E527" s="84" t="b">
        <v>0</v>
      </c>
      <c r="F527" s="84" t="b">
        <v>0</v>
      </c>
      <c r="G527" s="84" t="b">
        <v>0</v>
      </c>
    </row>
    <row r="528" spans="1:7" ht="15">
      <c r="A528" s="84" t="s">
        <v>2449</v>
      </c>
      <c r="B528" s="84">
        <v>2</v>
      </c>
      <c r="C528" s="122">
        <v>0.012051206971310669</v>
      </c>
      <c r="D528" s="84" t="s">
        <v>2250</v>
      </c>
      <c r="E528" s="84" t="b">
        <v>0</v>
      </c>
      <c r="F528" s="84" t="b">
        <v>0</v>
      </c>
      <c r="G528" s="84" t="b">
        <v>0</v>
      </c>
    </row>
    <row r="529" spans="1:7" ht="15">
      <c r="A529" s="84" t="s">
        <v>345</v>
      </c>
      <c r="B529" s="84">
        <v>2</v>
      </c>
      <c r="C529" s="122">
        <v>0.012051206971310669</v>
      </c>
      <c r="D529" s="84" t="s">
        <v>2250</v>
      </c>
      <c r="E529" s="84" t="b">
        <v>0</v>
      </c>
      <c r="F529" s="84" t="b">
        <v>0</v>
      </c>
      <c r="G529" s="84" t="b">
        <v>0</v>
      </c>
    </row>
    <row r="530" spans="1:7" ht="15">
      <c r="A530" s="84" t="s">
        <v>2450</v>
      </c>
      <c r="B530" s="84">
        <v>2</v>
      </c>
      <c r="C530" s="122">
        <v>0.012051206971310669</v>
      </c>
      <c r="D530" s="84" t="s">
        <v>2250</v>
      </c>
      <c r="E530" s="84" t="b">
        <v>0</v>
      </c>
      <c r="F530" s="84" t="b">
        <v>0</v>
      </c>
      <c r="G530" s="84" t="b">
        <v>0</v>
      </c>
    </row>
    <row r="531" spans="1:7" ht="15">
      <c r="A531" s="84" t="s">
        <v>2919</v>
      </c>
      <c r="B531" s="84">
        <v>2</v>
      </c>
      <c r="C531" s="122">
        <v>0.012051206971310669</v>
      </c>
      <c r="D531" s="84" t="s">
        <v>2250</v>
      </c>
      <c r="E531" s="84" t="b">
        <v>0</v>
      </c>
      <c r="F531" s="84" t="b">
        <v>0</v>
      </c>
      <c r="G531" s="84" t="b">
        <v>0</v>
      </c>
    </row>
    <row r="532" spans="1:7" ht="15">
      <c r="A532" s="84" t="s">
        <v>2920</v>
      </c>
      <c r="B532" s="84">
        <v>2</v>
      </c>
      <c r="C532" s="122">
        <v>0.012051206971310669</v>
      </c>
      <c r="D532" s="84" t="s">
        <v>2250</v>
      </c>
      <c r="E532" s="84" t="b">
        <v>0</v>
      </c>
      <c r="F532" s="84" t="b">
        <v>0</v>
      </c>
      <c r="G532" s="84" t="b">
        <v>0</v>
      </c>
    </row>
    <row r="533" spans="1:7" ht="15">
      <c r="A533" s="84" t="s">
        <v>2921</v>
      </c>
      <c r="B533" s="84">
        <v>2</v>
      </c>
      <c r="C533" s="122">
        <v>0.012051206971310669</v>
      </c>
      <c r="D533" s="84" t="s">
        <v>2250</v>
      </c>
      <c r="E533" s="84" t="b">
        <v>0</v>
      </c>
      <c r="F533" s="84" t="b">
        <v>0</v>
      </c>
      <c r="G533" s="84" t="b">
        <v>0</v>
      </c>
    </row>
    <row r="534" spans="1:7" ht="15">
      <c r="A534" s="84" t="s">
        <v>2823</v>
      </c>
      <c r="B534" s="84">
        <v>2</v>
      </c>
      <c r="C534" s="122">
        <v>0.012051206971310669</v>
      </c>
      <c r="D534" s="84" t="s">
        <v>2250</v>
      </c>
      <c r="E534" s="84" t="b">
        <v>0</v>
      </c>
      <c r="F534" s="84" t="b">
        <v>0</v>
      </c>
      <c r="G534" s="84" t="b">
        <v>0</v>
      </c>
    </row>
    <row r="535" spans="1:7" ht="15">
      <c r="A535" s="84" t="s">
        <v>2922</v>
      </c>
      <c r="B535" s="84">
        <v>2</v>
      </c>
      <c r="C535" s="122">
        <v>0.012051206971310669</v>
      </c>
      <c r="D535" s="84" t="s">
        <v>2250</v>
      </c>
      <c r="E535" s="84" t="b">
        <v>0</v>
      </c>
      <c r="F535" s="84" t="b">
        <v>1</v>
      </c>
      <c r="G535" s="84" t="b">
        <v>0</v>
      </c>
    </row>
    <row r="536" spans="1:7" ht="15">
      <c r="A536" s="84" t="s">
        <v>2370</v>
      </c>
      <c r="B536" s="84">
        <v>2</v>
      </c>
      <c r="C536" s="122">
        <v>0.012051206971310669</v>
      </c>
      <c r="D536" s="84" t="s">
        <v>2250</v>
      </c>
      <c r="E536" s="84" t="b">
        <v>0</v>
      </c>
      <c r="F536" s="84" t="b">
        <v>0</v>
      </c>
      <c r="G536" s="84" t="b">
        <v>0</v>
      </c>
    </row>
    <row r="537" spans="1:7" ht="15">
      <c r="A537" s="84" t="s">
        <v>2923</v>
      </c>
      <c r="B537" s="84">
        <v>2</v>
      </c>
      <c r="C537" s="122">
        <v>0.012051206971310669</v>
      </c>
      <c r="D537" s="84" t="s">
        <v>2250</v>
      </c>
      <c r="E537" s="84" t="b">
        <v>0</v>
      </c>
      <c r="F537" s="84" t="b">
        <v>0</v>
      </c>
      <c r="G537" s="84" t="b">
        <v>0</v>
      </c>
    </row>
    <row r="538" spans="1:7" ht="15">
      <c r="A538" s="84" t="s">
        <v>2869</v>
      </c>
      <c r="B538" s="84">
        <v>2</v>
      </c>
      <c r="C538" s="122">
        <v>0.012051206971310669</v>
      </c>
      <c r="D538" s="84" t="s">
        <v>2250</v>
      </c>
      <c r="E538" s="84" t="b">
        <v>0</v>
      </c>
      <c r="F538" s="84" t="b">
        <v>0</v>
      </c>
      <c r="G538" s="84" t="b">
        <v>0</v>
      </c>
    </row>
    <row r="539" spans="1:7" ht="15">
      <c r="A539" s="84" t="s">
        <v>2946</v>
      </c>
      <c r="B539" s="84">
        <v>2</v>
      </c>
      <c r="C539" s="122">
        <v>0.012051206971310669</v>
      </c>
      <c r="D539" s="84" t="s">
        <v>2250</v>
      </c>
      <c r="E539" s="84" t="b">
        <v>0</v>
      </c>
      <c r="F539" s="84" t="b">
        <v>0</v>
      </c>
      <c r="G539" s="84" t="b">
        <v>0</v>
      </c>
    </row>
    <row r="540" spans="1:7" ht="15">
      <c r="A540" s="84" t="s">
        <v>2947</v>
      </c>
      <c r="B540" s="84">
        <v>2</v>
      </c>
      <c r="C540" s="122">
        <v>0.012051206971310669</v>
      </c>
      <c r="D540" s="84" t="s">
        <v>2250</v>
      </c>
      <c r="E540" s="84" t="b">
        <v>0</v>
      </c>
      <c r="F540" s="84" t="b">
        <v>1</v>
      </c>
      <c r="G540" s="84" t="b">
        <v>0</v>
      </c>
    </row>
    <row r="541" spans="1:7" ht="15">
      <c r="A541" s="84" t="s">
        <v>2948</v>
      </c>
      <c r="B541" s="84">
        <v>2</v>
      </c>
      <c r="C541" s="122">
        <v>0.012051206971310669</v>
      </c>
      <c r="D541" s="84" t="s">
        <v>2250</v>
      </c>
      <c r="E541" s="84" t="b">
        <v>0</v>
      </c>
      <c r="F541" s="84" t="b">
        <v>0</v>
      </c>
      <c r="G541" s="84" t="b">
        <v>0</v>
      </c>
    </row>
    <row r="542" spans="1:7" ht="15">
      <c r="A542" s="84" t="s">
        <v>2949</v>
      </c>
      <c r="B542" s="84">
        <v>2</v>
      </c>
      <c r="C542" s="122">
        <v>0.012051206971310669</v>
      </c>
      <c r="D542" s="84" t="s">
        <v>2250</v>
      </c>
      <c r="E542" s="84" t="b">
        <v>0</v>
      </c>
      <c r="F542" s="84" t="b">
        <v>1</v>
      </c>
      <c r="G542" s="84" t="b">
        <v>0</v>
      </c>
    </row>
    <row r="543" spans="1:7" ht="15">
      <c r="A543" s="84" t="s">
        <v>2950</v>
      </c>
      <c r="B543" s="84">
        <v>2</v>
      </c>
      <c r="C543" s="122">
        <v>0.012051206971310669</v>
      </c>
      <c r="D543" s="84" t="s">
        <v>2250</v>
      </c>
      <c r="E543" s="84" t="b">
        <v>0</v>
      </c>
      <c r="F543" s="84" t="b">
        <v>0</v>
      </c>
      <c r="G543" s="84" t="b">
        <v>0</v>
      </c>
    </row>
    <row r="544" spans="1:7" ht="15">
      <c r="A544" s="84" t="s">
        <v>2951</v>
      </c>
      <c r="B544" s="84">
        <v>2</v>
      </c>
      <c r="C544" s="122">
        <v>0.012051206971310669</v>
      </c>
      <c r="D544" s="84" t="s">
        <v>2250</v>
      </c>
      <c r="E544" s="84" t="b">
        <v>0</v>
      </c>
      <c r="F544" s="84" t="b">
        <v>1</v>
      </c>
      <c r="G544" s="84" t="b">
        <v>0</v>
      </c>
    </row>
    <row r="545" spans="1:7" ht="15">
      <c r="A545" s="84" t="s">
        <v>2952</v>
      </c>
      <c r="B545" s="84">
        <v>2</v>
      </c>
      <c r="C545" s="122">
        <v>0.012051206971310669</v>
      </c>
      <c r="D545" s="84" t="s">
        <v>2250</v>
      </c>
      <c r="E545" s="84" t="b">
        <v>0</v>
      </c>
      <c r="F545" s="84" t="b">
        <v>0</v>
      </c>
      <c r="G545" s="84" t="b">
        <v>0</v>
      </c>
    </row>
    <row r="546" spans="1:7" ht="15">
      <c r="A546" s="84" t="s">
        <v>2953</v>
      </c>
      <c r="B546" s="84">
        <v>2</v>
      </c>
      <c r="C546" s="122">
        <v>0.012051206971310669</v>
      </c>
      <c r="D546" s="84" t="s">
        <v>2250</v>
      </c>
      <c r="E546" s="84" t="b">
        <v>0</v>
      </c>
      <c r="F546" s="84" t="b">
        <v>0</v>
      </c>
      <c r="G546" s="84" t="b">
        <v>0</v>
      </c>
    </row>
    <row r="547" spans="1:7" ht="15">
      <c r="A547" s="84" t="s">
        <v>344</v>
      </c>
      <c r="B547" s="84">
        <v>2</v>
      </c>
      <c r="C547" s="122">
        <v>0.012051206971310669</v>
      </c>
      <c r="D547" s="84" t="s">
        <v>2250</v>
      </c>
      <c r="E547" s="84" t="b">
        <v>0</v>
      </c>
      <c r="F547" s="84" t="b">
        <v>0</v>
      </c>
      <c r="G547" s="84" t="b">
        <v>0</v>
      </c>
    </row>
    <row r="548" spans="1:7" ht="15">
      <c r="A548" s="84" t="s">
        <v>2978</v>
      </c>
      <c r="B548" s="84">
        <v>2</v>
      </c>
      <c r="C548" s="122">
        <v>0.012051206971310669</v>
      </c>
      <c r="D548" s="84" t="s">
        <v>2250</v>
      </c>
      <c r="E548" s="84" t="b">
        <v>0</v>
      </c>
      <c r="F548" s="84" t="b">
        <v>0</v>
      </c>
      <c r="G548" s="84" t="b">
        <v>0</v>
      </c>
    </row>
    <row r="549" spans="1:7" ht="15">
      <c r="A549" s="84" t="s">
        <v>2979</v>
      </c>
      <c r="B549" s="84">
        <v>2</v>
      </c>
      <c r="C549" s="122">
        <v>0.012051206971310669</v>
      </c>
      <c r="D549" s="84" t="s">
        <v>2250</v>
      </c>
      <c r="E549" s="84" t="b">
        <v>0</v>
      </c>
      <c r="F549" s="84" t="b">
        <v>0</v>
      </c>
      <c r="G549" s="84" t="b">
        <v>0</v>
      </c>
    </row>
    <row r="550" spans="1:7" ht="15">
      <c r="A550" s="84" t="s">
        <v>2828</v>
      </c>
      <c r="B550" s="84">
        <v>2</v>
      </c>
      <c r="C550" s="122">
        <v>0.012051206971310669</v>
      </c>
      <c r="D550" s="84" t="s">
        <v>2250</v>
      </c>
      <c r="E550" s="84" t="b">
        <v>0</v>
      </c>
      <c r="F550" s="84" t="b">
        <v>0</v>
      </c>
      <c r="G550" s="84" t="b">
        <v>0</v>
      </c>
    </row>
    <row r="551" spans="1:7" ht="15">
      <c r="A551" s="84" t="s">
        <v>2871</v>
      </c>
      <c r="B551" s="84">
        <v>2</v>
      </c>
      <c r="C551" s="122">
        <v>0.012051206971310669</v>
      </c>
      <c r="D551" s="84" t="s">
        <v>2250</v>
      </c>
      <c r="E551" s="84" t="b">
        <v>0</v>
      </c>
      <c r="F551" s="84" t="b">
        <v>0</v>
      </c>
      <c r="G551" s="84" t="b">
        <v>0</v>
      </c>
    </row>
    <row r="552" spans="1:7" ht="15">
      <c r="A552" s="84" t="s">
        <v>2842</v>
      </c>
      <c r="B552" s="84">
        <v>2</v>
      </c>
      <c r="C552" s="122">
        <v>0.012051206971310669</v>
      </c>
      <c r="D552" s="84" t="s">
        <v>2250</v>
      </c>
      <c r="E552" s="84" t="b">
        <v>0</v>
      </c>
      <c r="F552" s="84" t="b">
        <v>0</v>
      </c>
      <c r="G552" s="84" t="b">
        <v>0</v>
      </c>
    </row>
    <row r="553" spans="1:7" ht="15">
      <c r="A553" s="84" t="s">
        <v>2980</v>
      </c>
      <c r="B553" s="84">
        <v>2</v>
      </c>
      <c r="C553" s="122">
        <v>0.012051206971310669</v>
      </c>
      <c r="D553" s="84" t="s">
        <v>2250</v>
      </c>
      <c r="E553" s="84" t="b">
        <v>0</v>
      </c>
      <c r="F553" s="84" t="b">
        <v>0</v>
      </c>
      <c r="G553" s="84" t="b">
        <v>0</v>
      </c>
    </row>
    <row r="554" spans="1:7" ht="15">
      <c r="A554" s="84" t="s">
        <v>2824</v>
      </c>
      <c r="B554" s="84">
        <v>2</v>
      </c>
      <c r="C554" s="122">
        <v>0.012051206971310669</v>
      </c>
      <c r="D554" s="84" t="s">
        <v>2250</v>
      </c>
      <c r="E554" s="84" t="b">
        <v>0</v>
      </c>
      <c r="F554" s="84" t="b">
        <v>0</v>
      </c>
      <c r="G554" s="84" t="b">
        <v>0</v>
      </c>
    </row>
    <row r="555" spans="1:7" ht="15">
      <c r="A555" s="84" t="s">
        <v>2967</v>
      </c>
      <c r="B555" s="84">
        <v>2</v>
      </c>
      <c r="C555" s="122">
        <v>0.012051206971310669</v>
      </c>
      <c r="D555" s="84" t="s">
        <v>2250</v>
      </c>
      <c r="E555" s="84" t="b">
        <v>0</v>
      </c>
      <c r="F555" s="84" t="b">
        <v>0</v>
      </c>
      <c r="G555" s="84" t="b">
        <v>0</v>
      </c>
    </row>
    <row r="556" spans="1:7" ht="15">
      <c r="A556" s="84" t="s">
        <v>2829</v>
      </c>
      <c r="B556" s="84">
        <v>2</v>
      </c>
      <c r="C556" s="122">
        <v>0.012051206971310669</v>
      </c>
      <c r="D556" s="84" t="s">
        <v>2250</v>
      </c>
      <c r="E556" s="84" t="b">
        <v>0</v>
      </c>
      <c r="F556" s="84" t="b">
        <v>1</v>
      </c>
      <c r="G556" s="84" t="b">
        <v>0</v>
      </c>
    </row>
    <row r="557" spans="1:7" ht="15">
      <c r="A557" s="84" t="s">
        <v>2968</v>
      </c>
      <c r="B557" s="84">
        <v>2</v>
      </c>
      <c r="C557" s="122">
        <v>0.012051206971310669</v>
      </c>
      <c r="D557" s="84" t="s">
        <v>2250</v>
      </c>
      <c r="E557" s="84" t="b">
        <v>0</v>
      </c>
      <c r="F557" s="84" t="b">
        <v>1</v>
      </c>
      <c r="G557" s="84" t="b">
        <v>0</v>
      </c>
    </row>
    <row r="558" spans="1:7" ht="15">
      <c r="A558" s="84" t="s">
        <v>2969</v>
      </c>
      <c r="B558" s="84">
        <v>2</v>
      </c>
      <c r="C558" s="122">
        <v>0.012051206971310669</v>
      </c>
      <c r="D558" s="84" t="s">
        <v>2250</v>
      </c>
      <c r="E558" s="84" t="b">
        <v>0</v>
      </c>
      <c r="F558" s="84" t="b">
        <v>0</v>
      </c>
      <c r="G558" s="84" t="b">
        <v>0</v>
      </c>
    </row>
    <row r="559" spans="1:7" ht="15">
      <c r="A559" s="84" t="s">
        <v>2970</v>
      </c>
      <c r="B559" s="84">
        <v>2</v>
      </c>
      <c r="C559" s="122">
        <v>0.012051206971310669</v>
      </c>
      <c r="D559" s="84" t="s">
        <v>2250</v>
      </c>
      <c r="E559" s="84" t="b">
        <v>0</v>
      </c>
      <c r="F559" s="84" t="b">
        <v>1</v>
      </c>
      <c r="G559" s="84" t="b">
        <v>0</v>
      </c>
    </row>
    <row r="560" spans="1:7" ht="15">
      <c r="A560" s="84" t="s">
        <v>2971</v>
      </c>
      <c r="B560" s="84">
        <v>2</v>
      </c>
      <c r="C560" s="122">
        <v>0.012051206971310669</v>
      </c>
      <c r="D560" s="84" t="s">
        <v>2250</v>
      </c>
      <c r="E560" s="84" t="b">
        <v>0</v>
      </c>
      <c r="F560" s="84" t="b">
        <v>0</v>
      </c>
      <c r="G560" s="84" t="b">
        <v>0</v>
      </c>
    </row>
    <row r="561" spans="1:7" ht="15">
      <c r="A561" s="84" t="s">
        <v>2972</v>
      </c>
      <c r="B561" s="84">
        <v>2</v>
      </c>
      <c r="C561" s="122">
        <v>0.012051206971310669</v>
      </c>
      <c r="D561" s="84" t="s">
        <v>2250</v>
      </c>
      <c r="E561" s="84" t="b">
        <v>0</v>
      </c>
      <c r="F561" s="84" t="b">
        <v>1</v>
      </c>
      <c r="G561" s="84" t="b">
        <v>0</v>
      </c>
    </row>
    <row r="562" spans="1:7" ht="15">
      <c r="A562" s="84" t="s">
        <v>2355</v>
      </c>
      <c r="B562" s="84">
        <v>7</v>
      </c>
      <c r="C562" s="122">
        <v>0.018963674052150287</v>
      </c>
      <c r="D562" s="84" t="s">
        <v>2253</v>
      </c>
      <c r="E562" s="84" t="b">
        <v>0</v>
      </c>
      <c r="F562" s="84" t="b">
        <v>0</v>
      </c>
      <c r="G562" s="84" t="b">
        <v>0</v>
      </c>
    </row>
    <row r="563" spans="1:7" ht="15">
      <c r="A563" s="84" t="s">
        <v>2390</v>
      </c>
      <c r="B563" s="84">
        <v>4</v>
      </c>
      <c r="C563" s="122">
        <v>0.010836385172657307</v>
      </c>
      <c r="D563" s="84" t="s">
        <v>2253</v>
      </c>
      <c r="E563" s="84" t="b">
        <v>0</v>
      </c>
      <c r="F563" s="84" t="b">
        <v>0</v>
      </c>
      <c r="G563" s="84" t="b">
        <v>0</v>
      </c>
    </row>
    <row r="564" spans="1:7" ht="15">
      <c r="A564" s="84" t="s">
        <v>2848</v>
      </c>
      <c r="B564" s="84">
        <v>4</v>
      </c>
      <c r="C564" s="122">
        <v>0.010836385172657307</v>
      </c>
      <c r="D564" s="84" t="s">
        <v>2253</v>
      </c>
      <c r="E564" s="84" t="b">
        <v>0</v>
      </c>
      <c r="F564" s="84" t="b">
        <v>0</v>
      </c>
      <c r="G564" s="84" t="b">
        <v>0</v>
      </c>
    </row>
    <row r="565" spans="1:7" ht="15">
      <c r="A565" s="84" t="s">
        <v>2849</v>
      </c>
      <c r="B565" s="84">
        <v>4</v>
      </c>
      <c r="C565" s="122">
        <v>0.010836385172657307</v>
      </c>
      <c r="D565" s="84" t="s">
        <v>2253</v>
      </c>
      <c r="E565" s="84" t="b">
        <v>0</v>
      </c>
      <c r="F565" s="84" t="b">
        <v>0</v>
      </c>
      <c r="G565" s="84" t="b">
        <v>0</v>
      </c>
    </row>
    <row r="566" spans="1:7" ht="15">
      <c r="A566" s="84" t="s">
        <v>2850</v>
      </c>
      <c r="B566" s="84">
        <v>4</v>
      </c>
      <c r="C566" s="122">
        <v>0.010836385172657307</v>
      </c>
      <c r="D566" s="84" t="s">
        <v>2253</v>
      </c>
      <c r="E566" s="84" t="b">
        <v>0</v>
      </c>
      <c r="F566" s="84" t="b">
        <v>0</v>
      </c>
      <c r="G566" s="84" t="b">
        <v>0</v>
      </c>
    </row>
    <row r="567" spans="1:7" ht="15">
      <c r="A567" s="84" t="s">
        <v>2875</v>
      </c>
      <c r="B567" s="84">
        <v>3</v>
      </c>
      <c r="C567" s="122">
        <v>0.013893692107568363</v>
      </c>
      <c r="D567" s="84" t="s">
        <v>2253</v>
      </c>
      <c r="E567" s="84" t="b">
        <v>0</v>
      </c>
      <c r="F567" s="84" t="b">
        <v>0</v>
      </c>
      <c r="G567" s="84" t="b">
        <v>0</v>
      </c>
    </row>
    <row r="568" spans="1:7" ht="15">
      <c r="A568" s="84" t="s">
        <v>2874</v>
      </c>
      <c r="B568" s="84">
        <v>3</v>
      </c>
      <c r="C568" s="122">
        <v>0.013893692107568363</v>
      </c>
      <c r="D568" s="84" t="s">
        <v>2253</v>
      </c>
      <c r="E568" s="84" t="b">
        <v>0</v>
      </c>
      <c r="F568" s="84" t="b">
        <v>0</v>
      </c>
      <c r="G568" s="84" t="b">
        <v>0</v>
      </c>
    </row>
    <row r="569" spans="1:7" ht="15">
      <c r="A569" s="84" t="s">
        <v>2924</v>
      </c>
      <c r="B569" s="84">
        <v>2</v>
      </c>
      <c r="C569" s="122">
        <v>0.01468065399137423</v>
      </c>
      <c r="D569" s="84" t="s">
        <v>2253</v>
      </c>
      <c r="E569" s="84" t="b">
        <v>0</v>
      </c>
      <c r="F569" s="84" t="b">
        <v>0</v>
      </c>
      <c r="G569" s="84" t="b">
        <v>0</v>
      </c>
    </row>
    <row r="570" spans="1:7" ht="15">
      <c r="A570" s="84" t="s">
        <v>2925</v>
      </c>
      <c r="B570" s="84">
        <v>2</v>
      </c>
      <c r="C570" s="122">
        <v>0.01468065399137423</v>
      </c>
      <c r="D570" s="84" t="s">
        <v>2253</v>
      </c>
      <c r="E570" s="84" t="b">
        <v>0</v>
      </c>
      <c r="F570" s="84" t="b">
        <v>0</v>
      </c>
      <c r="G570" s="84" t="b">
        <v>0</v>
      </c>
    </row>
    <row r="571" spans="1:7" ht="15">
      <c r="A571" s="84" t="s">
        <v>2926</v>
      </c>
      <c r="B571" s="84">
        <v>2</v>
      </c>
      <c r="C571" s="122">
        <v>0.01468065399137423</v>
      </c>
      <c r="D571" s="84" t="s">
        <v>2253</v>
      </c>
      <c r="E571" s="84" t="b">
        <v>0</v>
      </c>
      <c r="F571" s="84" t="b">
        <v>0</v>
      </c>
      <c r="G571" s="84" t="b">
        <v>0</v>
      </c>
    </row>
    <row r="572" spans="1:7" ht="15">
      <c r="A572" s="84" t="s">
        <v>354</v>
      </c>
      <c r="B572" s="84">
        <v>2</v>
      </c>
      <c r="C572" s="122">
        <v>0.01468065399137423</v>
      </c>
      <c r="D572" s="84" t="s">
        <v>2253</v>
      </c>
      <c r="E572" s="84" t="b">
        <v>0</v>
      </c>
      <c r="F572" s="84" t="b">
        <v>0</v>
      </c>
      <c r="G572" s="84" t="b">
        <v>0</v>
      </c>
    </row>
    <row r="573" spans="1:7" ht="15">
      <c r="A573" s="84" t="s">
        <v>2927</v>
      </c>
      <c r="B573" s="84">
        <v>2</v>
      </c>
      <c r="C573" s="122">
        <v>0.01468065399137423</v>
      </c>
      <c r="D573" s="84" t="s">
        <v>2253</v>
      </c>
      <c r="E573" s="84" t="b">
        <v>0</v>
      </c>
      <c r="F573" s="84" t="b">
        <v>0</v>
      </c>
      <c r="G573" s="84" t="b">
        <v>0</v>
      </c>
    </row>
    <row r="574" spans="1:7" ht="15">
      <c r="A574" s="84" t="s">
        <v>2928</v>
      </c>
      <c r="B574" s="84">
        <v>2</v>
      </c>
      <c r="C574" s="122">
        <v>0.01468065399137423</v>
      </c>
      <c r="D574" s="84" t="s">
        <v>2253</v>
      </c>
      <c r="E574" s="84" t="b">
        <v>0</v>
      </c>
      <c r="F574" s="84" t="b">
        <v>0</v>
      </c>
      <c r="G574" s="84" t="b">
        <v>0</v>
      </c>
    </row>
    <row r="575" spans="1:7" ht="15">
      <c r="A575" s="84" t="s">
        <v>2929</v>
      </c>
      <c r="B575" s="84">
        <v>2</v>
      </c>
      <c r="C575" s="122">
        <v>0.01468065399137423</v>
      </c>
      <c r="D575" s="84" t="s">
        <v>2253</v>
      </c>
      <c r="E575" s="84" t="b">
        <v>0</v>
      </c>
      <c r="F575" s="84" t="b">
        <v>0</v>
      </c>
      <c r="G575" s="84" t="b">
        <v>0</v>
      </c>
    </row>
    <row r="576" spans="1:7" ht="15">
      <c r="A576" s="84" t="s">
        <v>2930</v>
      </c>
      <c r="B576" s="84">
        <v>2</v>
      </c>
      <c r="C576" s="122">
        <v>0.01468065399137423</v>
      </c>
      <c r="D576" s="84" t="s">
        <v>2253</v>
      </c>
      <c r="E576" s="84" t="b">
        <v>0</v>
      </c>
      <c r="F576" s="84" t="b">
        <v>0</v>
      </c>
      <c r="G576" s="84" t="b">
        <v>0</v>
      </c>
    </row>
    <row r="577" spans="1:7" ht="15">
      <c r="A577" s="84" t="s">
        <v>2931</v>
      </c>
      <c r="B577" s="84">
        <v>2</v>
      </c>
      <c r="C577" s="122">
        <v>0.01468065399137423</v>
      </c>
      <c r="D577" s="84" t="s">
        <v>2253</v>
      </c>
      <c r="E577" s="84" t="b">
        <v>0</v>
      </c>
      <c r="F577" s="84" t="b">
        <v>0</v>
      </c>
      <c r="G577" s="84" t="b">
        <v>0</v>
      </c>
    </row>
    <row r="578" spans="1:7" ht="15">
      <c r="A578" s="84" t="s">
        <v>2985</v>
      </c>
      <c r="B578" s="84">
        <v>2</v>
      </c>
      <c r="C578" s="122">
        <v>0.01468065399137423</v>
      </c>
      <c r="D578" s="84" t="s">
        <v>2253</v>
      </c>
      <c r="E578" s="84" t="b">
        <v>0</v>
      </c>
      <c r="F578" s="84" t="b">
        <v>0</v>
      </c>
      <c r="G578" s="84" t="b">
        <v>0</v>
      </c>
    </row>
    <row r="579" spans="1:7" ht="15">
      <c r="A579" s="84" t="s">
        <v>2986</v>
      </c>
      <c r="B579" s="84">
        <v>2</v>
      </c>
      <c r="C579" s="122">
        <v>0.01468065399137423</v>
      </c>
      <c r="D579" s="84" t="s">
        <v>2253</v>
      </c>
      <c r="E579" s="84" t="b">
        <v>0</v>
      </c>
      <c r="F579" s="84" t="b">
        <v>0</v>
      </c>
      <c r="G579" s="84" t="b">
        <v>0</v>
      </c>
    </row>
    <row r="580" spans="1:7" ht="15">
      <c r="A580" s="84" t="s">
        <v>2403</v>
      </c>
      <c r="B580" s="84">
        <v>2</v>
      </c>
      <c r="C580" s="122">
        <v>0.01468065399137423</v>
      </c>
      <c r="D580" s="84" t="s">
        <v>2253</v>
      </c>
      <c r="E580" s="84" t="b">
        <v>0</v>
      </c>
      <c r="F580" s="84" t="b">
        <v>0</v>
      </c>
      <c r="G580" s="84" t="b">
        <v>0</v>
      </c>
    </row>
    <row r="581" spans="1:7" ht="15">
      <c r="A581" s="84" t="s">
        <v>2981</v>
      </c>
      <c r="B581" s="84">
        <v>2</v>
      </c>
      <c r="C581" s="122">
        <v>0.01468065399137423</v>
      </c>
      <c r="D581" s="84" t="s">
        <v>2253</v>
      </c>
      <c r="E581" s="84" t="b">
        <v>1</v>
      </c>
      <c r="F581" s="84" t="b">
        <v>0</v>
      </c>
      <c r="G581" s="84" t="b">
        <v>0</v>
      </c>
    </row>
    <row r="582" spans="1:7" ht="15">
      <c r="A582" s="84" t="s">
        <v>2982</v>
      </c>
      <c r="B582" s="84">
        <v>2</v>
      </c>
      <c r="C582" s="122">
        <v>0.01468065399137423</v>
      </c>
      <c r="D582" s="84" t="s">
        <v>2253</v>
      </c>
      <c r="E582" s="84" t="b">
        <v>0</v>
      </c>
      <c r="F582" s="84" t="b">
        <v>0</v>
      </c>
      <c r="G582" s="84" t="b">
        <v>0</v>
      </c>
    </row>
    <row r="583" spans="1:7" ht="15">
      <c r="A583" s="84" t="s">
        <v>2983</v>
      </c>
      <c r="B583" s="84">
        <v>2</v>
      </c>
      <c r="C583" s="122">
        <v>0.01468065399137423</v>
      </c>
      <c r="D583" s="84" t="s">
        <v>2253</v>
      </c>
      <c r="E583" s="84" t="b">
        <v>0</v>
      </c>
      <c r="F583" s="84" t="b">
        <v>1</v>
      </c>
      <c r="G583" s="84" t="b">
        <v>0</v>
      </c>
    </row>
    <row r="584" spans="1:7" ht="15">
      <c r="A584" s="84" t="s">
        <v>2862</v>
      </c>
      <c r="B584" s="84">
        <v>2</v>
      </c>
      <c r="C584" s="122">
        <v>0.01468065399137423</v>
      </c>
      <c r="D584" s="84" t="s">
        <v>2253</v>
      </c>
      <c r="E584" s="84" t="b">
        <v>0</v>
      </c>
      <c r="F584" s="84" t="b">
        <v>0</v>
      </c>
      <c r="G584" s="84" t="b">
        <v>0</v>
      </c>
    </row>
    <row r="585" spans="1:7" ht="15">
      <c r="A585" s="84" t="s">
        <v>2984</v>
      </c>
      <c r="B585" s="84">
        <v>2</v>
      </c>
      <c r="C585" s="122">
        <v>0.01468065399137423</v>
      </c>
      <c r="D585" s="84" t="s">
        <v>2253</v>
      </c>
      <c r="E585" s="84" t="b">
        <v>0</v>
      </c>
      <c r="F585" s="84" t="b">
        <v>0</v>
      </c>
      <c r="G585" s="84" t="b">
        <v>0</v>
      </c>
    </row>
    <row r="586" spans="1:7" ht="15">
      <c r="A586" s="84" t="s">
        <v>2987</v>
      </c>
      <c r="B586" s="84">
        <v>2</v>
      </c>
      <c r="C586" s="122">
        <v>0</v>
      </c>
      <c r="D586" s="84" t="s">
        <v>2254</v>
      </c>
      <c r="E586" s="84" t="b">
        <v>0</v>
      </c>
      <c r="F586" s="84" t="b">
        <v>0</v>
      </c>
      <c r="G586" s="84" t="b">
        <v>0</v>
      </c>
    </row>
    <row r="587" spans="1:7" ht="15">
      <c r="A587" s="84" t="s">
        <v>2988</v>
      </c>
      <c r="B587" s="84">
        <v>2</v>
      </c>
      <c r="C587" s="122">
        <v>0</v>
      </c>
      <c r="D587" s="84" t="s">
        <v>2254</v>
      </c>
      <c r="E587" s="84" t="b">
        <v>0</v>
      </c>
      <c r="F587" s="84" t="b">
        <v>0</v>
      </c>
      <c r="G587" s="84" t="b">
        <v>0</v>
      </c>
    </row>
    <row r="588" spans="1:7" ht="15">
      <c r="A588" s="84" t="s">
        <v>2989</v>
      </c>
      <c r="B588" s="84">
        <v>2</v>
      </c>
      <c r="C588" s="122">
        <v>0</v>
      </c>
      <c r="D588" s="84" t="s">
        <v>2254</v>
      </c>
      <c r="E588" s="84" t="b">
        <v>0</v>
      </c>
      <c r="F588" s="84" t="b">
        <v>0</v>
      </c>
      <c r="G588" s="84" t="b">
        <v>0</v>
      </c>
    </row>
    <row r="589" spans="1:7" ht="15">
      <c r="A589" s="84" t="s">
        <v>2863</v>
      </c>
      <c r="B589" s="84">
        <v>2</v>
      </c>
      <c r="C589" s="122">
        <v>0</v>
      </c>
      <c r="D589" s="84" t="s">
        <v>2254</v>
      </c>
      <c r="E589" s="84" t="b">
        <v>0</v>
      </c>
      <c r="F589" s="84" t="b">
        <v>0</v>
      </c>
      <c r="G589" s="84" t="b">
        <v>0</v>
      </c>
    </row>
    <row r="590" spans="1:7" ht="15">
      <c r="A590" s="84" t="s">
        <v>2823</v>
      </c>
      <c r="B590" s="84">
        <v>2</v>
      </c>
      <c r="C590" s="122">
        <v>0</v>
      </c>
      <c r="D590" s="84" t="s">
        <v>2254</v>
      </c>
      <c r="E590" s="84" t="b">
        <v>0</v>
      </c>
      <c r="F590" s="84" t="b">
        <v>0</v>
      </c>
      <c r="G590" s="84" t="b">
        <v>0</v>
      </c>
    </row>
    <row r="591" spans="1:7" ht="15">
      <c r="A591" s="84" t="s">
        <v>2990</v>
      </c>
      <c r="B591" s="84">
        <v>2</v>
      </c>
      <c r="C591" s="122">
        <v>0</v>
      </c>
      <c r="D591" s="84" t="s">
        <v>2254</v>
      </c>
      <c r="E591" s="84" t="b">
        <v>0</v>
      </c>
      <c r="F591" s="84" t="b">
        <v>0</v>
      </c>
      <c r="G591" s="84" t="b">
        <v>0</v>
      </c>
    </row>
    <row r="592" spans="1:7" ht="15">
      <c r="A592" s="84" t="s">
        <v>2820</v>
      </c>
      <c r="B592" s="84">
        <v>2</v>
      </c>
      <c r="C592" s="122">
        <v>0</v>
      </c>
      <c r="D592" s="84" t="s">
        <v>2254</v>
      </c>
      <c r="E592" s="84" t="b">
        <v>0</v>
      </c>
      <c r="F592" s="84" t="b">
        <v>0</v>
      </c>
      <c r="G592" s="84" t="b">
        <v>0</v>
      </c>
    </row>
    <row r="593" spans="1:7" ht="15">
      <c r="A593" s="84" t="s">
        <v>2825</v>
      </c>
      <c r="B593" s="84">
        <v>2</v>
      </c>
      <c r="C593" s="122">
        <v>0</v>
      </c>
      <c r="D593" s="84" t="s">
        <v>2254</v>
      </c>
      <c r="E593" s="84" t="b">
        <v>0</v>
      </c>
      <c r="F593" s="84" t="b">
        <v>0</v>
      </c>
      <c r="G593" s="84" t="b">
        <v>0</v>
      </c>
    </row>
    <row r="594" spans="1:7" ht="15">
      <c r="A594" s="84" t="s">
        <v>2991</v>
      </c>
      <c r="B594" s="84">
        <v>2</v>
      </c>
      <c r="C594" s="122">
        <v>0</v>
      </c>
      <c r="D594" s="84" t="s">
        <v>2254</v>
      </c>
      <c r="E594" s="84" t="b">
        <v>0</v>
      </c>
      <c r="F594" s="84" t="b">
        <v>0</v>
      </c>
      <c r="G594" s="84" t="b">
        <v>0</v>
      </c>
    </row>
    <row r="595" spans="1:7" ht="15">
      <c r="A595" s="84" t="s">
        <v>339</v>
      </c>
      <c r="B595" s="84">
        <v>2</v>
      </c>
      <c r="C595" s="122">
        <v>0</v>
      </c>
      <c r="D595" s="84" t="s">
        <v>2254</v>
      </c>
      <c r="E595" s="84" t="b">
        <v>0</v>
      </c>
      <c r="F595" s="84" t="b">
        <v>0</v>
      </c>
      <c r="G595" s="84" t="b">
        <v>0</v>
      </c>
    </row>
    <row r="596" spans="1:7" ht="15">
      <c r="A596" s="84" t="s">
        <v>2992</v>
      </c>
      <c r="B596" s="84">
        <v>2</v>
      </c>
      <c r="C596" s="122">
        <v>0</v>
      </c>
      <c r="D596" s="84" t="s">
        <v>2254</v>
      </c>
      <c r="E596" s="84" t="b">
        <v>0</v>
      </c>
      <c r="F596" s="84" t="b">
        <v>0</v>
      </c>
      <c r="G596" s="84" t="b">
        <v>0</v>
      </c>
    </row>
    <row r="597" spans="1:7" ht="15">
      <c r="A597" s="84" t="s">
        <v>622</v>
      </c>
      <c r="B597" s="84">
        <v>11</v>
      </c>
      <c r="C597" s="122">
        <v>0</v>
      </c>
      <c r="D597" s="84" t="s">
        <v>2257</v>
      </c>
      <c r="E597" s="84" t="b">
        <v>0</v>
      </c>
      <c r="F597" s="84" t="b">
        <v>0</v>
      </c>
      <c r="G597" s="84" t="b">
        <v>0</v>
      </c>
    </row>
    <row r="598" spans="1:7" ht="15">
      <c r="A598" s="84" t="s">
        <v>594</v>
      </c>
      <c r="B598" s="84">
        <v>6</v>
      </c>
      <c r="C598" s="122">
        <v>0.011991824303586833</v>
      </c>
      <c r="D598" s="84" t="s">
        <v>2257</v>
      </c>
      <c r="E598" s="84" t="b">
        <v>0</v>
      </c>
      <c r="F598" s="84" t="b">
        <v>0</v>
      </c>
      <c r="G598" s="84" t="b">
        <v>0</v>
      </c>
    </row>
    <row r="599" spans="1:7" ht="15">
      <c r="A599" s="84" t="s">
        <v>2820</v>
      </c>
      <c r="B599" s="84">
        <v>4</v>
      </c>
      <c r="C599" s="122">
        <v>0.01434018049268604</v>
      </c>
      <c r="D599" s="84" t="s">
        <v>2257</v>
      </c>
      <c r="E599" s="84" t="b">
        <v>0</v>
      </c>
      <c r="F599" s="84" t="b">
        <v>0</v>
      </c>
      <c r="G599" s="84" t="b">
        <v>0</v>
      </c>
    </row>
    <row r="600" spans="1:7" ht="15">
      <c r="A600" s="84" t="s">
        <v>2827</v>
      </c>
      <c r="B600" s="84">
        <v>4</v>
      </c>
      <c r="C600" s="122">
        <v>0.01434018049268604</v>
      </c>
      <c r="D600" s="84" t="s">
        <v>2257</v>
      </c>
      <c r="E600" s="84" t="b">
        <v>0</v>
      </c>
      <c r="F600" s="84" t="b">
        <v>0</v>
      </c>
      <c r="G600" s="84" t="b">
        <v>0</v>
      </c>
    </row>
    <row r="601" spans="1:7" ht="15">
      <c r="A601" s="84" t="s">
        <v>2860</v>
      </c>
      <c r="B601" s="84">
        <v>3</v>
      </c>
      <c r="C601" s="122">
        <v>0.014131857980549667</v>
      </c>
      <c r="D601" s="84" t="s">
        <v>2257</v>
      </c>
      <c r="E601" s="84" t="b">
        <v>0</v>
      </c>
      <c r="F601" s="84" t="b">
        <v>0</v>
      </c>
      <c r="G601" s="84" t="b">
        <v>0</v>
      </c>
    </row>
    <row r="602" spans="1:7" ht="15">
      <c r="A602" s="84" t="s">
        <v>2861</v>
      </c>
      <c r="B602" s="84">
        <v>3</v>
      </c>
      <c r="C602" s="122">
        <v>0.014131857980549667</v>
      </c>
      <c r="D602" s="84" t="s">
        <v>2257</v>
      </c>
      <c r="E602" s="84" t="b">
        <v>0</v>
      </c>
      <c r="F602" s="84" t="b">
        <v>0</v>
      </c>
      <c r="G602" s="84" t="b">
        <v>0</v>
      </c>
    </row>
    <row r="603" spans="1:7" ht="15">
      <c r="A603" s="84" t="s">
        <v>322</v>
      </c>
      <c r="B603" s="84">
        <v>2</v>
      </c>
      <c r="C603" s="122">
        <v>0.01259405413218052</v>
      </c>
      <c r="D603" s="84" t="s">
        <v>2257</v>
      </c>
      <c r="E603" s="84" t="b">
        <v>0</v>
      </c>
      <c r="F603" s="84" t="b">
        <v>0</v>
      </c>
      <c r="G603" s="84" t="b">
        <v>0</v>
      </c>
    </row>
    <row r="604" spans="1:7" ht="15">
      <c r="A604" s="84" t="s">
        <v>2859</v>
      </c>
      <c r="B604" s="84">
        <v>2</v>
      </c>
      <c r="C604" s="122">
        <v>0.01259405413218052</v>
      </c>
      <c r="D604" s="84" t="s">
        <v>2257</v>
      </c>
      <c r="E604" s="84" t="b">
        <v>0</v>
      </c>
      <c r="F604" s="84" t="b">
        <v>0</v>
      </c>
      <c r="G604" s="84" t="b">
        <v>0</v>
      </c>
    </row>
    <row r="605" spans="1:7" ht="15">
      <c r="A605" s="84" t="s">
        <v>2900</v>
      </c>
      <c r="B605" s="84">
        <v>2</v>
      </c>
      <c r="C605" s="122">
        <v>0.01259405413218052</v>
      </c>
      <c r="D605" s="84" t="s">
        <v>2257</v>
      </c>
      <c r="E605" s="84" t="b">
        <v>0</v>
      </c>
      <c r="F605" s="84" t="b">
        <v>0</v>
      </c>
      <c r="G605" s="84" t="b">
        <v>0</v>
      </c>
    </row>
    <row r="606" spans="1:7" ht="15">
      <c r="A606" s="84" t="s">
        <v>2901</v>
      </c>
      <c r="B606" s="84">
        <v>2</v>
      </c>
      <c r="C606" s="122">
        <v>0.01259405413218052</v>
      </c>
      <c r="D606" s="84" t="s">
        <v>2257</v>
      </c>
      <c r="E606" s="84" t="b">
        <v>0</v>
      </c>
      <c r="F606" s="84" t="b">
        <v>0</v>
      </c>
      <c r="G606" s="84" t="b">
        <v>0</v>
      </c>
    </row>
    <row r="607" spans="1:7" ht="15">
      <c r="A607" s="84" t="s">
        <v>2902</v>
      </c>
      <c r="B607" s="84">
        <v>2</v>
      </c>
      <c r="C607" s="122">
        <v>0.01259405413218052</v>
      </c>
      <c r="D607" s="84" t="s">
        <v>2257</v>
      </c>
      <c r="E607" s="84" t="b">
        <v>0</v>
      </c>
      <c r="F607" s="84" t="b">
        <v>0</v>
      </c>
      <c r="G607" s="84" t="b">
        <v>0</v>
      </c>
    </row>
    <row r="608" spans="1:7" ht="15">
      <c r="A608" s="84" t="s">
        <v>2825</v>
      </c>
      <c r="B608" s="84">
        <v>2</v>
      </c>
      <c r="C608" s="122">
        <v>0.01259405413218052</v>
      </c>
      <c r="D608" s="84" t="s">
        <v>2257</v>
      </c>
      <c r="E608" s="84" t="b">
        <v>0</v>
      </c>
      <c r="F608" s="84" t="b">
        <v>0</v>
      </c>
      <c r="G608" s="84" t="b">
        <v>0</v>
      </c>
    </row>
    <row r="609" spans="1:7" ht="15">
      <c r="A609" s="84" t="s">
        <v>2903</v>
      </c>
      <c r="B609" s="84">
        <v>2</v>
      </c>
      <c r="C609" s="122">
        <v>0.01259405413218052</v>
      </c>
      <c r="D609" s="84" t="s">
        <v>2257</v>
      </c>
      <c r="E609" s="84" t="b">
        <v>0</v>
      </c>
      <c r="F609" s="84" t="b">
        <v>0</v>
      </c>
      <c r="G609" s="84" t="b">
        <v>0</v>
      </c>
    </row>
    <row r="610" spans="1:7" ht="15">
      <c r="A610" s="84" t="s">
        <v>2355</v>
      </c>
      <c r="B610" s="84">
        <v>2</v>
      </c>
      <c r="C610" s="122">
        <v>0.01259405413218052</v>
      </c>
      <c r="D610" s="84" t="s">
        <v>2257</v>
      </c>
      <c r="E610" s="84" t="b">
        <v>0</v>
      </c>
      <c r="F610" s="84" t="b">
        <v>0</v>
      </c>
      <c r="G610" s="84" t="b">
        <v>0</v>
      </c>
    </row>
    <row r="611" spans="1:7" ht="15">
      <c r="A611" s="84" t="s">
        <v>2427</v>
      </c>
      <c r="B611" s="84">
        <v>2</v>
      </c>
      <c r="C611" s="122">
        <v>0.01259405413218052</v>
      </c>
      <c r="D611" s="84" t="s">
        <v>2257</v>
      </c>
      <c r="E611" s="84" t="b">
        <v>0</v>
      </c>
      <c r="F611" s="84" t="b">
        <v>0</v>
      </c>
      <c r="G611" s="84" t="b">
        <v>0</v>
      </c>
    </row>
    <row r="612" spans="1:7" ht="15">
      <c r="A612" s="84" t="s">
        <v>2904</v>
      </c>
      <c r="B612" s="84">
        <v>2</v>
      </c>
      <c r="C612" s="122">
        <v>0.01259405413218052</v>
      </c>
      <c r="D612" s="84" t="s">
        <v>2257</v>
      </c>
      <c r="E612" s="84" t="b">
        <v>0</v>
      </c>
      <c r="F612" s="84" t="b">
        <v>0</v>
      </c>
      <c r="G612" s="84" t="b">
        <v>0</v>
      </c>
    </row>
    <row r="613" spans="1:7" ht="15">
      <c r="A613" s="84" t="s">
        <v>2905</v>
      </c>
      <c r="B613" s="84">
        <v>2</v>
      </c>
      <c r="C613" s="122">
        <v>0.01259405413218052</v>
      </c>
      <c r="D613" s="84" t="s">
        <v>2257</v>
      </c>
      <c r="E613" s="84" t="b">
        <v>0</v>
      </c>
      <c r="F613" s="84" t="b">
        <v>0</v>
      </c>
      <c r="G613" s="84" t="b">
        <v>0</v>
      </c>
    </row>
    <row r="614" spans="1:7" ht="15">
      <c r="A614" s="84" t="s">
        <v>2906</v>
      </c>
      <c r="B614" s="84">
        <v>2</v>
      </c>
      <c r="C614" s="122">
        <v>0.01259405413218052</v>
      </c>
      <c r="D614" s="84" t="s">
        <v>2257</v>
      </c>
      <c r="E614" s="84" t="b">
        <v>0</v>
      </c>
      <c r="F614" s="84" t="b">
        <v>0</v>
      </c>
      <c r="G614" s="84" t="b">
        <v>0</v>
      </c>
    </row>
    <row r="615" spans="1:7" ht="15">
      <c r="A615" s="84" t="s">
        <v>2907</v>
      </c>
      <c r="B615" s="84">
        <v>2</v>
      </c>
      <c r="C615" s="122">
        <v>0.01259405413218052</v>
      </c>
      <c r="D615" s="84" t="s">
        <v>2257</v>
      </c>
      <c r="E615" s="84" t="b">
        <v>0</v>
      </c>
      <c r="F615" s="84" t="b">
        <v>0</v>
      </c>
      <c r="G615" s="84" t="b">
        <v>0</v>
      </c>
    </row>
    <row r="616" spans="1:7" ht="15">
      <c r="A616" s="84" t="s">
        <v>2908</v>
      </c>
      <c r="B616" s="84">
        <v>2</v>
      </c>
      <c r="C616" s="122">
        <v>0.01259405413218052</v>
      </c>
      <c r="D616" s="84" t="s">
        <v>2257</v>
      </c>
      <c r="E616" s="84" t="b">
        <v>0</v>
      </c>
      <c r="F616" s="84" t="b">
        <v>0</v>
      </c>
      <c r="G616" s="84" t="b">
        <v>0</v>
      </c>
    </row>
    <row r="617" spans="1:7" ht="15">
      <c r="A617" s="84" t="s">
        <v>2909</v>
      </c>
      <c r="B617" s="84">
        <v>2</v>
      </c>
      <c r="C617" s="122">
        <v>0.01259405413218052</v>
      </c>
      <c r="D617" s="84" t="s">
        <v>2257</v>
      </c>
      <c r="E617" s="84" t="b">
        <v>0</v>
      </c>
      <c r="F617" s="84" t="b">
        <v>0</v>
      </c>
      <c r="G617" s="84" t="b">
        <v>0</v>
      </c>
    </row>
    <row r="618" spans="1:7" ht="15">
      <c r="A618" s="84" t="s">
        <v>2910</v>
      </c>
      <c r="B618" s="84">
        <v>2</v>
      </c>
      <c r="C618" s="122">
        <v>0.01259405413218052</v>
      </c>
      <c r="D618" s="84" t="s">
        <v>2257</v>
      </c>
      <c r="E618" s="84" t="b">
        <v>0</v>
      </c>
      <c r="F618" s="84" t="b">
        <v>0</v>
      </c>
      <c r="G618" s="84" t="b">
        <v>0</v>
      </c>
    </row>
    <row r="619" spans="1:7" ht="15">
      <c r="A619" s="84" t="s">
        <v>2911</v>
      </c>
      <c r="B619" s="84">
        <v>2</v>
      </c>
      <c r="C619" s="122">
        <v>0.01259405413218052</v>
      </c>
      <c r="D619" s="84" t="s">
        <v>2257</v>
      </c>
      <c r="E619" s="84" t="b">
        <v>0</v>
      </c>
      <c r="F619" s="84" t="b">
        <v>0</v>
      </c>
      <c r="G619" s="84" t="b">
        <v>0</v>
      </c>
    </row>
    <row r="620" spans="1:7" ht="15">
      <c r="A620" s="84" t="s">
        <v>2417</v>
      </c>
      <c r="B620" s="84">
        <v>2</v>
      </c>
      <c r="C620" s="122">
        <v>0.01259405413218052</v>
      </c>
      <c r="D620" s="84" t="s">
        <v>2257</v>
      </c>
      <c r="E620" s="84" t="b">
        <v>0</v>
      </c>
      <c r="F620" s="84" t="b">
        <v>0</v>
      </c>
      <c r="G620" s="84" t="b">
        <v>0</v>
      </c>
    </row>
    <row r="621" spans="1:7" ht="15">
      <c r="A621" s="84" t="s">
        <v>2912</v>
      </c>
      <c r="B621" s="84">
        <v>2</v>
      </c>
      <c r="C621" s="122">
        <v>0.01259405413218052</v>
      </c>
      <c r="D621" s="84" t="s">
        <v>2257</v>
      </c>
      <c r="E621" s="84" t="b">
        <v>0</v>
      </c>
      <c r="F621" s="84" t="b">
        <v>0</v>
      </c>
      <c r="G621" s="84" t="b">
        <v>0</v>
      </c>
    </row>
    <row r="622" spans="1:7" ht="15">
      <c r="A622" s="84" t="s">
        <v>2913</v>
      </c>
      <c r="B622" s="84">
        <v>2</v>
      </c>
      <c r="C622" s="122">
        <v>0.01259405413218052</v>
      </c>
      <c r="D622" s="84" t="s">
        <v>2257</v>
      </c>
      <c r="E622" s="84" t="b">
        <v>0</v>
      </c>
      <c r="F622" s="84" t="b">
        <v>0</v>
      </c>
      <c r="G622" s="84" t="b">
        <v>0</v>
      </c>
    </row>
    <row r="623" spans="1:7" ht="15">
      <c r="A623" s="84" t="s">
        <v>2824</v>
      </c>
      <c r="B623" s="84">
        <v>2</v>
      </c>
      <c r="C623" s="122">
        <v>0.01259405413218052</v>
      </c>
      <c r="D623" s="84" t="s">
        <v>2257</v>
      </c>
      <c r="E623" s="84" t="b">
        <v>0</v>
      </c>
      <c r="F623" s="84" t="b">
        <v>0</v>
      </c>
      <c r="G623" s="84" t="b">
        <v>0</v>
      </c>
    </row>
    <row r="624" spans="1:7" ht="15">
      <c r="A624" s="84" t="s">
        <v>2828</v>
      </c>
      <c r="B624" s="84">
        <v>2</v>
      </c>
      <c r="C624" s="122">
        <v>0.01259405413218052</v>
      </c>
      <c r="D624" s="84" t="s">
        <v>2257</v>
      </c>
      <c r="E624" s="84" t="b">
        <v>0</v>
      </c>
      <c r="F624" s="84" t="b">
        <v>0</v>
      </c>
      <c r="G624" s="84" t="b">
        <v>0</v>
      </c>
    </row>
    <row r="625" spans="1:7" ht="15">
      <c r="A625" s="84" t="s">
        <v>2997</v>
      </c>
      <c r="B625" s="84">
        <v>2</v>
      </c>
      <c r="C625" s="122">
        <v>0</v>
      </c>
      <c r="D625" s="84" t="s">
        <v>2258</v>
      </c>
      <c r="E625" s="84" t="b">
        <v>0</v>
      </c>
      <c r="F625" s="84" t="b">
        <v>0</v>
      </c>
      <c r="G625" s="84" t="b">
        <v>0</v>
      </c>
    </row>
    <row r="626" spans="1:7" ht="15">
      <c r="A626" s="84" t="s">
        <v>2356</v>
      </c>
      <c r="B626" s="84">
        <v>2</v>
      </c>
      <c r="C626" s="122">
        <v>0</v>
      </c>
      <c r="D626" s="84" t="s">
        <v>2258</v>
      </c>
      <c r="E626" s="84" t="b">
        <v>0</v>
      </c>
      <c r="F626" s="84" t="b">
        <v>0</v>
      </c>
      <c r="G626" s="84" t="b">
        <v>0</v>
      </c>
    </row>
    <row r="627" spans="1:7" ht="15">
      <c r="A627" s="84" t="s">
        <v>2355</v>
      </c>
      <c r="B627" s="84">
        <v>2</v>
      </c>
      <c r="C627" s="122">
        <v>0</v>
      </c>
      <c r="D627" s="84" t="s">
        <v>2258</v>
      </c>
      <c r="E627" s="84" t="b">
        <v>0</v>
      </c>
      <c r="F627" s="84" t="b">
        <v>0</v>
      </c>
      <c r="G627" s="84" t="b">
        <v>0</v>
      </c>
    </row>
    <row r="628" spans="1:7" ht="15">
      <c r="A628" s="84" t="s">
        <v>594</v>
      </c>
      <c r="B628" s="84">
        <v>2</v>
      </c>
      <c r="C628" s="122">
        <v>0</v>
      </c>
      <c r="D628" s="84" t="s">
        <v>2258</v>
      </c>
      <c r="E628" s="84" t="b">
        <v>0</v>
      </c>
      <c r="F628" s="84" t="b">
        <v>0</v>
      </c>
      <c r="G628" s="84" t="b">
        <v>0</v>
      </c>
    </row>
    <row r="629" spans="1:7" ht="15">
      <c r="A629" s="84" t="s">
        <v>2998</v>
      </c>
      <c r="B629" s="84">
        <v>2</v>
      </c>
      <c r="C629" s="122">
        <v>0</v>
      </c>
      <c r="D629" s="84" t="s">
        <v>2258</v>
      </c>
      <c r="E629" s="84" t="b">
        <v>0</v>
      </c>
      <c r="F629" s="84" t="b">
        <v>0</v>
      </c>
      <c r="G629" s="84" t="b">
        <v>0</v>
      </c>
    </row>
    <row r="630" spans="1:7" ht="15">
      <c r="A630" s="84" t="s">
        <v>2999</v>
      </c>
      <c r="B630" s="84">
        <v>2</v>
      </c>
      <c r="C630" s="122">
        <v>0</v>
      </c>
      <c r="D630" s="84" t="s">
        <v>2258</v>
      </c>
      <c r="E630" s="84" t="b">
        <v>0</v>
      </c>
      <c r="F630" s="84" t="b">
        <v>1</v>
      </c>
      <c r="G630" s="84" t="b">
        <v>0</v>
      </c>
    </row>
    <row r="631" spans="1:7" ht="15">
      <c r="A631" s="84" t="s">
        <v>3000</v>
      </c>
      <c r="B631" s="84">
        <v>2</v>
      </c>
      <c r="C631" s="122">
        <v>0</v>
      </c>
      <c r="D631" s="84" t="s">
        <v>2258</v>
      </c>
      <c r="E631" s="84" t="b">
        <v>0</v>
      </c>
      <c r="F631" s="84" t="b">
        <v>0</v>
      </c>
      <c r="G631" s="84" t="b">
        <v>0</v>
      </c>
    </row>
    <row r="632" spans="1:7" ht="15">
      <c r="A632" s="84" t="s">
        <v>3001</v>
      </c>
      <c r="B632" s="84">
        <v>2</v>
      </c>
      <c r="C632" s="122">
        <v>0</v>
      </c>
      <c r="D632" s="84" t="s">
        <v>2258</v>
      </c>
      <c r="E632" s="84" t="b">
        <v>0</v>
      </c>
      <c r="F632" s="84" t="b">
        <v>0</v>
      </c>
      <c r="G632" s="84" t="b">
        <v>0</v>
      </c>
    </row>
    <row r="633" spans="1:7" ht="15">
      <c r="A633" s="84" t="s">
        <v>3002</v>
      </c>
      <c r="B633" s="84">
        <v>2</v>
      </c>
      <c r="C633" s="122">
        <v>0</v>
      </c>
      <c r="D633" s="84" t="s">
        <v>2258</v>
      </c>
      <c r="E633" s="84" t="b">
        <v>0</v>
      </c>
      <c r="F633" s="84" t="b">
        <v>0</v>
      </c>
      <c r="G63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3009</v>
      </c>
      <c r="B1" s="13" t="s">
        <v>3010</v>
      </c>
      <c r="C1" s="13" t="s">
        <v>3003</v>
      </c>
      <c r="D1" s="13" t="s">
        <v>3004</v>
      </c>
      <c r="E1" s="13" t="s">
        <v>3011</v>
      </c>
      <c r="F1" s="13" t="s">
        <v>144</v>
      </c>
      <c r="G1" s="13" t="s">
        <v>3012</v>
      </c>
      <c r="H1" s="13" t="s">
        <v>3013</v>
      </c>
      <c r="I1" s="13" t="s">
        <v>3014</v>
      </c>
      <c r="J1" s="13" t="s">
        <v>3015</v>
      </c>
      <c r="K1" s="13" t="s">
        <v>3016</v>
      </c>
      <c r="L1" s="13" t="s">
        <v>3017</v>
      </c>
    </row>
    <row r="2" spans="1:12" ht="15">
      <c r="A2" s="84" t="s">
        <v>2394</v>
      </c>
      <c r="B2" s="84" t="s">
        <v>2395</v>
      </c>
      <c r="C2" s="84">
        <v>31</v>
      </c>
      <c r="D2" s="122">
        <v>0.01112758817574747</v>
      </c>
      <c r="E2" s="122">
        <v>1.757718018043946</v>
      </c>
      <c r="F2" s="84" t="s">
        <v>3005</v>
      </c>
      <c r="G2" s="84" t="b">
        <v>0</v>
      </c>
      <c r="H2" s="84" t="b">
        <v>0</v>
      </c>
      <c r="I2" s="84" t="b">
        <v>0</v>
      </c>
      <c r="J2" s="84" t="b">
        <v>0</v>
      </c>
      <c r="K2" s="84" t="b">
        <v>0</v>
      </c>
      <c r="L2" s="84" t="b">
        <v>0</v>
      </c>
    </row>
    <row r="3" spans="1:12" ht="15">
      <c r="A3" s="84" t="s">
        <v>2395</v>
      </c>
      <c r="B3" s="84" t="s">
        <v>2396</v>
      </c>
      <c r="C3" s="84">
        <v>31</v>
      </c>
      <c r="D3" s="122">
        <v>0.01112758817574747</v>
      </c>
      <c r="E3" s="122">
        <v>1.7848702640875609</v>
      </c>
      <c r="F3" s="84" t="s">
        <v>3005</v>
      </c>
      <c r="G3" s="84" t="b">
        <v>0</v>
      </c>
      <c r="H3" s="84" t="b">
        <v>0</v>
      </c>
      <c r="I3" s="84" t="b">
        <v>0</v>
      </c>
      <c r="J3" s="84" t="b">
        <v>0</v>
      </c>
      <c r="K3" s="84" t="b">
        <v>0</v>
      </c>
      <c r="L3" s="84" t="b">
        <v>0</v>
      </c>
    </row>
    <row r="4" spans="1:12" ht="15">
      <c r="A4" s="84" t="s">
        <v>2396</v>
      </c>
      <c r="B4" s="84" t="s">
        <v>2397</v>
      </c>
      <c r="C4" s="84">
        <v>31</v>
      </c>
      <c r="D4" s="122">
        <v>0.01112758817574747</v>
      </c>
      <c r="E4" s="122">
        <v>1.7848702640875609</v>
      </c>
      <c r="F4" s="84" t="s">
        <v>3005</v>
      </c>
      <c r="G4" s="84" t="b">
        <v>0</v>
      </c>
      <c r="H4" s="84" t="b">
        <v>0</v>
      </c>
      <c r="I4" s="84" t="b">
        <v>0</v>
      </c>
      <c r="J4" s="84" t="b">
        <v>1</v>
      </c>
      <c r="K4" s="84" t="b">
        <v>0</v>
      </c>
      <c r="L4" s="84" t="b">
        <v>0</v>
      </c>
    </row>
    <row r="5" spans="1:12" ht="15">
      <c r="A5" s="84" t="s">
        <v>2397</v>
      </c>
      <c r="B5" s="84" t="s">
        <v>2398</v>
      </c>
      <c r="C5" s="84">
        <v>31</v>
      </c>
      <c r="D5" s="122">
        <v>0.01112758817574747</v>
      </c>
      <c r="E5" s="122">
        <v>1.7848702640875609</v>
      </c>
      <c r="F5" s="84" t="s">
        <v>3005</v>
      </c>
      <c r="G5" s="84" t="b">
        <v>1</v>
      </c>
      <c r="H5" s="84" t="b">
        <v>0</v>
      </c>
      <c r="I5" s="84" t="b">
        <v>0</v>
      </c>
      <c r="J5" s="84" t="b">
        <v>0</v>
      </c>
      <c r="K5" s="84" t="b">
        <v>0</v>
      </c>
      <c r="L5" s="84" t="b">
        <v>0</v>
      </c>
    </row>
    <row r="6" spans="1:12" ht="15">
      <c r="A6" s="84" t="s">
        <v>2398</v>
      </c>
      <c r="B6" s="84" t="s">
        <v>2392</v>
      </c>
      <c r="C6" s="84">
        <v>31</v>
      </c>
      <c r="D6" s="122">
        <v>0.01112758817574747</v>
      </c>
      <c r="E6" s="122">
        <v>1.7447530408795784</v>
      </c>
      <c r="F6" s="84" t="s">
        <v>3005</v>
      </c>
      <c r="G6" s="84" t="b">
        <v>0</v>
      </c>
      <c r="H6" s="84" t="b">
        <v>0</v>
      </c>
      <c r="I6" s="84" t="b">
        <v>0</v>
      </c>
      <c r="J6" s="84" t="b">
        <v>0</v>
      </c>
      <c r="K6" s="84" t="b">
        <v>0</v>
      </c>
      <c r="L6" s="84" t="b">
        <v>0</v>
      </c>
    </row>
    <row r="7" spans="1:12" ht="15">
      <c r="A7" s="84" t="s">
        <v>2392</v>
      </c>
      <c r="B7" s="84" t="s">
        <v>2399</v>
      </c>
      <c r="C7" s="84">
        <v>31</v>
      </c>
      <c r="D7" s="122">
        <v>0.01112758817574747</v>
      </c>
      <c r="E7" s="122">
        <v>1.7176007948359637</v>
      </c>
      <c r="F7" s="84" t="s">
        <v>3005</v>
      </c>
      <c r="G7" s="84" t="b">
        <v>0</v>
      </c>
      <c r="H7" s="84" t="b">
        <v>0</v>
      </c>
      <c r="I7" s="84" t="b">
        <v>0</v>
      </c>
      <c r="J7" s="84" t="b">
        <v>0</v>
      </c>
      <c r="K7" s="84" t="b">
        <v>0</v>
      </c>
      <c r="L7" s="84" t="b">
        <v>0</v>
      </c>
    </row>
    <row r="8" spans="1:12" ht="15">
      <c r="A8" s="84" t="s">
        <v>2399</v>
      </c>
      <c r="B8" s="84" t="s">
        <v>2400</v>
      </c>
      <c r="C8" s="84">
        <v>31</v>
      </c>
      <c r="D8" s="122">
        <v>0.01112758817574747</v>
      </c>
      <c r="E8" s="122">
        <v>1.7305657720003313</v>
      </c>
      <c r="F8" s="84" t="s">
        <v>3005</v>
      </c>
      <c r="G8" s="84" t="b">
        <v>0</v>
      </c>
      <c r="H8" s="84" t="b">
        <v>0</v>
      </c>
      <c r="I8" s="84" t="b">
        <v>0</v>
      </c>
      <c r="J8" s="84" t="b">
        <v>0</v>
      </c>
      <c r="K8" s="84" t="b">
        <v>0</v>
      </c>
      <c r="L8" s="84" t="b">
        <v>0</v>
      </c>
    </row>
    <row r="9" spans="1:12" ht="15">
      <c r="A9" s="84" t="s">
        <v>2400</v>
      </c>
      <c r="B9" s="84" t="s">
        <v>2401</v>
      </c>
      <c r="C9" s="84">
        <v>31</v>
      </c>
      <c r="D9" s="122">
        <v>0.01112758817574747</v>
      </c>
      <c r="E9" s="122">
        <v>1.757718018043946</v>
      </c>
      <c r="F9" s="84" t="s">
        <v>3005</v>
      </c>
      <c r="G9" s="84" t="b">
        <v>0</v>
      </c>
      <c r="H9" s="84" t="b">
        <v>0</v>
      </c>
      <c r="I9" s="84" t="b">
        <v>0</v>
      </c>
      <c r="J9" s="84" t="b">
        <v>1</v>
      </c>
      <c r="K9" s="84" t="b">
        <v>0</v>
      </c>
      <c r="L9" s="84" t="b">
        <v>0</v>
      </c>
    </row>
    <row r="10" spans="1:12" ht="15">
      <c r="A10" s="84" t="s">
        <v>2401</v>
      </c>
      <c r="B10" s="84" t="s">
        <v>2813</v>
      </c>
      <c r="C10" s="84">
        <v>31</v>
      </c>
      <c r="D10" s="122">
        <v>0.01112758817574747</v>
      </c>
      <c r="E10" s="122">
        <v>1.7848702640875609</v>
      </c>
      <c r="F10" s="84" t="s">
        <v>3005</v>
      </c>
      <c r="G10" s="84" t="b">
        <v>1</v>
      </c>
      <c r="H10" s="84" t="b">
        <v>0</v>
      </c>
      <c r="I10" s="84" t="b">
        <v>0</v>
      </c>
      <c r="J10" s="84" t="b">
        <v>0</v>
      </c>
      <c r="K10" s="84" t="b">
        <v>0</v>
      </c>
      <c r="L10" s="84" t="b">
        <v>0</v>
      </c>
    </row>
    <row r="11" spans="1:12" ht="15">
      <c r="A11" s="84" t="s">
        <v>295</v>
      </c>
      <c r="B11" s="84" t="s">
        <v>2394</v>
      </c>
      <c r="C11" s="84">
        <v>30</v>
      </c>
      <c r="D11" s="122">
        <v>0.010976119475356165</v>
      </c>
      <c r="E11" s="122">
        <v>1.743053256001684</v>
      </c>
      <c r="F11" s="84" t="s">
        <v>3005</v>
      </c>
      <c r="G11" s="84" t="b">
        <v>0</v>
      </c>
      <c r="H11" s="84" t="b">
        <v>0</v>
      </c>
      <c r="I11" s="84" t="b">
        <v>0</v>
      </c>
      <c r="J11" s="84" t="b">
        <v>0</v>
      </c>
      <c r="K11" s="84" t="b">
        <v>0</v>
      </c>
      <c r="L11" s="84" t="b">
        <v>0</v>
      </c>
    </row>
    <row r="12" spans="1:12" ht="15">
      <c r="A12" s="84" t="s">
        <v>2813</v>
      </c>
      <c r="B12" s="84" t="s">
        <v>2814</v>
      </c>
      <c r="C12" s="84">
        <v>30</v>
      </c>
      <c r="D12" s="122">
        <v>0.010976119475356165</v>
      </c>
      <c r="E12" s="122">
        <v>1.7991107032021711</v>
      </c>
      <c r="F12" s="84" t="s">
        <v>3005</v>
      </c>
      <c r="G12" s="84" t="b">
        <v>0</v>
      </c>
      <c r="H12" s="84" t="b">
        <v>0</v>
      </c>
      <c r="I12" s="84" t="b">
        <v>0</v>
      </c>
      <c r="J12" s="84" t="b">
        <v>0</v>
      </c>
      <c r="K12" s="84" t="b">
        <v>0</v>
      </c>
      <c r="L12" s="84" t="b">
        <v>0</v>
      </c>
    </row>
    <row r="13" spans="1:12" ht="15">
      <c r="A13" s="84" t="s">
        <v>2390</v>
      </c>
      <c r="B13" s="84" t="s">
        <v>2815</v>
      </c>
      <c r="C13" s="84">
        <v>24</v>
      </c>
      <c r="D13" s="122">
        <v>0.009910492623603705</v>
      </c>
      <c r="E13" s="122">
        <v>1.6230194441464898</v>
      </c>
      <c r="F13" s="84" t="s">
        <v>3005</v>
      </c>
      <c r="G13" s="84" t="b">
        <v>0</v>
      </c>
      <c r="H13" s="84" t="b">
        <v>0</v>
      </c>
      <c r="I13" s="84" t="b">
        <v>0</v>
      </c>
      <c r="J13" s="84" t="b">
        <v>0</v>
      </c>
      <c r="K13" s="84" t="b">
        <v>0</v>
      </c>
      <c r="L13" s="84" t="b">
        <v>0</v>
      </c>
    </row>
    <row r="14" spans="1:12" ht="15">
      <c r="A14" s="84" t="s">
        <v>2391</v>
      </c>
      <c r="B14" s="84" t="s">
        <v>2412</v>
      </c>
      <c r="C14" s="84">
        <v>17</v>
      </c>
      <c r="D14" s="122">
        <v>0.00825643516270034</v>
      </c>
      <c r="E14" s="122">
        <v>1.7447530408795784</v>
      </c>
      <c r="F14" s="84" t="s">
        <v>3005</v>
      </c>
      <c r="G14" s="84" t="b">
        <v>1</v>
      </c>
      <c r="H14" s="84" t="b">
        <v>0</v>
      </c>
      <c r="I14" s="84" t="b">
        <v>0</v>
      </c>
      <c r="J14" s="84" t="b">
        <v>0</v>
      </c>
      <c r="K14" s="84" t="b">
        <v>0</v>
      </c>
      <c r="L14" s="84" t="b">
        <v>0</v>
      </c>
    </row>
    <row r="15" spans="1:12" ht="15">
      <c r="A15" s="84" t="s">
        <v>2412</v>
      </c>
      <c r="B15" s="84" t="s">
        <v>2413</v>
      </c>
      <c r="C15" s="84">
        <v>17</v>
      </c>
      <c r="D15" s="122">
        <v>0.00825643516270034</v>
      </c>
      <c r="E15" s="122">
        <v>2.0457830365435594</v>
      </c>
      <c r="F15" s="84" t="s">
        <v>3005</v>
      </c>
      <c r="G15" s="84" t="b">
        <v>0</v>
      </c>
      <c r="H15" s="84" t="b">
        <v>0</v>
      </c>
      <c r="I15" s="84" t="b">
        <v>0</v>
      </c>
      <c r="J15" s="84" t="b">
        <v>0</v>
      </c>
      <c r="K15" s="84" t="b">
        <v>0</v>
      </c>
      <c r="L15" s="84" t="b">
        <v>0</v>
      </c>
    </row>
    <row r="16" spans="1:12" ht="15">
      <c r="A16" s="84" t="s">
        <v>2413</v>
      </c>
      <c r="B16" s="84" t="s">
        <v>2414</v>
      </c>
      <c r="C16" s="84">
        <v>17</v>
      </c>
      <c r="D16" s="122">
        <v>0.00825643516270034</v>
      </c>
      <c r="E16" s="122">
        <v>2.0457830365435594</v>
      </c>
      <c r="F16" s="84" t="s">
        <v>3005</v>
      </c>
      <c r="G16" s="84" t="b">
        <v>0</v>
      </c>
      <c r="H16" s="84" t="b">
        <v>0</v>
      </c>
      <c r="I16" s="84" t="b">
        <v>0</v>
      </c>
      <c r="J16" s="84" t="b">
        <v>0</v>
      </c>
      <c r="K16" s="84" t="b">
        <v>0</v>
      </c>
      <c r="L16" s="84" t="b">
        <v>0</v>
      </c>
    </row>
    <row r="17" spans="1:12" ht="15">
      <c r="A17" s="84" t="s">
        <v>2414</v>
      </c>
      <c r="B17" s="84" t="s">
        <v>2415</v>
      </c>
      <c r="C17" s="84">
        <v>17</v>
      </c>
      <c r="D17" s="122">
        <v>0.00825643516270034</v>
      </c>
      <c r="E17" s="122">
        <v>2.0457830365435594</v>
      </c>
      <c r="F17" s="84" t="s">
        <v>3005</v>
      </c>
      <c r="G17" s="84" t="b">
        <v>0</v>
      </c>
      <c r="H17" s="84" t="b">
        <v>0</v>
      </c>
      <c r="I17" s="84" t="b">
        <v>0</v>
      </c>
      <c r="J17" s="84" t="b">
        <v>0</v>
      </c>
      <c r="K17" s="84" t="b">
        <v>0</v>
      </c>
      <c r="L17" s="84" t="b">
        <v>0</v>
      </c>
    </row>
    <row r="18" spans="1:12" ht="15">
      <c r="A18" s="84" t="s">
        <v>2415</v>
      </c>
      <c r="B18" s="84" t="s">
        <v>2416</v>
      </c>
      <c r="C18" s="84">
        <v>17</v>
      </c>
      <c r="D18" s="122">
        <v>0.00825643516270034</v>
      </c>
      <c r="E18" s="122">
        <v>2.0457830365435594</v>
      </c>
      <c r="F18" s="84" t="s">
        <v>3005</v>
      </c>
      <c r="G18" s="84" t="b">
        <v>0</v>
      </c>
      <c r="H18" s="84" t="b">
        <v>0</v>
      </c>
      <c r="I18" s="84" t="b">
        <v>0</v>
      </c>
      <c r="J18" s="84" t="b">
        <v>0</v>
      </c>
      <c r="K18" s="84" t="b">
        <v>0</v>
      </c>
      <c r="L18" s="84" t="b">
        <v>0</v>
      </c>
    </row>
    <row r="19" spans="1:12" ht="15">
      <c r="A19" s="84" t="s">
        <v>2416</v>
      </c>
      <c r="B19" s="84" t="s">
        <v>2417</v>
      </c>
      <c r="C19" s="84">
        <v>17</v>
      </c>
      <c r="D19" s="122">
        <v>0.00825643516270034</v>
      </c>
      <c r="E19" s="122">
        <v>1.9145041219042407</v>
      </c>
      <c r="F19" s="84" t="s">
        <v>3005</v>
      </c>
      <c r="G19" s="84" t="b">
        <v>0</v>
      </c>
      <c r="H19" s="84" t="b">
        <v>0</v>
      </c>
      <c r="I19" s="84" t="b">
        <v>0</v>
      </c>
      <c r="J19" s="84" t="b">
        <v>0</v>
      </c>
      <c r="K19" s="84" t="b">
        <v>0</v>
      </c>
      <c r="L19" s="84" t="b">
        <v>0</v>
      </c>
    </row>
    <row r="20" spans="1:12" ht="15">
      <c r="A20" s="84" t="s">
        <v>2417</v>
      </c>
      <c r="B20" s="84" t="s">
        <v>2390</v>
      </c>
      <c r="C20" s="84">
        <v>17</v>
      </c>
      <c r="D20" s="122">
        <v>0.00825643516270034</v>
      </c>
      <c r="E20" s="122">
        <v>1.5217037528846142</v>
      </c>
      <c r="F20" s="84" t="s">
        <v>3005</v>
      </c>
      <c r="G20" s="84" t="b">
        <v>0</v>
      </c>
      <c r="H20" s="84" t="b">
        <v>0</v>
      </c>
      <c r="I20" s="84" t="b">
        <v>0</v>
      </c>
      <c r="J20" s="84" t="b">
        <v>0</v>
      </c>
      <c r="K20" s="84" t="b">
        <v>0</v>
      </c>
      <c r="L20" s="84" t="b">
        <v>0</v>
      </c>
    </row>
    <row r="21" spans="1:12" ht="15">
      <c r="A21" s="84" t="s">
        <v>2815</v>
      </c>
      <c r="B21" s="84" t="s">
        <v>2816</v>
      </c>
      <c r="C21" s="84">
        <v>17</v>
      </c>
      <c r="D21" s="122">
        <v>0.00825643516270034</v>
      </c>
      <c r="E21" s="122">
        <v>1.8711971324851955</v>
      </c>
      <c r="F21" s="84" t="s">
        <v>3005</v>
      </c>
      <c r="G21" s="84" t="b">
        <v>0</v>
      </c>
      <c r="H21" s="84" t="b">
        <v>0</v>
      </c>
      <c r="I21" s="84" t="b">
        <v>0</v>
      </c>
      <c r="J21" s="84" t="b">
        <v>0</v>
      </c>
      <c r="K21" s="84" t="b">
        <v>0</v>
      </c>
      <c r="L21" s="84" t="b">
        <v>0</v>
      </c>
    </row>
    <row r="22" spans="1:12" ht="15">
      <c r="A22" s="84" t="s">
        <v>2816</v>
      </c>
      <c r="B22" s="84" t="s">
        <v>2391</v>
      </c>
      <c r="C22" s="84">
        <v>17</v>
      </c>
      <c r="D22" s="122">
        <v>0.00825643516270034</v>
      </c>
      <c r="E22" s="122">
        <v>1.7328944343189139</v>
      </c>
      <c r="F22" s="84" t="s">
        <v>3005</v>
      </c>
      <c r="G22" s="84" t="b">
        <v>0</v>
      </c>
      <c r="H22" s="84" t="b">
        <v>0</v>
      </c>
      <c r="I22" s="84" t="b">
        <v>0</v>
      </c>
      <c r="J22" s="84" t="b">
        <v>1</v>
      </c>
      <c r="K22" s="84" t="b">
        <v>0</v>
      </c>
      <c r="L22" s="84" t="b">
        <v>0</v>
      </c>
    </row>
    <row r="23" spans="1:12" ht="15">
      <c r="A23" s="84" t="s">
        <v>2391</v>
      </c>
      <c r="B23" s="84" t="s">
        <v>2341</v>
      </c>
      <c r="C23" s="84">
        <v>17</v>
      </c>
      <c r="D23" s="122">
        <v>0.00825643516270034</v>
      </c>
      <c r="E23" s="122">
        <v>1.7199294571545463</v>
      </c>
      <c r="F23" s="84" t="s">
        <v>3005</v>
      </c>
      <c r="G23" s="84" t="b">
        <v>1</v>
      </c>
      <c r="H23" s="84" t="b">
        <v>0</v>
      </c>
      <c r="I23" s="84" t="b">
        <v>0</v>
      </c>
      <c r="J23" s="84" t="b">
        <v>0</v>
      </c>
      <c r="K23" s="84" t="b">
        <v>0</v>
      </c>
      <c r="L23" s="84" t="b">
        <v>0</v>
      </c>
    </row>
    <row r="24" spans="1:12" ht="15">
      <c r="A24" s="84" t="s">
        <v>2341</v>
      </c>
      <c r="B24" s="84" t="s">
        <v>2817</v>
      </c>
      <c r="C24" s="84">
        <v>17</v>
      </c>
      <c r="D24" s="122">
        <v>0.00825643516270034</v>
      </c>
      <c r="E24" s="122">
        <v>2.0209594528185275</v>
      </c>
      <c r="F24" s="84" t="s">
        <v>3005</v>
      </c>
      <c r="G24" s="84" t="b">
        <v>0</v>
      </c>
      <c r="H24" s="84" t="b">
        <v>0</v>
      </c>
      <c r="I24" s="84" t="b">
        <v>0</v>
      </c>
      <c r="J24" s="84" t="b">
        <v>0</v>
      </c>
      <c r="K24" s="84" t="b">
        <v>0</v>
      </c>
      <c r="L24" s="84" t="b">
        <v>0</v>
      </c>
    </row>
    <row r="25" spans="1:12" ht="15">
      <c r="A25" s="84" t="s">
        <v>228</v>
      </c>
      <c r="B25" s="84" t="s">
        <v>2391</v>
      </c>
      <c r="C25" s="84">
        <v>16</v>
      </c>
      <c r="D25" s="122">
        <v>0.007975358435919176</v>
      </c>
      <c r="E25" s="122">
        <v>1.731389079321597</v>
      </c>
      <c r="F25" s="84" t="s">
        <v>3005</v>
      </c>
      <c r="G25" s="84" t="b">
        <v>0</v>
      </c>
      <c r="H25" s="84" t="b">
        <v>0</v>
      </c>
      <c r="I25" s="84" t="b">
        <v>0</v>
      </c>
      <c r="J25" s="84" t="b">
        <v>1</v>
      </c>
      <c r="K25" s="84" t="b">
        <v>0</v>
      </c>
      <c r="L25" s="84" t="b">
        <v>0</v>
      </c>
    </row>
    <row r="26" spans="1:12" ht="15">
      <c r="A26" s="84" t="s">
        <v>2817</v>
      </c>
      <c r="B26" s="84" t="s">
        <v>2818</v>
      </c>
      <c r="C26" s="84">
        <v>16</v>
      </c>
      <c r="D26" s="122">
        <v>0.007975358435919176</v>
      </c>
      <c r="E26" s="122">
        <v>2.0457830365435594</v>
      </c>
      <c r="F26" s="84" t="s">
        <v>3005</v>
      </c>
      <c r="G26" s="84" t="b">
        <v>0</v>
      </c>
      <c r="H26" s="84" t="b">
        <v>0</v>
      </c>
      <c r="I26" s="84" t="b">
        <v>0</v>
      </c>
      <c r="J26" s="84" t="b">
        <v>0</v>
      </c>
      <c r="K26" s="84" t="b">
        <v>0</v>
      </c>
      <c r="L26" s="84" t="b">
        <v>0</v>
      </c>
    </row>
    <row r="27" spans="1:12" ht="15">
      <c r="A27" s="84" t="s">
        <v>2355</v>
      </c>
      <c r="B27" s="84" t="s">
        <v>2343</v>
      </c>
      <c r="C27" s="84">
        <v>11</v>
      </c>
      <c r="D27" s="122">
        <v>0.006352413112394628</v>
      </c>
      <c r="E27" s="122">
        <v>1.663448101202098</v>
      </c>
      <c r="F27" s="84" t="s">
        <v>3005</v>
      </c>
      <c r="G27" s="84" t="b">
        <v>0</v>
      </c>
      <c r="H27" s="84" t="b">
        <v>0</v>
      </c>
      <c r="I27" s="84" t="b">
        <v>0</v>
      </c>
      <c r="J27" s="84" t="b">
        <v>0</v>
      </c>
      <c r="K27" s="84" t="b">
        <v>0</v>
      </c>
      <c r="L27" s="84" t="b">
        <v>0</v>
      </c>
    </row>
    <row r="28" spans="1:12" ht="15">
      <c r="A28" s="84" t="s">
        <v>2439</v>
      </c>
      <c r="B28" s="84" t="s">
        <v>2440</v>
      </c>
      <c r="C28" s="84">
        <v>10</v>
      </c>
      <c r="D28" s="122">
        <v>0.0059759539649260505</v>
      </c>
      <c r="E28" s="122">
        <v>2.2348392727636086</v>
      </c>
      <c r="F28" s="84" t="s">
        <v>3005</v>
      </c>
      <c r="G28" s="84" t="b">
        <v>0</v>
      </c>
      <c r="H28" s="84" t="b">
        <v>0</v>
      </c>
      <c r="I28" s="84" t="b">
        <v>0</v>
      </c>
      <c r="J28" s="84" t="b">
        <v>0</v>
      </c>
      <c r="K28" s="84" t="b">
        <v>0</v>
      </c>
      <c r="L28" s="84" t="b">
        <v>0</v>
      </c>
    </row>
    <row r="29" spans="1:12" ht="15">
      <c r="A29" s="84" t="s">
        <v>2440</v>
      </c>
      <c r="B29" s="84" t="s">
        <v>2441</v>
      </c>
      <c r="C29" s="84">
        <v>10</v>
      </c>
      <c r="D29" s="122">
        <v>0.0059759539649260505</v>
      </c>
      <c r="E29" s="122">
        <v>2.2348392727636086</v>
      </c>
      <c r="F29" s="84" t="s">
        <v>3005</v>
      </c>
      <c r="G29" s="84" t="b">
        <v>0</v>
      </c>
      <c r="H29" s="84" t="b">
        <v>0</v>
      </c>
      <c r="I29" s="84" t="b">
        <v>0</v>
      </c>
      <c r="J29" s="84" t="b">
        <v>0</v>
      </c>
      <c r="K29" s="84" t="b">
        <v>0</v>
      </c>
      <c r="L29" s="84" t="b">
        <v>0</v>
      </c>
    </row>
    <row r="30" spans="1:12" ht="15">
      <c r="A30" s="84" t="s">
        <v>2441</v>
      </c>
      <c r="B30" s="84" t="s">
        <v>2442</v>
      </c>
      <c r="C30" s="84">
        <v>10</v>
      </c>
      <c r="D30" s="122">
        <v>0.0059759539649260505</v>
      </c>
      <c r="E30" s="122">
        <v>2.2762319579218335</v>
      </c>
      <c r="F30" s="84" t="s">
        <v>3005</v>
      </c>
      <c r="G30" s="84" t="b">
        <v>0</v>
      </c>
      <c r="H30" s="84" t="b">
        <v>0</v>
      </c>
      <c r="I30" s="84" t="b">
        <v>0</v>
      </c>
      <c r="J30" s="84" t="b">
        <v>0</v>
      </c>
      <c r="K30" s="84" t="b">
        <v>0</v>
      </c>
      <c r="L30" s="84" t="b">
        <v>0</v>
      </c>
    </row>
    <row r="31" spans="1:12" ht="15">
      <c r="A31" s="84" t="s">
        <v>2442</v>
      </c>
      <c r="B31" s="84" t="s">
        <v>2363</v>
      </c>
      <c r="C31" s="84">
        <v>10</v>
      </c>
      <c r="D31" s="122">
        <v>0.0059759539649260505</v>
      </c>
      <c r="E31" s="122">
        <v>2.130103922243596</v>
      </c>
      <c r="F31" s="84" t="s">
        <v>3005</v>
      </c>
      <c r="G31" s="84" t="b">
        <v>0</v>
      </c>
      <c r="H31" s="84" t="b">
        <v>0</v>
      </c>
      <c r="I31" s="84" t="b">
        <v>0</v>
      </c>
      <c r="J31" s="84" t="b">
        <v>1</v>
      </c>
      <c r="K31" s="84" t="b">
        <v>0</v>
      </c>
      <c r="L31" s="84" t="b">
        <v>0</v>
      </c>
    </row>
    <row r="32" spans="1:12" ht="15">
      <c r="A32" s="84" t="s">
        <v>2363</v>
      </c>
      <c r="B32" s="84" t="s">
        <v>2355</v>
      </c>
      <c r="C32" s="84">
        <v>10</v>
      </c>
      <c r="D32" s="122">
        <v>0.0059759539649260505</v>
      </c>
      <c r="E32" s="122">
        <v>1.49808070753819</v>
      </c>
      <c r="F32" s="84" t="s">
        <v>3005</v>
      </c>
      <c r="G32" s="84" t="b">
        <v>1</v>
      </c>
      <c r="H32" s="84" t="b">
        <v>0</v>
      </c>
      <c r="I32" s="84" t="b">
        <v>0</v>
      </c>
      <c r="J32" s="84" t="b">
        <v>0</v>
      </c>
      <c r="K32" s="84" t="b">
        <v>0</v>
      </c>
      <c r="L32" s="84" t="b">
        <v>0</v>
      </c>
    </row>
    <row r="33" spans="1:12" ht="15">
      <c r="A33" s="84" t="s">
        <v>2343</v>
      </c>
      <c r="B33" s="84" t="s">
        <v>2443</v>
      </c>
      <c r="C33" s="84">
        <v>10</v>
      </c>
      <c r="D33" s="122">
        <v>0.0059759539649260505</v>
      </c>
      <c r="E33" s="122">
        <v>2.2348392727636086</v>
      </c>
      <c r="F33" s="84" t="s">
        <v>3005</v>
      </c>
      <c r="G33" s="84" t="b">
        <v>0</v>
      </c>
      <c r="H33" s="84" t="b">
        <v>0</v>
      </c>
      <c r="I33" s="84" t="b">
        <v>0</v>
      </c>
      <c r="J33" s="84" t="b">
        <v>0</v>
      </c>
      <c r="K33" s="84" t="b">
        <v>0</v>
      </c>
      <c r="L33" s="84" t="b">
        <v>0</v>
      </c>
    </row>
    <row r="34" spans="1:12" ht="15">
      <c r="A34" s="84" t="s">
        <v>2443</v>
      </c>
      <c r="B34" s="84" t="s">
        <v>2444</v>
      </c>
      <c r="C34" s="84">
        <v>10</v>
      </c>
      <c r="D34" s="122">
        <v>0.0059759539649260505</v>
      </c>
      <c r="E34" s="122">
        <v>2.2762319579218335</v>
      </c>
      <c r="F34" s="84" t="s">
        <v>3005</v>
      </c>
      <c r="G34" s="84" t="b">
        <v>0</v>
      </c>
      <c r="H34" s="84" t="b">
        <v>0</v>
      </c>
      <c r="I34" s="84" t="b">
        <v>0</v>
      </c>
      <c r="J34" s="84" t="b">
        <v>0</v>
      </c>
      <c r="K34" s="84" t="b">
        <v>0</v>
      </c>
      <c r="L34" s="84" t="b">
        <v>0</v>
      </c>
    </row>
    <row r="35" spans="1:12" ht="15">
      <c r="A35" s="84" t="s">
        <v>2444</v>
      </c>
      <c r="B35" s="84" t="s">
        <v>2445</v>
      </c>
      <c r="C35" s="84">
        <v>10</v>
      </c>
      <c r="D35" s="122">
        <v>0.0059759539649260505</v>
      </c>
      <c r="E35" s="122">
        <v>2.2762319579218335</v>
      </c>
      <c r="F35" s="84" t="s">
        <v>3005</v>
      </c>
      <c r="G35" s="84" t="b">
        <v>0</v>
      </c>
      <c r="H35" s="84" t="b">
        <v>0</v>
      </c>
      <c r="I35" s="84" t="b">
        <v>0</v>
      </c>
      <c r="J35" s="84" t="b">
        <v>0</v>
      </c>
      <c r="K35" s="84" t="b">
        <v>0</v>
      </c>
      <c r="L35" s="84" t="b">
        <v>0</v>
      </c>
    </row>
    <row r="36" spans="1:12" ht="15">
      <c r="A36" s="84" t="s">
        <v>2445</v>
      </c>
      <c r="B36" s="84" t="s">
        <v>594</v>
      </c>
      <c r="C36" s="84">
        <v>10</v>
      </c>
      <c r="D36" s="122">
        <v>0.0059759539649260505</v>
      </c>
      <c r="E36" s="122">
        <v>1.4768914084682518</v>
      </c>
      <c r="F36" s="84" t="s">
        <v>3005</v>
      </c>
      <c r="G36" s="84" t="b">
        <v>0</v>
      </c>
      <c r="H36" s="84" t="b">
        <v>0</v>
      </c>
      <c r="I36" s="84" t="b">
        <v>0</v>
      </c>
      <c r="J36" s="84" t="b">
        <v>0</v>
      </c>
      <c r="K36" s="84" t="b">
        <v>0</v>
      </c>
      <c r="L36" s="84" t="b">
        <v>0</v>
      </c>
    </row>
    <row r="37" spans="1:12" ht="15">
      <c r="A37" s="84" t="s">
        <v>297</v>
      </c>
      <c r="B37" s="84" t="s">
        <v>2439</v>
      </c>
      <c r="C37" s="84">
        <v>9</v>
      </c>
      <c r="D37" s="122">
        <v>0.005578367026445139</v>
      </c>
      <c r="E37" s="122">
        <v>2.3219894484825088</v>
      </c>
      <c r="F37" s="84" t="s">
        <v>3005</v>
      </c>
      <c r="G37" s="84" t="b">
        <v>0</v>
      </c>
      <c r="H37" s="84" t="b">
        <v>0</v>
      </c>
      <c r="I37" s="84" t="b">
        <v>0</v>
      </c>
      <c r="J37" s="84" t="b">
        <v>0</v>
      </c>
      <c r="K37" s="84" t="b">
        <v>0</v>
      </c>
      <c r="L37" s="84" t="b">
        <v>0</v>
      </c>
    </row>
    <row r="38" spans="1:12" ht="15">
      <c r="A38" s="84" t="s">
        <v>594</v>
      </c>
      <c r="B38" s="84" t="s">
        <v>2571</v>
      </c>
      <c r="C38" s="84">
        <v>9</v>
      </c>
      <c r="D38" s="122">
        <v>0.005578367026445139</v>
      </c>
      <c r="E38" s="122">
        <v>1.6134741262402594</v>
      </c>
      <c r="F38" s="84" t="s">
        <v>3005</v>
      </c>
      <c r="G38" s="84" t="b">
        <v>0</v>
      </c>
      <c r="H38" s="84" t="b">
        <v>0</v>
      </c>
      <c r="I38" s="84" t="b">
        <v>0</v>
      </c>
      <c r="J38" s="84" t="b">
        <v>0</v>
      </c>
      <c r="K38" s="84" t="b">
        <v>0</v>
      </c>
      <c r="L38" s="84" t="b">
        <v>0</v>
      </c>
    </row>
    <row r="39" spans="1:12" ht="15">
      <c r="A39" s="84" t="s">
        <v>335</v>
      </c>
      <c r="B39" s="84" t="s">
        <v>334</v>
      </c>
      <c r="C39" s="84">
        <v>8</v>
      </c>
      <c r="D39" s="122">
        <v>0.005157295519713765</v>
      </c>
      <c r="E39" s="122">
        <v>2.2762319579218335</v>
      </c>
      <c r="F39" s="84" t="s">
        <v>3005</v>
      </c>
      <c r="G39" s="84" t="b">
        <v>0</v>
      </c>
      <c r="H39" s="84" t="b">
        <v>0</v>
      </c>
      <c r="I39" s="84" t="b">
        <v>0</v>
      </c>
      <c r="J39" s="84" t="b">
        <v>0</v>
      </c>
      <c r="K39" s="84" t="b">
        <v>0</v>
      </c>
      <c r="L39" s="84" t="b">
        <v>0</v>
      </c>
    </row>
    <row r="40" spans="1:12" ht="15">
      <c r="A40" s="84" t="s">
        <v>2430</v>
      </c>
      <c r="B40" s="84" t="s">
        <v>2431</v>
      </c>
      <c r="C40" s="84">
        <v>8</v>
      </c>
      <c r="D40" s="122">
        <v>0.005157295519713765</v>
      </c>
      <c r="E40" s="122">
        <v>2.3219894484825088</v>
      </c>
      <c r="F40" s="84" t="s">
        <v>3005</v>
      </c>
      <c r="G40" s="84" t="b">
        <v>0</v>
      </c>
      <c r="H40" s="84" t="b">
        <v>0</v>
      </c>
      <c r="I40" s="84" t="b">
        <v>0</v>
      </c>
      <c r="J40" s="84" t="b">
        <v>0</v>
      </c>
      <c r="K40" s="84" t="b">
        <v>0</v>
      </c>
      <c r="L40" s="84" t="b">
        <v>0</v>
      </c>
    </row>
    <row r="41" spans="1:12" ht="15">
      <c r="A41" s="84" t="s">
        <v>2431</v>
      </c>
      <c r="B41" s="84" t="s">
        <v>2432</v>
      </c>
      <c r="C41" s="84">
        <v>8</v>
      </c>
      <c r="D41" s="122">
        <v>0.005157295519713765</v>
      </c>
      <c r="E41" s="122">
        <v>2.3219894484825088</v>
      </c>
      <c r="F41" s="84" t="s">
        <v>3005</v>
      </c>
      <c r="G41" s="84" t="b">
        <v>0</v>
      </c>
      <c r="H41" s="84" t="b">
        <v>0</v>
      </c>
      <c r="I41" s="84" t="b">
        <v>0</v>
      </c>
      <c r="J41" s="84" t="b">
        <v>0</v>
      </c>
      <c r="K41" s="84" t="b">
        <v>0</v>
      </c>
      <c r="L41" s="84" t="b">
        <v>0</v>
      </c>
    </row>
    <row r="42" spans="1:12" ht="15">
      <c r="A42" s="84" t="s">
        <v>2432</v>
      </c>
      <c r="B42" s="84" t="s">
        <v>2433</v>
      </c>
      <c r="C42" s="84">
        <v>8</v>
      </c>
      <c r="D42" s="122">
        <v>0.005157295519713765</v>
      </c>
      <c r="E42" s="122">
        <v>2.3731419709298898</v>
      </c>
      <c r="F42" s="84" t="s">
        <v>3005</v>
      </c>
      <c r="G42" s="84" t="b">
        <v>0</v>
      </c>
      <c r="H42" s="84" t="b">
        <v>0</v>
      </c>
      <c r="I42" s="84" t="b">
        <v>0</v>
      </c>
      <c r="J42" s="84" t="b">
        <v>0</v>
      </c>
      <c r="K42" s="84" t="b">
        <v>0</v>
      </c>
      <c r="L42" s="84" t="b">
        <v>0</v>
      </c>
    </row>
    <row r="43" spans="1:12" ht="15">
      <c r="A43" s="84" t="s">
        <v>2433</v>
      </c>
      <c r="B43" s="84" t="s">
        <v>2434</v>
      </c>
      <c r="C43" s="84">
        <v>8</v>
      </c>
      <c r="D43" s="122">
        <v>0.005157295519713765</v>
      </c>
      <c r="E43" s="122">
        <v>2.3731419709298898</v>
      </c>
      <c r="F43" s="84" t="s">
        <v>3005</v>
      </c>
      <c r="G43" s="84" t="b">
        <v>0</v>
      </c>
      <c r="H43" s="84" t="b">
        <v>0</v>
      </c>
      <c r="I43" s="84" t="b">
        <v>0</v>
      </c>
      <c r="J43" s="84" t="b">
        <v>0</v>
      </c>
      <c r="K43" s="84" t="b">
        <v>0</v>
      </c>
      <c r="L43" s="84" t="b">
        <v>0</v>
      </c>
    </row>
    <row r="44" spans="1:12" ht="15">
      <c r="A44" s="84" t="s">
        <v>2434</v>
      </c>
      <c r="B44" s="84" t="s">
        <v>2435</v>
      </c>
      <c r="C44" s="84">
        <v>8</v>
      </c>
      <c r="D44" s="122">
        <v>0.005157295519713765</v>
      </c>
      <c r="E44" s="122">
        <v>2.3731419709298898</v>
      </c>
      <c r="F44" s="84" t="s">
        <v>3005</v>
      </c>
      <c r="G44" s="84" t="b">
        <v>0</v>
      </c>
      <c r="H44" s="84" t="b">
        <v>0</v>
      </c>
      <c r="I44" s="84" t="b">
        <v>0</v>
      </c>
      <c r="J44" s="84" t="b">
        <v>0</v>
      </c>
      <c r="K44" s="84" t="b">
        <v>0</v>
      </c>
      <c r="L44" s="84" t="b">
        <v>0</v>
      </c>
    </row>
    <row r="45" spans="1:12" ht="15">
      <c r="A45" s="84" t="s">
        <v>2435</v>
      </c>
      <c r="B45" s="84" t="s">
        <v>2436</v>
      </c>
      <c r="C45" s="84">
        <v>8</v>
      </c>
      <c r="D45" s="122">
        <v>0.005157295519713765</v>
      </c>
      <c r="E45" s="122">
        <v>2.3731419709298898</v>
      </c>
      <c r="F45" s="84" t="s">
        <v>3005</v>
      </c>
      <c r="G45" s="84" t="b">
        <v>0</v>
      </c>
      <c r="H45" s="84" t="b">
        <v>0</v>
      </c>
      <c r="I45" s="84" t="b">
        <v>0</v>
      </c>
      <c r="J45" s="84" t="b">
        <v>0</v>
      </c>
      <c r="K45" s="84" t="b">
        <v>0</v>
      </c>
      <c r="L45" s="84" t="b">
        <v>0</v>
      </c>
    </row>
    <row r="46" spans="1:12" ht="15">
      <c r="A46" s="84" t="s">
        <v>2436</v>
      </c>
      <c r="B46" s="84" t="s">
        <v>2437</v>
      </c>
      <c r="C46" s="84">
        <v>8</v>
      </c>
      <c r="D46" s="122">
        <v>0.005157295519713765</v>
      </c>
      <c r="E46" s="122">
        <v>2.3731419709298898</v>
      </c>
      <c r="F46" s="84" t="s">
        <v>3005</v>
      </c>
      <c r="G46" s="84" t="b">
        <v>0</v>
      </c>
      <c r="H46" s="84" t="b">
        <v>0</v>
      </c>
      <c r="I46" s="84" t="b">
        <v>0</v>
      </c>
      <c r="J46" s="84" t="b">
        <v>0</v>
      </c>
      <c r="K46" s="84" t="b">
        <v>0</v>
      </c>
      <c r="L46" s="84" t="b">
        <v>0</v>
      </c>
    </row>
    <row r="47" spans="1:12" ht="15">
      <c r="A47" s="84" t="s">
        <v>2437</v>
      </c>
      <c r="B47" s="84" t="s">
        <v>2821</v>
      </c>
      <c r="C47" s="84">
        <v>8</v>
      </c>
      <c r="D47" s="122">
        <v>0.005157295519713765</v>
      </c>
      <c r="E47" s="122">
        <v>2.3731419709298898</v>
      </c>
      <c r="F47" s="84" t="s">
        <v>3005</v>
      </c>
      <c r="G47" s="84" t="b">
        <v>0</v>
      </c>
      <c r="H47" s="84" t="b">
        <v>0</v>
      </c>
      <c r="I47" s="84" t="b">
        <v>0</v>
      </c>
      <c r="J47" s="84" t="b">
        <v>0</v>
      </c>
      <c r="K47" s="84" t="b">
        <v>0</v>
      </c>
      <c r="L47" s="84" t="b">
        <v>0</v>
      </c>
    </row>
    <row r="48" spans="1:12" ht="15">
      <c r="A48" s="84" t="s">
        <v>2821</v>
      </c>
      <c r="B48" s="84" t="s">
        <v>2390</v>
      </c>
      <c r="C48" s="84">
        <v>8</v>
      </c>
      <c r="D48" s="122">
        <v>0.005157295519713765</v>
      </c>
      <c r="E48" s="122">
        <v>1.6529826675239332</v>
      </c>
      <c r="F48" s="84" t="s">
        <v>3005</v>
      </c>
      <c r="G48" s="84" t="b">
        <v>0</v>
      </c>
      <c r="H48" s="84" t="b">
        <v>0</v>
      </c>
      <c r="I48" s="84" t="b">
        <v>0</v>
      </c>
      <c r="J48" s="84" t="b">
        <v>0</v>
      </c>
      <c r="K48" s="84" t="b">
        <v>0</v>
      </c>
      <c r="L48" s="84" t="b">
        <v>0</v>
      </c>
    </row>
    <row r="49" spans="1:12" ht="15">
      <c r="A49" s="84" t="s">
        <v>2390</v>
      </c>
      <c r="B49" s="84" t="s">
        <v>2819</v>
      </c>
      <c r="C49" s="84">
        <v>8</v>
      </c>
      <c r="D49" s="122">
        <v>0.005157295519713765</v>
      </c>
      <c r="E49" s="122">
        <v>1.4469281850908087</v>
      </c>
      <c r="F49" s="84" t="s">
        <v>3005</v>
      </c>
      <c r="G49" s="84" t="b">
        <v>0</v>
      </c>
      <c r="H49" s="84" t="b">
        <v>0</v>
      </c>
      <c r="I49" s="84" t="b">
        <v>0</v>
      </c>
      <c r="J49" s="84" t="b">
        <v>0</v>
      </c>
      <c r="K49" s="84" t="b">
        <v>0</v>
      </c>
      <c r="L49" s="84" t="b">
        <v>0</v>
      </c>
    </row>
    <row r="50" spans="1:12" ht="15">
      <c r="A50" s="84" t="s">
        <v>2410</v>
      </c>
      <c r="B50" s="84" t="s">
        <v>594</v>
      </c>
      <c r="C50" s="84">
        <v>7</v>
      </c>
      <c r="D50" s="122">
        <v>0.004709789300411909</v>
      </c>
      <c r="E50" s="122">
        <v>1.4768914084682518</v>
      </c>
      <c r="F50" s="84" t="s">
        <v>3005</v>
      </c>
      <c r="G50" s="84" t="b">
        <v>0</v>
      </c>
      <c r="H50" s="84" t="b">
        <v>0</v>
      </c>
      <c r="I50" s="84" t="b">
        <v>0</v>
      </c>
      <c r="J50" s="84" t="b">
        <v>0</v>
      </c>
      <c r="K50" s="84" t="b">
        <v>0</v>
      </c>
      <c r="L50" s="84" t="b">
        <v>0</v>
      </c>
    </row>
    <row r="51" spans="1:12" ht="15">
      <c r="A51" s="84" t="s">
        <v>594</v>
      </c>
      <c r="B51" s="84" t="s">
        <v>2344</v>
      </c>
      <c r="C51" s="84">
        <v>7</v>
      </c>
      <c r="D51" s="122">
        <v>0.004709789300411909</v>
      </c>
      <c r="E51" s="122">
        <v>1.5043296568151914</v>
      </c>
      <c r="F51" s="84" t="s">
        <v>3005</v>
      </c>
      <c r="G51" s="84" t="b">
        <v>0</v>
      </c>
      <c r="H51" s="84" t="b">
        <v>0</v>
      </c>
      <c r="I51" s="84" t="b">
        <v>0</v>
      </c>
      <c r="J51" s="84" t="b">
        <v>0</v>
      </c>
      <c r="K51" s="84" t="b">
        <v>0</v>
      </c>
      <c r="L51" s="84" t="b">
        <v>0</v>
      </c>
    </row>
    <row r="52" spans="1:12" ht="15">
      <c r="A52" s="84" t="s">
        <v>2344</v>
      </c>
      <c r="B52" s="84" t="s">
        <v>2342</v>
      </c>
      <c r="C52" s="84">
        <v>7</v>
      </c>
      <c r="D52" s="122">
        <v>0.004709789300411909</v>
      </c>
      <c r="E52" s="122">
        <v>2.1256948033385403</v>
      </c>
      <c r="F52" s="84" t="s">
        <v>3005</v>
      </c>
      <c r="G52" s="84" t="b">
        <v>0</v>
      </c>
      <c r="H52" s="84" t="b">
        <v>0</v>
      </c>
      <c r="I52" s="84" t="b">
        <v>0</v>
      </c>
      <c r="J52" s="84" t="b">
        <v>0</v>
      </c>
      <c r="K52" s="84" t="b">
        <v>0</v>
      </c>
      <c r="L52" s="84" t="b">
        <v>0</v>
      </c>
    </row>
    <row r="53" spans="1:12" ht="15">
      <c r="A53" s="84" t="s">
        <v>2342</v>
      </c>
      <c r="B53" s="84" t="s">
        <v>2345</v>
      </c>
      <c r="C53" s="84">
        <v>7</v>
      </c>
      <c r="D53" s="122">
        <v>0.004709789300411909</v>
      </c>
      <c r="E53" s="122">
        <v>2.263997501504822</v>
      </c>
      <c r="F53" s="84" t="s">
        <v>3005</v>
      </c>
      <c r="G53" s="84" t="b">
        <v>0</v>
      </c>
      <c r="H53" s="84" t="b">
        <v>0</v>
      </c>
      <c r="I53" s="84" t="b">
        <v>0</v>
      </c>
      <c r="J53" s="84" t="b">
        <v>0</v>
      </c>
      <c r="K53" s="84" t="b">
        <v>0</v>
      </c>
      <c r="L53" s="84" t="b">
        <v>0</v>
      </c>
    </row>
    <row r="54" spans="1:12" ht="15">
      <c r="A54" s="84" t="s">
        <v>2345</v>
      </c>
      <c r="B54" s="84" t="s">
        <v>2346</v>
      </c>
      <c r="C54" s="84">
        <v>7</v>
      </c>
      <c r="D54" s="122">
        <v>0.004709789300411909</v>
      </c>
      <c r="E54" s="122">
        <v>2.3731419709298898</v>
      </c>
      <c r="F54" s="84" t="s">
        <v>3005</v>
      </c>
      <c r="G54" s="84" t="b">
        <v>0</v>
      </c>
      <c r="H54" s="84" t="b">
        <v>0</v>
      </c>
      <c r="I54" s="84" t="b">
        <v>0</v>
      </c>
      <c r="J54" s="84" t="b">
        <v>0</v>
      </c>
      <c r="K54" s="84" t="b">
        <v>0</v>
      </c>
      <c r="L54" s="84" t="b">
        <v>0</v>
      </c>
    </row>
    <row r="55" spans="1:12" ht="15">
      <c r="A55" s="84" t="s">
        <v>2346</v>
      </c>
      <c r="B55" s="84" t="s">
        <v>2347</v>
      </c>
      <c r="C55" s="84">
        <v>7</v>
      </c>
      <c r="D55" s="122">
        <v>0.004709789300411909</v>
      </c>
      <c r="E55" s="122">
        <v>2.4311339179075766</v>
      </c>
      <c r="F55" s="84" t="s">
        <v>3005</v>
      </c>
      <c r="G55" s="84" t="b">
        <v>0</v>
      </c>
      <c r="H55" s="84" t="b">
        <v>0</v>
      </c>
      <c r="I55" s="84" t="b">
        <v>0</v>
      </c>
      <c r="J55" s="84" t="b">
        <v>0</v>
      </c>
      <c r="K55" s="84" t="b">
        <v>0</v>
      </c>
      <c r="L55" s="84" t="b">
        <v>0</v>
      </c>
    </row>
    <row r="56" spans="1:12" ht="15">
      <c r="A56" s="84" t="s">
        <v>2347</v>
      </c>
      <c r="B56" s="84" t="s">
        <v>2360</v>
      </c>
      <c r="C56" s="84">
        <v>7</v>
      </c>
      <c r="D56" s="122">
        <v>0.004709789300411909</v>
      </c>
      <c r="E56" s="122">
        <v>2.4311339179075766</v>
      </c>
      <c r="F56" s="84" t="s">
        <v>3005</v>
      </c>
      <c r="G56" s="84" t="b">
        <v>0</v>
      </c>
      <c r="H56" s="84" t="b">
        <v>0</v>
      </c>
      <c r="I56" s="84" t="b">
        <v>0</v>
      </c>
      <c r="J56" s="84" t="b">
        <v>0</v>
      </c>
      <c r="K56" s="84" t="b">
        <v>0</v>
      </c>
      <c r="L56" s="84" t="b">
        <v>0</v>
      </c>
    </row>
    <row r="57" spans="1:12" ht="15">
      <c r="A57" s="84" t="s">
        <v>2360</v>
      </c>
      <c r="B57" s="84" t="s">
        <v>2361</v>
      </c>
      <c r="C57" s="84">
        <v>7</v>
      </c>
      <c r="D57" s="122">
        <v>0.004709789300411909</v>
      </c>
      <c r="E57" s="122">
        <v>2.4311339179075766</v>
      </c>
      <c r="F57" s="84" t="s">
        <v>3005</v>
      </c>
      <c r="G57" s="84" t="b">
        <v>0</v>
      </c>
      <c r="H57" s="84" t="b">
        <v>0</v>
      </c>
      <c r="I57" s="84" t="b">
        <v>0</v>
      </c>
      <c r="J57" s="84" t="b">
        <v>0</v>
      </c>
      <c r="K57" s="84" t="b">
        <v>0</v>
      </c>
      <c r="L57" s="84" t="b">
        <v>0</v>
      </c>
    </row>
    <row r="58" spans="1:12" ht="15">
      <c r="A58" s="84" t="s">
        <v>2361</v>
      </c>
      <c r="B58" s="84" t="s">
        <v>335</v>
      </c>
      <c r="C58" s="84">
        <v>7</v>
      </c>
      <c r="D58" s="122">
        <v>0.004709789300411909</v>
      </c>
      <c r="E58" s="122">
        <v>2.3219894484825088</v>
      </c>
      <c r="F58" s="84" t="s">
        <v>3005</v>
      </c>
      <c r="G58" s="84" t="b">
        <v>0</v>
      </c>
      <c r="H58" s="84" t="b">
        <v>0</v>
      </c>
      <c r="I58" s="84" t="b">
        <v>0</v>
      </c>
      <c r="J58" s="84" t="b">
        <v>0</v>
      </c>
      <c r="K58" s="84" t="b">
        <v>0</v>
      </c>
      <c r="L58" s="84" t="b">
        <v>0</v>
      </c>
    </row>
    <row r="59" spans="1:12" ht="15">
      <c r="A59" s="84" t="s">
        <v>313</v>
      </c>
      <c r="B59" s="84" t="s">
        <v>2430</v>
      </c>
      <c r="C59" s="84">
        <v>7</v>
      </c>
      <c r="D59" s="122">
        <v>0.004709789300411909</v>
      </c>
      <c r="E59" s="122">
        <v>2.2348392727636086</v>
      </c>
      <c r="F59" s="84" t="s">
        <v>3005</v>
      </c>
      <c r="G59" s="84" t="b">
        <v>0</v>
      </c>
      <c r="H59" s="84" t="b">
        <v>0</v>
      </c>
      <c r="I59" s="84" t="b">
        <v>0</v>
      </c>
      <c r="J59" s="84" t="b">
        <v>0</v>
      </c>
      <c r="K59" s="84" t="b">
        <v>0</v>
      </c>
      <c r="L59" s="84" t="b">
        <v>0</v>
      </c>
    </row>
    <row r="60" spans="1:12" ht="15">
      <c r="A60" s="84" t="s">
        <v>2819</v>
      </c>
      <c r="B60" s="84" t="s">
        <v>2429</v>
      </c>
      <c r="C60" s="84">
        <v>7</v>
      </c>
      <c r="D60" s="122">
        <v>0.004709789300411909</v>
      </c>
      <c r="E60" s="122">
        <v>2.03854462761964</v>
      </c>
      <c r="F60" s="84" t="s">
        <v>3005</v>
      </c>
      <c r="G60" s="84" t="b">
        <v>0</v>
      </c>
      <c r="H60" s="84" t="b">
        <v>0</v>
      </c>
      <c r="I60" s="84" t="b">
        <v>0</v>
      </c>
      <c r="J60" s="84" t="b">
        <v>0</v>
      </c>
      <c r="K60" s="84" t="b">
        <v>0</v>
      </c>
      <c r="L60" s="84" t="b">
        <v>0</v>
      </c>
    </row>
    <row r="61" spans="1:12" ht="15">
      <c r="A61" s="84" t="s">
        <v>327</v>
      </c>
      <c r="B61" s="84" t="s">
        <v>2410</v>
      </c>
      <c r="C61" s="84">
        <v>6</v>
      </c>
      <c r="D61" s="122">
        <v>0.004232047608532191</v>
      </c>
      <c r="E61" s="122">
        <v>2.162288605614997</v>
      </c>
      <c r="F61" s="84" t="s">
        <v>3005</v>
      </c>
      <c r="G61" s="84" t="b">
        <v>0</v>
      </c>
      <c r="H61" s="84" t="b">
        <v>0</v>
      </c>
      <c r="I61" s="84" t="b">
        <v>0</v>
      </c>
      <c r="J61" s="84" t="b">
        <v>0</v>
      </c>
      <c r="K61" s="84" t="b">
        <v>0</v>
      </c>
      <c r="L61" s="84" t="b">
        <v>0</v>
      </c>
    </row>
    <row r="62" spans="1:12" ht="15">
      <c r="A62" s="84" t="s">
        <v>334</v>
      </c>
      <c r="B62" s="84" t="s">
        <v>2572</v>
      </c>
      <c r="C62" s="84">
        <v>6</v>
      </c>
      <c r="D62" s="122">
        <v>0.004232047608532191</v>
      </c>
      <c r="E62" s="122">
        <v>2.4311339179075766</v>
      </c>
      <c r="F62" s="84" t="s">
        <v>3005</v>
      </c>
      <c r="G62" s="84" t="b">
        <v>0</v>
      </c>
      <c r="H62" s="84" t="b">
        <v>0</v>
      </c>
      <c r="I62" s="84" t="b">
        <v>0</v>
      </c>
      <c r="J62" s="84" t="b">
        <v>0</v>
      </c>
      <c r="K62" s="84" t="b">
        <v>0</v>
      </c>
      <c r="L62" s="84" t="b">
        <v>0</v>
      </c>
    </row>
    <row r="63" spans="1:12" ht="15">
      <c r="A63" s="84" t="s">
        <v>2355</v>
      </c>
      <c r="B63" s="84" t="s">
        <v>622</v>
      </c>
      <c r="C63" s="84">
        <v>6</v>
      </c>
      <c r="D63" s="122">
        <v>0.004232047608532191</v>
      </c>
      <c r="E63" s="122">
        <v>1.1405693559217605</v>
      </c>
      <c r="F63" s="84" t="s">
        <v>3005</v>
      </c>
      <c r="G63" s="84" t="b">
        <v>0</v>
      </c>
      <c r="H63" s="84" t="b">
        <v>0</v>
      </c>
      <c r="I63" s="84" t="b">
        <v>0</v>
      </c>
      <c r="J63" s="84" t="b">
        <v>0</v>
      </c>
      <c r="K63" s="84" t="b">
        <v>0</v>
      </c>
      <c r="L63" s="84" t="b">
        <v>0</v>
      </c>
    </row>
    <row r="64" spans="1:12" ht="15">
      <c r="A64" s="84" t="s">
        <v>622</v>
      </c>
      <c r="B64" s="84" t="s">
        <v>594</v>
      </c>
      <c r="C64" s="84">
        <v>6</v>
      </c>
      <c r="D64" s="122">
        <v>0.004232047608532191</v>
      </c>
      <c r="E64" s="122">
        <v>1.0789513997962141</v>
      </c>
      <c r="F64" s="84" t="s">
        <v>3005</v>
      </c>
      <c r="G64" s="84" t="b">
        <v>0</v>
      </c>
      <c r="H64" s="84" t="b">
        <v>0</v>
      </c>
      <c r="I64" s="84" t="b">
        <v>0</v>
      </c>
      <c r="J64" s="84" t="b">
        <v>0</v>
      </c>
      <c r="K64" s="84" t="b">
        <v>0</v>
      </c>
      <c r="L64" s="84" t="b">
        <v>0</v>
      </c>
    </row>
    <row r="65" spans="1:12" ht="15">
      <c r="A65" s="84" t="s">
        <v>2403</v>
      </c>
      <c r="B65" s="84" t="s">
        <v>2822</v>
      </c>
      <c r="C65" s="84">
        <v>6</v>
      </c>
      <c r="D65" s="122">
        <v>0.004232047608532191</v>
      </c>
      <c r="E65" s="122">
        <v>2.0373498690066967</v>
      </c>
      <c r="F65" s="84" t="s">
        <v>3005</v>
      </c>
      <c r="G65" s="84" t="b">
        <v>0</v>
      </c>
      <c r="H65" s="84" t="b">
        <v>0</v>
      </c>
      <c r="I65" s="84" t="b">
        <v>0</v>
      </c>
      <c r="J65" s="84" t="b">
        <v>0</v>
      </c>
      <c r="K65" s="84" t="b">
        <v>0</v>
      </c>
      <c r="L65" s="84" t="b">
        <v>0</v>
      </c>
    </row>
    <row r="66" spans="1:12" ht="15">
      <c r="A66" s="84" t="s">
        <v>2403</v>
      </c>
      <c r="B66" s="84" t="s">
        <v>2404</v>
      </c>
      <c r="C66" s="84">
        <v>5</v>
      </c>
      <c r="D66" s="122">
        <v>0.003718987171059386</v>
      </c>
      <c r="E66" s="122">
        <v>2.162288605614997</v>
      </c>
      <c r="F66" s="84" t="s">
        <v>3005</v>
      </c>
      <c r="G66" s="84" t="b">
        <v>0</v>
      </c>
      <c r="H66" s="84" t="b">
        <v>0</v>
      </c>
      <c r="I66" s="84" t="b">
        <v>0</v>
      </c>
      <c r="J66" s="84" t="b">
        <v>0</v>
      </c>
      <c r="K66" s="84" t="b">
        <v>0</v>
      </c>
      <c r="L66" s="84" t="b">
        <v>0</v>
      </c>
    </row>
    <row r="67" spans="1:12" ht="15">
      <c r="A67" s="84" t="s">
        <v>2834</v>
      </c>
      <c r="B67" s="84" t="s">
        <v>2835</v>
      </c>
      <c r="C67" s="84">
        <v>4</v>
      </c>
      <c r="D67" s="122">
        <v>0.003163455910733971</v>
      </c>
      <c r="E67" s="122">
        <v>2.674171966593871</v>
      </c>
      <c r="F67" s="84" t="s">
        <v>3005</v>
      </c>
      <c r="G67" s="84" t="b">
        <v>0</v>
      </c>
      <c r="H67" s="84" t="b">
        <v>0</v>
      </c>
      <c r="I67" s="84" t="b">
        <v>0</v>
      </c>
      <c r="J67" s="84" t="b">
        <v>0</v>
      </c>
      <c r="K67" s="84" t="b">
        <v>0</v>
      </c>
      <c r="L67" s="84" t="b">
        <v>0</v>
      </c>
    </row>
    <row r="68" spans="1:12" ht="15">
      <c r="A68" s="84" t="s">
        <v>2835</v>
      </c>
      <c r="B68" s="84" t="s">
        <v>2836</v>
      </c>
      <c r="C68" s="84">
        <v>4</v>
      </c>
      <c r="D68" s="122">
        <v>0.003163455910733971</v>
      </c>
      <c r="E68" s="122">
        <v>2.674171966593871</v>
      </c>
      <c r="F68" s="84" t="s">
        <v>3005</v>
      </c>
      <c r="G68" s="84" t="b">
        <v>0</v>
      </c>
      <c r="H68" s="84" t="b">
        <v>0</v>
      </c>
      <c r="I68" s="84" t="b">
        <v>0</v>
      </c>
      <c r="J68" s="84" t="b">
        <v>1</v>
      </c>
      <c r="K68" s="84" t="b">
        <v>0</v>
      </c>
      <c r="L68" s="84" t="b">
        <v>0</v>
      </c>
    </row>
    <row r="69" spans="1:12" ht="15">
      <c r="A69" s="84" t="s">
        <v>2836</v>
      </c>
      <c r="B69" s="84" t="s">
        <v>2837</v>
      </c>
      <c r="C69" s="84">
        <v>4</v>
      </c>
      <c r="D69" s="122">
        <v>0.003163455910733971</v>
      </c>
      <c r="E69" s="122">
        <v>2.674171966593871</v>
      </c>
      <c r="F69" s="84" t="s">
        <v>3005</v>
      </c>
      <c r="G69" s="84" t="b">
        <v>1</v>
      </c>
      <c r="H69" s="84" t="b">
        <v>0</v>
      </c>
      <c r="I69" s="84" t="b">
        <v>0</v>
      </c>
      <c r="J69" s="84" t="b">
        <v>0</v>
      </c>
      <c r="K69" s="84" t="b">
        <v>0</v>
      </c>
      <c r="L69" s="84" t="b">
        <v>0</v>
      </c>
    </row>
    <row r="70" spans="1:12" ht="15">
      <c r="A70" s="84" t="s">
        <v>2837</v>
      </c>
      <c r="B70" s="84" t="s">
        <v>2838</v>
      </c>
      <c r="C70" s="84">
        <v>4</v>
      </c>
      <c r="D70" s="122">
        <v>0.003163455910733971</v>
      </c>
      <c r="E70" s="122">
        <v>2.674171966593871</v>
      </c>
      <c r="F70" s="84" t="s">
        <v>3005</v>
      </c>
      <c r="G70" s="84" t="b">
        <v>0</v>
      </c>
      <c r="H70" s="84" t="b">
        <v>0</v>
      </c>
      <c r="I70" s="84" t="b">
        <v>0</v>
      </c>
      <c r="J70" s="84" t="b">
        <v>0</v>
      </c>
      <c r="K70" s="84" t="b">
        <v>0</v>
      </c>
      <c r="L70" s="84" t="b">
        <v>0</v>
      </c>
    </row>
    <row r="71" spans="1:12" ht="15">
      <c r="A71" s="84" t="s">
        <v>2838</v>
      </c>
      <c r="B71" s="84" t="s">
        <v>2839</v>
      </c>
      <c r="C71" s="84">
        <v>4</v>
      </c>
      <c r="D71" s="122">
        <v>0.003163455910733971</v>
      </c>
      <c r="E71" s="122">
        <v>2.674171966593871</v>
      </c>
      <c r="F71" s="84" t="s">
        <v>3005</v>
      </c>
      <c r="G71" s="84" t="b">
        <v>0</v>
      </c>
      <c r="H71" s="84" t="b">
        <v>0</v>
      </c>
      <c r="I71" s="84" t="b">
        <v>0</v>
      </c>
      <c r="J71" s="84" t="b">
        <v>0</v>
      </c>
      <c r="K71" s="84" t="b">
        <v>0</v>
      </c>
      <c r="L71" s="84" t="b">
        <v>0</v>
      </c>
    </row>
    <row r="72" spans="1:12" ht="15">
      <c r="A72" s="84" t="s">
        <v>2839</v>
      </c>
      <c r="B72" s="84" t="s">
        <v>2355</v>
      </c>
      <c r="C72" s="84">
        <v>4</v>
      </c>
      <c r="D72" s="122">
        <v>0.003163455910733971</v>
      </c>
      <c r="E72" s="122">
        <v>1.6741719665938712</v>
      </c>
      <c r="F72" s="84" t="s">
        <v>3005</v>
      </c>
      <c r="G72" s="84" t="b">
        <v>0</v>
      </c>
      <c r="H72" s="84" t="b">
        <v>0</v>
      </c>
      <c r="I72" s="84" t="b">
        <v>0</v>
      </c>
      <c r="J72" s="84" t="b">
        <v>0</v>
      </c>
      <c r="K72" s="84" t="b">
        <v>0</v>
      </c>
      <c r="L72" s="84" t="b">
        <v>0</v>
      </c>
    </row>
    <row r="73" spans="1:12" ht="15">
      <c r="A73" s="84" t="s">
        <v>2355</v>
      </c>
      <c r="B73" s="84" t="s">
        <v>2390</v>
      </c>
      <c r="C73" s="84">
        <v>4</v>
      </c>
      <c r="D73" s="122">
        <v>0.003163455910733971</v>
      </c>
      <c r="E73" s="122">
        <v>0.6422588021321601</v>
      </c>
      <c r="F73" s="84" t="s">
        <v>3005</v>
      </c>
      <c r="G73" s="84" t="b">
        <v>0</v>
      </c>
      <c r="H73" s="84" t="b">
        <v>0</v>
      </c>
      <c r="I73" s="84" t="b">
        <v>0</v>
      </c>
      <c r="J73" s="84" t="b">
        <v>0</v>
      </c>
      <c r="K73" s="84" t="b">
        <v>0</v>
      </c>
      <c r="L73" s="84" t="b">
        <v>0</v>
      </c>
    </row>
    <row r="74" spans="1:12" ht="15">
      <c r="A74" s="84" t="s">
        <v>2815</v>
      </c>
      <c r="B74" s="84" t="s">
        <v>2826</v>
      </c>
      <c r="C74" s="84">
        <v>4</v>
      </c>
      <c r="D74" s="122">
        <v>0.003163455910733971</v>
      </c>
      <c r="E74" s="122">
        <v>1.7991107032021711</v>
      </c>
      <c r="F74" s="84" t="s">
        <v>3005</v>
      </c>
      <c r="G74" s="84" t="b">
        <v>0</v>
      </c>
      <c r="H74" s="84" t="b">
        <v>0</v>
      </c>
      <c r="I74" s="84" t="b">
        <v>0</v>
      </c>
      <c r="J74" s="84" t="b">
        <v>0</v>
      </c>
      <c r="K74" s="84" t="b">
        <v>0</v>
      </c>
      <c r="L74" s="84" t="b">
        <v>0</v>
      </c>
    </row>
    <row r="75" spans="1:12" ht="15">
      <c r="A75" s="84" t="s">
        <v>2826</v>
      </c>
      <c r="B75" s="84" t="s">
        <v>2840</v>
      </c>
      <c r="C75" s="84">
        <v>4</v>
      </c>
      <c r="D75" s="122">
        <v>0.003163455910733971</v>
      </c>
      <c r="E75" s="122">
        <v>2.577261953585815</v>
      </c>
      <c r="F75" s="84" t="s">
        <v>3005</v>
      </c>
      <c r="G75" s="84" t="b">
        <v>0</v>
      </c>
      <c r="H75" s="84" t="b">
        <v>0</v>
      </c>
      <c r="I75" s="84" t="b">
        <v>0</v>
      </c>
      <c r="J75" s="84" t="b">
        <v>0</v>
      </c>
      <c r="K75" s="84" t="b">
        <v>0</v>
      </c>
      <c r="L75" s="84" t="b">
        <v>0</v>
      </c>
    </row>
    <row r="76" spans="1:12" ht="15">
      <c r="A76" s="84" t="s">
        <v>2405</v>
      </c>
      <c r="B76" s="84" t="s">
        <v>2351</v>
      </c>
      <c r="C76" s="84">
        <v>4</v>
      </c>
      <c r="D76" s="122">
        <v>0.003163455910733971</v>
      </c>
      <c r="E76" s="122">
        <v>2.674171966593871</v>
      </c>
      <c r="F76" s="84" t="s">
        <v>3005</v>
      </c>
      <c r="G76" s="84" t="b">
        <v>0</v>
      </c>
      <c r="H76" s="84" t="b">
        <v>0</v>
      </c>
      <c r="I76" s="84" t="b">
        <v>0</v>
      </c>
      <c r="J76" s="84" t="b">
        <v>0</v>
      </c>
      <c r="K76" s="84" t="b">
        <v>0</v>
      </c>
      <c r="L76" s="84" t="b">
        <v>0</v>
      </c>
    </row>
    <row r="77" spans="1:12" ht="15">
      <c r="A77" s="84" t="s">
        <v>2351</v>
      </c>
      <c r="B77" s="84" t="s">
        <v>2406</v>
      </c>
      <c r="C77" s="84">
        <v>4</v>
      </c>
      <c r="D77" s="122">
        <v>0.003163455910733971</v>
      </c>
      <c r="E77" s="122">
        <v>2.577261953585815</v>
      </c>
      <c r="F77" s="84" t="s">
        <v>3005</v>
      </c>
      <c r="G77" s="84" t="b">
        <v>0</v>
      </c>
      <c r="H77" s="84" t="b">
        <v>0</v>
      </c>
      <c r="I77" s="84" t="b">
        <v>0</v>
      </c>
      <c r="J77" s="84" t="b">
        <v>0</v>
      </c>
      <c r="K77" s="84" t="b">
        <v>1</v>
      </c>
      <c r="L77" s="84" t="b">
        <v>0</v>
      </c>
    </row>
    <row r="78" spans="1:12" ht="15">
      <c r="A78" s="84" t="s">
        <v>2406</v>
      </c>
      <c r="B78" s="84" t="s">
        <v>2407</v>
      </c>
      <c r="C78" s="84">
        <v>4</v>
      </c>
      <c r="D78" s="122">
        <v>0.003163455910733971</v>
      </c>
      <c r="E78" s="122">
        <v>2.577261953585815</v>
      </c>
      <c r="F78" s="84" t="s">
        <v>3005</v>
      </c>
      <c r="G78" s="84" t="b">
        <v>0</v>
      </c>
      <c r="H78" s="84" t="b">
        <v>1</v>
      </c>
      <c r="I78" s="84" t="b">
        <v>0</v>
      </c>
      <c r="J78" s="84" t="b">
        <v>0</v>
      </c>
      <c r="K78" s="84" t="b">
        <v>0</v>
      </c>
      <c r="L78" s="84" t="b">
        <v>0</v>
      </c>
    </row>
    <row r="79" spans="1:12" ht="15">
      <c r="A79" s="84" t="s">
        <v>2407</v>
      </c>
      <c r="B79" s="84" t="s">
        <v>2408</v>
      </c>
      <c r="C79" s="84">
        <v>4</v>
      </c>
      <c r="D79" s="122">
        <v>0.003163455910733971</v>
      </c>
      <c r="E79" s="122">
        <v>2.674171966593871</v>
      </c>
      <c r="F79" s="84" t="s">
        <v>3005</v>
      </c>
      <c r="G79" s="84" t="b">
        <v>0</v>
      </c>
      <c r="H79" s="84" t="b">
        <v>0</v>
      </c>
      <c r="I79" s="84" t="b">
        <v>0</v>
      </c>
      <c r="J79" s="84" t="b">
        <v>0</v>
      </c>
      <c r="K79" s="84" t="b">
        <v>0</v>
      </c>
      <c r="L79" s="84" t="b">
        <v>0</v>
      </c>
    </row>
    <row r="80" spans="1:12" ht="15">
      <c r="A80" s="84" t="s">
        <v>2408</v>
      </c>
      <c r="B80" s="84" t="s">
        <v>2843</v>
      </c>
      <c r="C80" s="84">
        <v>4</v>
      </c>
      <c r="D80" s="122">
        <v>0.003163455910733971</v>
      </c>
      <c r="E80" s="122">
        <v>2.674171966593871</v>
      </c>
      <c r="F80" s="84" t="s">
        <v>3005</v>
      </c>
      <c r="G80" s="84" t="b">
        <v>0</v>
      </c>
      <c r="H80" s="84" t="b">
        <v>0</v>
      </c>
      <c r="I80" s="84" t="b">
        <v>0</v>
      </c>
      <c r="J80" s="84" t="b">
        <v>0</v>
      </c>
      <c r="K80" s="84" t="b">
        <v>0</v>
      </c>
      <c r="L80" s="84" t="b">
        <v>0</v>
      </c>
    </row>
    <row r="81" spans="1:12" ht="15">
      <c r="A81" s="84" t="s">
        <v>2843</v>
      </c>
      <c r="B81" s="84" t="s">
        <v>2352</v>
      </c>
      <c r="C81" s="84">
        <v>4</v>
      </c>
      <c r="D81" s="122">
        <v>0.003163455910733971</v>
      </c>
      <c r="E81" s="122">
        <v>2.674171966593871</v>
      </c>
      <c r="F81" s="84" t="s">
        <v>3005</v>
      </c>
      <c r="G81" s="84" t="b">
        <v>0</v>
      </c>
      <c r="H81" s="84" t="b">
        <v>0</v>
      </c>
      <c r="I81" s="84" t="b">
        <v>0</v>
      </c>
      <c r="J81" s="84" t="b">
        <v>0</v>
      </c>
      <c r="K81" s="84" t="b">
        <v>0</v>
      </c>
      <c r="L81" s="84" t="b">
        <v>0</v>
      </c>
    </row>
    <row r="82" spans="1:12" ht="15">
      <c r="A82" s="84" t="s">
        <v>2352</v>
      </c>
      <c r="B82" s="84" t="s">
        <v>2844</v>
      </c>
      <c r="C82" s="84">
        <v>4</v>
      </c>
      <c r="D82" s="122">
        <v>0.003163455910733971</v>
      </c>
      <c r="E82" s="122">
        <v>2.674171966593871</v>
      </c>
      <c r="F82" s="84" t="s">
        <v>3005</v>
      </c>
      <c r="G82" s="84" t="b">
        <v>0</v>
      </c>
      <c r="H82" s="84" t="b">
        <v>0</v>
      </c>
      <c r="I82" s="84" t="b">
        <v>0</v>
      </c>
      <c r="J82" s="84" t="b">
        <v>0</v>
      </c>
      <c r="K82" s="84" t="b">
        <v>0</v>
      </c>
      <c r="L82" s="84" t="b">
        <v>0</v>
      </c>
    </row>
    <row r="83" spans="1:12" ht="15">
      <c r="A83" s="84" t="s">
        <v>2844</v>
      </c>
      <c r="B83" s="84" t="s">
        <v>2403</v>
      </c>
      <c r="C83" s="84">
        <v>4</v>
      </c>
      <c r="D83" s="122">
        <v>0.003163455910733971</v>
      </c>
      <c r="E83" s="122">
        <v>2.2348392727636086</v>
      </c>
      <c r="F83" s="84" t="s">
        <v>3005</v>
      </c>
      <c r="G83" s="84" t="b">
        <v>0</v>
      </c>
      <c r="H83" s="84" t="b">
        <v>0</v>
      </c>
      <c r="I83" s="84" t="b">
        <v>0</v>
      </c>
      <c r="J83" s="84" t="b">
        <v>0</v>
      </c>
      <c r="K83" s="84" t="b">
        <v>0</v>
      </c>
      <c r="L83" s="84" t="b">
        <v>0</v>
      </c>
    </row>
    <row r="84" spans="1:12" ht="15">
      <c r="A84" s="84" t="s">
        <v>2404</v>
      </c>
      <c r="B84" s="84" t="s">
        <v>2353</v>
      </c>
      <c r="C84" s="84">
        <v>4</v>
      </c>
      <c r="D84" s="122">
        <v>0.003163455910733971</v>
      </c>
      <c r="E84" s="122">
        <v>2.577261953585815</v>
      </c>
      <c r="F84" s="84" t="s">
        <v>3005</v>
      </c>
      <c r="G84" s="84" t="b">
        <v>0</v>
      </c>
      <c r="H84" s="84" t="b">
        <v>0</v>
      </c>
      <c r="I84" s="84" t="b">
        <v>0</v>
      </c>
      <c r="J84" s="84" t="b">
        <v>0</v>
      </c>
      <c r="K84" s="84" t="b">
        <v>0</v>
      </c>
      <c r="L84" s="84" t="b">
        <v>0</v>
      </c>
    </row>
    <row r="85" spans="1:12" ht="15">
      <c r="A85" s="84" t="s">
        <v>2353</v>
      </c>
      <c r="B85" s="84" t="s">
        <v>2354</v>
      </c>
      <c r="C85" s="84">
        <v>4</v>
      </c>
      <c r="D85" s="122">
        <v>0.003163455910733971</v>
      </c>
      <c r="E85" s="122">
        <v>2.674171966593871</v>
      </c>
      <c r="F85" s="84" t="s">
        <v>3005</v>
      </c>
      <c r="G85" s="84" t="b">
        <v>0</v>
      </c>
      <c r="H85" s="84" t="b">
        <v>0</v>
      </c>
      <c r="I85" s="84" t="b">
        <v>0</v>
      </c>
      <c r="J85" s="84" t="b">
        <v>0</v>
      </c>
      <c r="K85" s="84" t="b">
        <v>0</v>
      </c>
      <c r="L85" s="84" t="b">
        <v>0</v>
      </c>
    </row>
    <row r="86" spans="1:12" ht="15">
      <c r="A86" s="84" t="s">
        <v>2449</v>
      </c>
      <c r="B86" s="84" t="s">
        <v>2355</v>
      </c>
      <c r="C86" s="84">
        <v>4</v>
      </c>
      <c r="D86" s="122">
        <v>0.003163455910733971</v>
      </c>
      <c r="E86" s="122">
        <v>1.3219894484825088</v>
      </c>
      <c r="F86" s="84" t="s">
        <v>3005</v>
      </c>
      <c r="G86" s="84" t="b">
        <v>0</v>
      </c>
      <c r="H86" s="84" t="b">
        <v>0</v>
      </c>
      <c r="I86" s="84" t="b">
        <v>0</v>
      </c>
      <c r="J86" s="84" t="b">
        <v>0</v>
      </c>
      <c r="K86" s="84" t="b">
        <v>0</v>
      </c>
      <c r="L86" s="84" t="b">
        <v>0</v>
      </c>
    </row>
    <row r="87" spans="1:12" ht="15">
      <c r="A87" s="84" t="s">
        <v>2849</v>
      </c>
      <c r="B87" s="84" t="s">
        <v>2850</v>
      </c>
      <c r="C87" s="84">
        <v>4</v>
      </c>
      <c r="D87" s="122">
        <v>0.003163455910733971</v>
      </c>
      <c r="E87" s="122">
        <v>2.674171966593871</v>
      </c>
      <c r="F87" s="84" t="s">
        <v>3005</v>
      </c>
      <c r="G87" s="84" t="b">
        <v>0</v>
      </c>
      <c r="H87" s="84" t="b">
        <v>0</v>
      </c>
      <c r="I87" s="84" t="b">
        <v>0</v>
      </c>
      <c r="J87" s="84" t="b">
        <v>0</v>
      </c>
      <c r="K87" s="84" t="b">
        <v>0</v>
      </c>
      <c r="L87" s="84" t="b">
        <v>0</v>
      </c>
    </row>
    <row r="88" spans="1:12" ht="15">
      <c r="A88" s="84" t="s">
        <v>2390</v>
      </c>
      <c r="B88" s="84" t="s">
        <v>2864</v>
      </c>
      <c r="C88" s="84">
        <v>3</v>
      </c>
      <c r="D88" s="122">
        <v>0.002811198046208294</v>
      </c>
      <c r="E88" s="122">
        <v>1.6230194441464898</v>
      </c>
      <c r="F88" s="84" t="s">
        <v>3005</v>
      </c>
      <c r="G88" s="84" t="b">
        <v>0</v>
      </c>
      <c r="H88" s="84" t="b">
        <v>0</v>
      </c>
      <c r="I88" s="84" t="b">
        <v>0</v>
      </c>
      <c r="J88" s="84" t="b">
        <v>0</v>
      </c>
      <c r="K88" s="84" t="b">
        <v>0</v>
      </c>
      <c r="L88" s="84" t="b">
        <v>0</v>
      </c>
    </row>
    <row r="89" spans="1:12" ht="15">
      <c r="A89" s="84" t="s">
        <v>2846</v>
      </c>
      <c r="B89" s="84" t="s">
        <v>594</v>
      </c>
      <c r="C89" s="84">
        <v>3</v>
      </c>
      <c r="D89" s="122">
        <v>0.0025546299174239117</v>
      </c>
      <c r="E89" s="122">
        <v>1.351952671859952</v>
      </c>
      <c r="F89" s="84" t="s">
        <v>3005</v>
      </c>
      <c r="G89" s="84" t="b">
        <v>0</v>
      </c>
      <c r="H89" s="84" t="b">
        <v>0</v>
      </c>
      <c r="I89" s="84" t="b">
        <v>0</v>
      </c>
      <c r="J89" s="84" t="b">
        <v>0</v>
      </c>
      <c r="K89" s="84" t="b">
        <v>0</v>
      </c>
      <c r="L89" s="84" t="b">
        <v>0</v>
      </c>
    </row>
    <row r="90" spans="1:12" ht="15">
      <c r="A90" s="84" t="s">
        <v>594</v>
      </c>
      <c r="B90" s="84" t="s">
        <v>2392</v>
      </c>
      <c r="C90" s="84">
        <v>3</v>
      </c>
      <c r="D90" s="122">
        <v>0.0025546299174239117</v>
      </c>
      <c r="E90" s="122">
        <v>0.5591164639176668</v>
      </c>
      <c r="F90" s="84" t="s">
        <v>3005</v>
      </c>
      <c r="G90" s="84" t="b">
        <v>0</v>
      </c>
      <c r="H90" s="84" t="b">
        <v>0</v>
      </c>
      <c r="I90" s="84" t="b">
        <v>0</v>
      </c>
      <c r="J90" s="84" t="b">
        <v>0</v>
      </c>
      <c r="K90" s="84" t="b">
        <v>0</v>
      </c>
      <c r="L90" s="84" t="b">
        <v>0</v>
      </c>
    </row>
    <row r="91" spans="1:12" ht="15">
      <c r="A91" s="84" t="s">
        <v>2392</v>
      </c>
      <c r="B91" s="84" t="s">
        <v>2369</v>
      </c>
      <c r="C91" s="84">
        <v>3</v>
      </c>
      <c r="D91" s="122">
        <v>0.0025546299174239117</v>
      </c>
      <c r="E91" s="122">
        <v>1.522904291263222</v>
      </c>
      <c r="F91" s="84" t="s">
        <v>3005</v>
      </c>
      <c r="G91" s="84" t="b">
        <v>0</v>
      </c>
      <c r="H91" s="84" t="b">
        <v>0</v>
      </c>
      <c r="I91" s="84" t="b">
        <v>0</v>
      </c>
      <c r="J91" s="84" t="b">
        <v>0</v>
      </c>
      <c r="K91" s="84" t="b">
        <v>0</v>
      </c>
      <c r="L91" s="84" t="b">
        <v>0</v>
      </c>
    </row>
    <row r="92" spans="1:12" ht="15">
      <c r="A92" s="84" t="s">
        <v>2369</v>
      </c>
      <c r="B92" s="84" t="s">
        <v>2865</v>
      </c>
      <c r="C92" s="84">
        <v>3</v>
      </c>
      <c r="D92" s="122">
        <v>0.0025546299174239117</v>
      </c>
      <c r="E92" s="122">
        <v>2.577261953585815</v>
      </c>
      <c r="F92" s="84" t="s">
        <v>3005</v>
      </c>
      <c r="G92" s="84" t="b">
        <v>0</v>
      </c>
      <c r="H92" s="84" t="b">
        <v>0</v>
      </c>
      <c r="I92" s="84" t="b">
        <v>0</v>
      </c>
      <c r="J92" s="84" t="b">
        <v>0</v>
      </c>
      <c r="K92" s="84" t="b">
        <v>1</v>
      </c>
      <c r="L92" s="84" t="b">
        <v>0</v>
      </c>
    </row>
    <row r="93" spans="1:12" ht="15">
      <c r="A93" s="84" t="s">
        <v>2865</v>
      </c>
      <c r="B93" s="84" t="s">
        <v>2866</v>
      </c>
      <c r="C93" s="84">
        <v>3</v>
      </c>
      <c r="D93" s="122">
        <v>0.0025546299174239117</v>
      </c>
      <c r="E93" s="122">
        <v>2.799110703202171</v>
      </c>
      <c r="F93" s="84" t="s">
        <v>3005</v>
      </c>
      <c r="G93" s="84" t="b">
        <v>0</v>
      </c>
      <c r="H93" s="84" t="b">
        <v>1</v>
      </c>
      <c r="I93" s="84" t="b">
        <v>0</v>
      </c>
      <c r="J93" s="84" t="b">
        <v>0</v>
      </c>
      <c r="K93" s="84" t="b">
        <v>1</v>
      </c>
      <c r="L93" s="84" t="b">
        <v>0</v>
      </c>
    </row>
    <row r="94" spans="1:12" ht="15">
      <c r="A94" s="84" t="s">
        <v>2866</v>
      </c>
      <c r="B94" s="84" t="s">
        <v>2370</v>
      </c>
      <c r="C94" s="84">
        <v>3</v>
      </c>
      <c r="D94" s="122">
        <v>0.0025546299174239117</v>
      </c>
      <c r="E94" s="122">
        <v>2.49808070753819</v>
      </c>
      <c r="F94" s="84" t="s">
        <v>3005</v>
      </c>
      <c r="G94" s="84" t="b">
        <v>0</v>
      </c>
      <c r="H94" s="84" t="b">
        <v>1</v>
      </c>
      <c r="I94" s="84" t="b">
        <v>0</v>
      </c>
      <c r="J94" s="84" t="b">
        <v>0</v>
      </c>
      <c r="K94" s="84" t="b">
        <v>0</v>
      </c>
      <c r="L94" s="84" t="b">
        <v>0</v>
      </c>
    </row>
    <row r="95" spans="1:12" ht="15">
      <c r="A95" s="84" t="s">
        <v>2370</v>
      </c>
      <c r="B95" s="84" t="s">
        <v>2429</v>
      </c>
      <c r="C95" s="84">
        <v>3</v>
      </c>
      <c r="D95" s="122">
        <v>0.0025546299174239117</v>
      </c>
      <c r="E95" s="122">
        <v>1.9338092770996274</v>
      </c>
      <c r="F95" s="84" t="s">
        <v>3005</v>
      </c>
      <c r="G95" s="84" t="b">
        <v>0</v>
      </c>
      <c r="H95" s="84" t="b">
        <v>0</v>
      </c>
      <c r="I95" s="84" t="b">
        <v>0</v>
      </c>
      <c r="J95" s="84" t="b">
        <v>0</v>
      </c>
      <c r="K95" s="84" t="b">
        <v>0</v>
      </c>
      <c r="L95" s="84" t="b">
        <v>0</v>
      </c>
    </row>
    <row r="96" spans="1:12" ht="15">
      <c r="A96" s="84" t="s">
        <v>2429</v>
      </c>
      <c r="B96" s="84" t="s">
        <v>2867</v>
      </c>
      <c r="C96" s="84">
        <v>3</v>
      </c>
      <c r="D96" s="122">
        <v>0.0025546299174239117</v>
      </c>
      <c r="E96" s="122">
        <v>2.674171966593871</v>
      </c>
      <c r="F96" s="84" t="s">
        <v>3005</v>
      </c>
      <c r="G96" s="84" t="b">
        <v>0</v>
      </c>
      <c r="H96" s="84" t="b">
        <v>0</v>
      </c>
      <c r="I96" s="84" t="b">
        <v>0</v>
      </c>
      <c r="J96" s="84" t="b">
        <v>0</v>
      </c>
      <c r="K96" s="84" t="b">
        <v>0</v>
      </c>
      <c r="L96" s="84" t="b">
        <v>0</v>
      </c>
    </row>
    <row r="97" spans="1:12" ht="15">
      <c r="A97" s="84" t="s">
        <v>2867</v>
      </c>
      <c r="B97" s="84" t="s">
        <v>2868</v>
      </c>
      <c r="C97" s="84">
        <v>3</v>
      </c>
      <c r="D97" s="122">
        <v>0.0025546299174239117</v>
      </c>
      <c r="E97" s="122">
        <v>2.799110703202171</v>
      </c>
      <c r="F97" s="84" t="s">
        <v>3005</v>
      </c>
      <c r="G97" s="84" t="b">
        <v>0</v>
      </c>
      <c r="H97" s="84" t="b">
        <v>0</v>
      </c>
      <c r="I97" s="84" t="b">
        <v>0</v>
      </c>
      <c r="J97" s="84" t="b">
        <v>0</v>
      </c>
      <c r="K97" s="84" t="b">
        <v>0</v>
      </c>
      <c r="L97" s="84" t="b">
        <v>0</v>
      </c>
    </row>
    <row r="98" spans="1:12" ht="15">
      <c r="A98" s="84" t="s">
        <v>2427</v>
      </c>
      <c r="B98" s="84" t="s">
        <v>2447</v>
      </c>
      <c r="C98" s="84">
        <v>3</v>
      </c>
      <c r="D98" s="122">
        <v>0.0025546299174239117</v>
      </c>
      <c r="E98" s="122">
        <v>2.4311339179075766</v>
      </c>
      <c r="F98" s="84" t="s">
        <v>3005</v>
      </c>
      <c r="G98" s="84" t="b">
        <v>0</v>
      </c>
      <c r="H98" s="84" t="b">
        <v>0</v>
      </c>
      <c r="I98" s="84" t="b">
        <v>0</v>
      </c>
      <c r="J98" s="84" t="b">
        <v>0</v>
      </c>
      <c r="K98" s="84" t="b">
        <v>0</v>
      </c>
      <c r="L98" s="84" t="b">
        <v>0</v>
      </c>
    </row>
    <row r="99" spans="1:12" ht="15">
      <c r="A99" s="84" t="s">
        <v>2425</v>
      </c>
      <c r="B99" s="84" t="s">
        <v>2448</v>
      </c>
      <c r="C99" s="84">
        <v>3</v>
      </c>
      <c r="D99" s="122">
        <v>0.0025546299174239117</v>
      </c>
      <c r="E99" s="122">
        <v>2.2762319579218335</v>
      </c>
      <c r="F99" s="84" t="s">
        <v>3005</v>
      </c>
      <c r="G99" s="84" t="b">
        <v>1</v>
      </c>
      <c r="H99" s="84" t="b">
        <v>0</v>
      </c>
      <c r="I99" s="84" t="b">
        <v>0</v>
      </c>
      <c r="J99" s="84" t="b">
        <v>0</v>
      </c>
      <c r="K99" s="84" t="b">
        <v>0</v>
      </c>
      <c r="L99" s="84" t="b">
        <v>0</v>
      </c>
    </row>
    <row r="100" spans="1:12" ht="15">
      <c r="A100" s="84" t="s">
        <v>2828</v>
      </c>
      <c r="B100" s="84" t="s">
        <v>2871</v>
      </c>
      <c r="C100" s="84">
        <v>3</v>
      </c>
      <c r="D100" s="122">
        <v>0.0025546299174239117</v>
      </c>
      <c r="E100" s="122">
        <v>2.577261953585815</v>
      </c>
      <c r="F100" s="84" t="s">
        <v>3005</v>
      </c>
      <c r="G100" s="84" t="b">
        <v>0</v>
      </c>
      <c r="H100" s="84" t="b">
        <v>0</v>
      </c>
      <c r="I100" s="84" t="b">
        <v>0</v>
      </c>
      <c r="J100" s="84" t="b">
        <v>0</v>
      </c>
      <c r="K100" s="84" t="b">
        <v>0</v>
      </c>
      <c r="L100" s="84" t="b">
        <v>0</v>
      </c>
    </row>
    <row r="101" spans="1:12" ht="15">
      <c r="A101" s="84" t="s">
        <v>2873</v>
      </c>
      <c r="B101" s="84" t="s">
        <v>2449</v>
      </c>
      <c r="C101" s="84">
        <v>3</v>
      </c>
      <c r="D101" s="122">
        <v>0.0025546299174239117</v>
      </c>
      <c r="E101" s="122">
        <v>2.4311339179075766</v>
      </c>
      <c r="F101" s="84" t="s">
        <v>3005</v>
      </c>
      <c r="G101" s="84" t="b">
        <v>0</v>
      </c>
      <c r="H101" s="84" t="b">
        <v>0</v>
      </c>
      <c r="I101" s="84" t="b">
        <v>0</v>
      </c>
      <c r="J101" s="84" t="b">
        <v>0</v>
      </c>
      <c r="K101" s="84" t="b">
        <v>0</v>
      </c>
      <c r="L101" s="84" t="b">
        <v>0</v>
      </c>
    </row>
    <row r="102" spans="1:12" ht="15">
      <c r="A102" s="84" t="s">
        <v>622</v>
      </c>
      <c r="B102" s="84" t="s">
        <v>2425</v>
      </c>
      <c r="C102" s="84">
        <v>3</v>
      </c>
      <c r="D102" s="122">
        <v>0.0025546299174239117</v>
      </c>
      <c r="E102" s="122">
        <v>1.5772619535858148</v>
      </c>
      <c r="F102" s="84" t="s">
        <v>3005</v>
      </c>
      <c r="G102" s="84" t="b">
        <v>0</v>
      </c>
      <c r="H102" s="84" t="b">
        <v>0</v>
      </c>
      <c r="I102" s="84" t="b">
        <v>0</v>
      </c>
      <c r="J102" s="84" t="b">
        <v>1</v>
      </c>
      <c r="K102" s="84" t="b">
        <v>0</v>
      </c>
      <c r="L102" s="84" t="b">
        <v>0</v>
      </c>
    </row>
    <row r="103" spans="1:12" ht="15">
      <c r="A103" s="84" t="s">
        <v>2425</v>
      </c>
      <c r="B103" s="84" t="s">
        <v>2823</v>
      </c>
      <c r="C103" s="84">
        <v>3</v>
      </c>
      <c r="D103" s="122">
        <v>0.0025546299174239117</v>
      </c>
      <c r="E103" s="122">
        <v>1.9082551726272392</v>
      </c>
      <c r="F103" s="84" t="s">
        <v>3005</v>
      </c>
      <c r="G103" s="84" t="b">
        <v>1</v>
      </c>
      <c r="H103" s="84" t="b">
        <v>0</v>
      </c>
      <c r="I103" s="84" t="b">
        <v>0</v>
      </c>
      <c r="J103" s="84" t="b">
        <v>0</v>
      </c>
      <c r="K103" s="84" t="b">
        <v>0</v>
      </c>
      <c r="L103" s="84" t="b">
        <v>0</v>
      </c>
    </row>
    <row r="104" spans="1:12" ht="15">
      <c r="A104" s="84" t="s">
        <v>2823</v>
      </c>
      <c r="B104" s="84" t="s">
        <v>2829</v>
      </c>
      <c r="C104" s="84">
        <v>3</v>
      </c>
      <c r="D104" s="122">
        <v>0.0025546299174239117</v>
      </c>
      <c r="E104" s="122">
        <v>2.2092851682912205</v>
      </c>
      <c r="F104" s="84" t="s">
        <v>3005</v>
      </c>
      <c r="G104" s="84" t="b">
        <v>0</v>
      </c>
      <c r="H104" s="84" t="b">
        <v>0</v>
      </c>
      <c r="I104" s="84" t="b">
        <v>0</v>
      </c>
      <c r="J104" s="84" t="b">
        <v>0</v>
      </c>
      <c r="K104" s="84" t="b">
        <v>1</v>
      </c>
      <c r="L104" s="84" t="b">
        <v>0</v>
      </c>
    </row>
    <row r="105" spans="1:12" ht="15">
      <c r="A105" s="84" t="s">
        <v>2829</v>
      </c>
      <c r="B105" s="84" t="s">
        <v>594</v>
      </c>
      <c r="C105" s="84">
        <v>3</v>
      </c>
      <c r="D105" s="122">
        <v>0.0025546299174239117</v>
      </c>
      <c r="E105" s="122">
        <v>1.2550426588518955</v>
      </c>
      <c r="F105" s="84" t="s">
        <v>3005</v>
      </c>
      <c r="G105" s="84" t="b">
        <v>0</v>
      </c>
      <c r="H105" s="84" t="b">
        <v>1</v>
      </c>
      <c r="I105" s="84" t="b">
        <v>0</v>
      </c>
      <c r="J105" s="84" t="b">
        <v>0</v>
      </c>
      <c r="K105" s="84" t="b">
        <v>0</v>
      </c>
      <c r="L105" s="84" t="b">
        <v>0</v>
      </c>
    </row>
    <row r="106" spans="1:12" ht="15">
      <c r="A106" s="84" t="s">
        <v>2355</v>
      </c>
      <c r="B106" s="84" t="s">
        <v>2874</v>
      </c>
      <c r="C106" s="84">
        <v>3</v>
      </c>
      <c r="D106" s="122">
        <v>0.0025546299174239117</v>
      </c>
      <c r="E106" s="122">
        <v>1.663448101202098</v>
      </c>
      <c r="F106" s="84" t="s">
        <v>3005</v>
      </c>
      <c r="G106" s="84" t="b">
        <v>0</v>
      </c>
      <c r="H106" s="84" t="b">
        <v>0</v>
      </c>
      <c r="I106" s="84" t="b">
        <v>0</v>
      </c>
      <c r="J106" s="84" t="b">
        <v>0</v>
      </c>
      <c r="K106" s="84" t="b">
        <v>0</v>
      </c>
      <c r="L106" s="84" t="b">
        <v>0</v>
      </c>
    </row>
    <row r="107" spans="1:12" ht="15">
      <c r="A107" s="84" t="s">
        <v>2850</v>
      </c>
      <c r="B107" s="84" t="s">
        <v>2875</v>
      </c>
      <c r="C107" s="84">
        <v>3</v>
      </c>
      <c r="D107" s="122">
        <v>0.0025546299174239117</v>
      </c>
      <c r="E107" s="122">
        <v>2.799110703202171</v>
      </c>
      <c r="F107" s="84" t="s">
        <v>3005</v>
      </c>
      <c r="G107" s="84" t="b">
        <v>0</v>
      </c>
      <c r="H107" s="84" t="b">
        <v>0</v>
      </c>
      <c r="I107" s="84" t="b">
        <v>0</v>
      </c>
      <c r="J107" s="84" t="b">
        <v>0</v>
      </c>
      <c r="K107" s="84" t="b">
        <v>0</v>
      </c>
      <c r="L107" s="84" t="b">
        <v>0</v>
      </c>
    </row>
    <row r="108" spans="1:12" ht="15">
      <c r="A108" s="84" t="s">
        <v>327</v>
      </c>
      <c r="B108" s="84" t="s">
        <v>2834</v>
      </c>
      <c r="C108" s="84">
        <v>3</v>
      </c>
      <c r="D108" s="122">
        <v>0.0025546299174239117</v>
      </c>
      <c r="E108" s="122">
        <v>2.162288605614997</v>
      </c>
      <c r="F108" s="84" t="s">
        <v>3005</v>
      </c>
      <c r="G108" s="84" t="b">
        <v>0</v>
      </c>
      <c r="H108" s="84" t="b">
        <v>0</v>
      </c>
      <c r="I108" s="84" t="b">
        <v>0</v>
      </c>
      <c r="J108" s="84" t="b">
        <v>0</v>
      </c>
      <c r="K108" s="84" t="b">
        <v>0</v>
      </c>
      <c r="L108" s="84" t="b">
        <v>0</v>
      </c>
    </row>
    <row r="109" spans="1:12" ht="15">
      <c r="A109" s="84" t="s">
        <v>335</v>
      </c>
      <c r="B109" s="84" t="s">
        <v>2877</v>
      </c>
      <c r="C109" s="84">
        <v>2</v>
      </c>
      <c r="D109" s="122">
        <v>0.0018741320308055295</v>
      </c>
      <c r="E109" s="122">
        <v>2.2762319579218335</v>
      </c>
      <c r="F109" s="84" t="s">
        <v>3005</v>
      </c>
      <c r="G109" s="84" t="b">
        <v>0</v>
      </c>
      <c r="H109" s="84" t="b">
        <v>0</v>
      </c>
      <c r="I109" s="84" t="b">
        <v>0</v>
      </c>
      <c r="J109" s="84" t="b">
        <v>0</v>
      </c>
      <c r="K109" s="84" t="b">
        <v>0</v>
      </c>
      <c r="L109" s="84" t="b">
        <v>0</v>
      </c>
    </row>
    <row r="110" spans="1:12" ht="15">
      <c r="A110" s="84" t="s">
        <v>2877</v>
      </c>
      <c r="B110" s="84" t="s">
        <v>2878</v>
      </c>
      <c r="C110" s="84">
        <v>2</v>
      </c>
      <c r="D110" s="122">
        <v>0.0018741320308055295</v>
      </c>
      <c r="E110" s="122">
        <v>2.9752019622578523</v>
      </c>
      <c r="F110" s="84" t="s">
        <v>3005</v>
      </c>
      <c r="G110" s="84" t="b">
        <v>0</v>
      </c>
      <c r="H110" s="84" t="b">
        <v>0</v>
      </c>
      <c r="I110" s="84" t="b">
        <v>0</v>
      </c>
      <c r="J110" s="84" t="b">
        <v>0</v>
      </c>
      <c r="K110" s="84" t="b">
        <v>0</v>
      </c>
      <c r="L110" s="84" t="b">
        <v>0</v>
      </c>
    </row>
    <row r="111" spans="1:12" ht="15">
      <c r="A111" s="84" t="s">
        <v>2878</v>
      </c>
      <c r="B111" s="84" t="s">
        <v>2831</v>
      </c>
      <c r="C111" s="84">
        <v>2</v>
      </c>
      <c r="D111" s="122">
        <v>0.0018741320308055295</v>
      </c>
      <c r="E111" s="122">
        <v>2.674171966593871</v>
      </c>
      <c r="F111" s="84" t="s">
        <v>3005</v>
      </c>
      <c r="G111" s="84" t="b">
        <v>0</v>
      </c>
      <c r="H111" s="84" t="b">
        <v>0</v>
      </c>
      <c r="I111" s="84" t="b">
        <v>0</v>
      </c>
      <c r="J111" s="84" t="b">
        <v>0</v>
      </c>
      <c r="K111" s="84" t="b">
        <v>0</v>
      </c>
      <c r="L111" s="84" t="b">
        <v>0</v>
      </c>
    </row>
    <row r="112" spans="1:12" ht="15">
      <c r="A112" s="84" t="s">
        <v>2831</v>
      </c>
      <c r="B112" s="84" t="s">
        <v>2879</v>
      </c>
      <c r="C112" s="84">
        <v>2</v>
      </c>
      <c r="D112" s="122">
        <v>0.0018741320308055295</v>
      </c>
      <c r="E112" s="122">
        <v>2.674171966593871</v>
      </c>
      <c r="F112" s="84" t="s">
        <v>3005</v>
      </c>
      <c r="G112" s="84" t="b">
        <v>0</v>
      </c>
      <c r="H112" s="84" t="b">
        <v>0</v>
      </c>
      <c r="I112" s="84" t="b">
        <v>0</v>
      </c>
      <c r="J112" s="84" t="b">
        <v>0</v>
      </c>
      <c r="K112" s="84" t="b">
        <v>0</v>
      </c>
      <c r="L112" s="84" t="b">
        <v>0</v>
      </c>
    </row>
    <row r="113" spans="1:12" ht="15">
      <c r="A113" s="84" t="s">
        <v>2879</v>
      </c>
      <c r="B113" s="84" t="s">
        <v>2832</v>
      </c>
      <c r="C113" s="84">
        <v>2</v>
      </c>
      <c r="D113" s="122">
        <v>0.0018741320308055295</v>
      </c>
      <c r="E113" s="122">
        <v>2.674171966593871</v>
      </c>
      <c r="F113" s="84" t="s">
        <v>3005</v>
      </c>
      <c r="G113" s="84" t="b">
        <v>0</v>
      </c>
      <c r="H113" s="84" t="b">
        <v>0</v>
      </c>
      <c r="I113" s="84" t="b">
        <v>0</v>
      </c>
      <c r="J113" s="84" t="b">
        <v>0</v>
      </c>
      <c r="K113" s="84" t="b">
        <v>0</v>
      </c>
      <c r="L113" s="84" t="b">
        <v>0</v>
      </c>
    </row>
    <row r="114" spans="1:12" ht="15">
      <c r="A114" s="84" t="s">
        <v>2832</v>
      </c>
      <c r="B114" s="84" t="s">
        <v>2833</v>
      </c>
      <c r="C114" s="84">
        <v>2</v>
      </c>
      <c r="D114" s="122">
        <v>0.0018741320308055295</v>
      </c>
      <c r="E114" s="122">
        <v>2.3731419709298898</v>
      </c>
      <c r="F114" s="84" t="s">
        <v>3005</v>
      </c>
      <c r="G114" s="84" t="b">
        <v>0</v>
      </c>
      <c r="H114" s="84" t="b">
        <v>0</v>
      </c>
      <c r="I114" s="84" t="b">
        <v>0</v>
      </c>
      <c r="J114" s="84" t="b">
        <v>0</v>
      </c>
      <c r="K114" s="84" t="b">
        <v>0</v>
      </c>
      <c r="L114" s="84" t="b">
        <v>0</v>
      </c>
    </row>
    <row r="115" spans="1:12" ht="15">
      <c r="A115" s="84" t="s">
        <v>2833</v>
      </c>
      <c r="B115" s="84" t="s">
        <v>2880</v>
      </c>
      <c r="C115" s="84">
        <v>2</v>
      </c>
      <c r="D115" s="122">
        <v>0.0018741320308055295</v>
      </c>
      <c r="E115" s="122">
        <v>2.674171966593871</v>
      </c>
      <c r="F115" s="84" t="s">
        <v>3005</v>
      </c>
      <c r="G115" s="84" t="b">
        <v>0</v>
      </c>
      <c r="H115" s="84" t="b">
        <v>0</v>
      </c>
      <c r="I115" s="84" t="b">
        <v>0</v>
      </c>
      <c r="J115" s="84" t="b">
        <v>0</v>
      </c>
      <c r="K115" s="84" t="b">
        <v>0</v>
      </c>
      <c r="L115" s="84" t="b">
        <v>0</v>
      </c>
    </row>
    <row r="116" spans="1:12" ht="15">
      <c r="A116" s="84" t="s">
        <v>2880</v>
      </c>
      <c r="B116" s="84" t="s">
        <v>2831</v>
      </c>
      <c r="C116" s="84">
        <v>2</v>
      </c>
      <c r="D116" s="122">
        <v>0.0018741320308055295</v>
      </c>
      <c r="E116" s="122">
        <v>2.674171966593871</v>
      </c>
      <c r="F116" s="84" t="s">
        <v>3005</v>
      </c>
      <c r="G116" s="84" t="b">
        <v>0</v>
      </c>
      <c r="H116" s="84" t="b">
        <v>0</v>
      </c>
      <c r="I116" s="84" t="b">
        <v>0</v>
      </c>
      <c r="J116" s="84" t="b">
        <v>0</v>
      </c>
      <c r="K116" s="84" t="b">
        <v>0</v>
      </c>
      <c r="L116" s="84" t="b">
        <v>0</v>
      </c>
    </row>
    <row r="117" spans="1:12" ht="15">
      <c r="A117" s="84" t="s">
        <v>2831</v>
      </c>
      <c r="B117" s="84" t="s">
        <v>2881</v>
      </c>
      <c r="C117" s="84">
        <v>2</v>
      </c>
      <c r="D117" s="122">
        <v>0.0018741320308055295</v>
      </c>
      <c r="E117" s="122">
        <v>2.674171966593871</v>
      </c>
      <c r="F117" s="84" t="s">
        <v>3005</v>
      </c>
      <c r="G117" s="84" t="b">
        <v>0</v>
      </c>
      <c r="H117" s="84" t="b">
        <v>0</v>
      </c>
      <c r="I117" s="84" t="b">
        <v>0</v>
      </c>
      <c r="J117" s="84" t="b">
        <v>0</v>
      </c>
      <c r="K117" s="84" t="b">
        <v>0</v>
      </c>
      <c r="L117" s="84" t="b">
        <v>0</v>
      </c>
    </row>
    <row r="118" spans="1:12" ht="15">
      <c r="A118" s="84" t="s">
        <v>2881</v>
      </c>
      <c r="B118" s="84" t="s">
        <v>2856</v>
      </c>
      <c r="C118" s="84">
        <v>2</v>
      </c>
      <c r="D118" s="122">
        <v>0.0018741320308055295</v>
      </c>
      <c r="E118" s="122">
        <v>2.799110703202171</v>
      </c>
      <c r="F118" s="84" t="s">
        <v>3005</v>
      </c>
      <c r="G118" s="84" t="b">
        <v>0</v>
      </c>
      <c r="H118" s="84" t="b">
        <v>0</v>
      </c>
      <c r="I118" s="84" t="b">
        <v>0</v>
      </c>
      <c r="J118" s="84" t="b">
        <v>0</v>
      </c>
      <c r="K118" s="84" t="b">
        <v>0</v>
      </c>
      <c r="L118" s="84" t="b">
        <v>0</v>
      </c>
    </row>
    <row r="119" spans="1:12" ht="15">
      <c r="A119" s="84" t="s">
        <v>594</v>
      </c>
      <c r="B119" s="84" t="s">
        <v>2342</v>
      </c>
      <c r="C119" s="84">
        <v>2</v>
      </c>
      <c r="D119" s="122">
        <v>0.0018741320308055295</v>
      </c>
      <c r="E119" s="122">
        <v>0.8731114367460157</v>
      </c>
      <c r="F119" s="84" t="s">
        <v>3005</v>
      </c>
      <c r="G119" s="84" t="b">
        <v>0</v>
      </c>
      <c r="H119" s="84" t="b">
        <v>0</v>
      </c>
      <c r="I119" s="84" t="b">
        <v>0</v>
      </c>
      <c r="J119" s="84" t="b">
        <v>0</v>
      </c>
      <c r="K119" s="84" t="b">
        <v>0</v>
      </c>
      <c r="L119" s="84" t="b">
        <v>0</v>
      </c>
    </row>
    <row r="120" spans="1:12" ht="15">
      <c r="A120" s="84" t="s">
        <v>2853</v>
      </c>
      <c r="B120" s="84" t="s">
        <v>2884</v>
      </c>
      <c r="C120" s="84">
        <v>2</v>
      </c>
      <c r="D120" s="122">
        <v>0.0018741320308055295</v>
      </c>
      <c r="E120" s="122">
        <v>2.799110703202171</v>
      </c>
      <c r="F120" s="84" t="s">
        <v>3005</v>
      </c>
      <c r="G120" s="84" t="b">
        <v>0</v>
      </c>
      <c r="H120" s="84" t="b">
        <v>0</v>
      </c>
      <c r="I120" s="84" t="b">
        <v>0</v>
      </c>
      <c r="J120" s="84" t="b">
        <v>0</v>
      </c>
      <c r="K120" s="84" t="b">
        <v>0</v>
      </c>
      <c r="L120" s="84" t="b">
        <v>0</v>
      </c>
    </row>
    <row r="121" spans="1:12" ht="15">
      <c r="A121" s="84" t="s">
        <v>2884</v>
      </c>
      <c r="B121" s="84" t="s">
        <v>2833</v>
      </c>
      <c r="C121" s="84">
        <v>2</v>
      </c>
      <c r="D121" s="122">
        <v>0.0018741320308055295</v>
      </c>
      <c r="E121" s="122">
        <v>2.674171966593871</v>
      </c>
      <c r="F121" s="84" t="s">
        <v>3005</v>
      </c>
      <c r="G121" s="84" t="b">
        <v>0</v>
      </c>
      <c r="H121" s="84" t="b">
        <v>0</v>
      </c>
      <c r="I121" s="84" t="b">
        <v>0</v>
      </c>
      <c r="J121" s="84" t="b">
        <v>0</v>
      </c>
      <c r="K121" s="84" t="b">
        <v>0</v>
      </c>
      <c r="L121" s="84" t="b">
        <v>0</v>
      </c>
    </row>
    <row r="122" spans="1:12" ht="15">
      <c r="A122" s="84" t="s">
        <v>2833</v>
      </c>
      <c r="B122" s="84" t="s">
        <v>2885</v>
      </c>
      <c r="C122" s="84">
        <v>2</v>
      </c>
      <c r="D122" s="122">
        <v>0.0018741320308055295</v>
      </c>
      <c r="E122" s="122">
        <v>2.674171966593871</v>
      </c>
      <c r="F122" s="84" t="s">
        <v>3005</v>
      </c>
      <c r="G122" s="84" t="b">
        <v>0</v>
      </c>
      <c r="H122" s="84" t="b">
        <v>0</v>
      </c>
      <c r="I122" s="84" t="b">
        <v>0</v>
      </c>
      <c r="J122" s="84" t="b">
        <v>0</v>
      </c>
      <c r="K122" s="84" t="b">
        <v>0</v>
      </c>
      <c r="L122" s="84" t="b">
        <v>0</v>
      </c>
    </row>
    <row r="123" spans="1:12" ht="15">
      <c r="A123" s="84" t="s">
        <v>2885</v>
      </c>
      <c r="B123" s="84" t="s">
        <v>2886</v>
      </c>
      <c r="C123" s="84">
        <v>2</v>
      </c>
      <c r="D123" s="122">
        <v>0.0018741320308055295</v>
      </c>
      <c r="E123" s="122">
        <v>2.9752019622578523</v>
      </c>
      <c r="F123" s="84" t="s">
        <v>3005</v>
      </c>
      <c r="G123" s="84" t="b">
        <v>0</v>
      </c>
      <c r="H123" s="84" t="b">
        <v>0</v>
      </c>
      <c r="I123" s="84" t="b">
        <v>0</v>
      </c>
      <c r="J123" s="84" t="b">
        <v>1</v>
      </c>
      <c r="K123" s="84" t="b">
        <v>0</v>
      </c>
      <c r="L123" s="84" t="b">
        <v>0</v>
      </c>
    </row>
    <row r="124" spans="1:12" ht="15">
      <c r="A124" s="84" t="s">
        <v>2886</v>
      </c>
      <c r="B124" s="84" t="s">
        <v>2887</v>
      </c>
      <c r="C124" s="84">
        <v>2</v>
      </c>
      <c r="D124" s="122">
        <v>0.0018741320308055295</v>
      </c>
      <c r="E124" s="122">
        <v>2.9752019622578523</v>
      </c>
      <c r="F124" s="84" t="s">
        <v>3005</v>
      </c>
      <c r="G124" s="84" t="b">
        <v>1</v>
      </c>
      <c r="H124" s="84" t="b">
        <v>0</v>
      </c>
      <c r="I124" s="84" t="b">
        <v>0</v>
      </c>
      <c r="J124" s="84" t="b">
        <v>0</v>
      </c>
      <c r="K124" s="84" t="b">
        <v>1</v>
      </c>
      <c r="L124" s="84" t="b">
        <v>0</v>
      </c>
    </row>
    <row r="125" spans="1:12" ht="15">
      <c r="A125" s="84" t="s">
        <v>2887</v>
      </c>
      <c r="B125" s="84" t="s">
        <v>2390</v>
      </c>
      <c r="C125" s="84">
        <v>2</v>
      </c>
      <c r="D125" s="122">
        <v>0.0018741320308055295</v>
      </c>
      <c r="E125" s="122">
        <v>1.6529826675239332</v>
      </c>
      <c r="F125" s="84" t="s">
        <v>3005</v>
      </c>
      <c r="G125" s="84" t="b">
        <v>0</v>
      </c>
      <c r="H125" s="84" t="b">
        <v>1</v>
      </c>
      <c r="I125" s="84" t="b">
        <v>0</v>
      </c>
      <c r="J125" s="84" t="b">
        <v>0</v>
      </c>
      <c r="K125" s="84" t="b">
        <v>0</v>
      </c>
      <c r="L125" s="84" t="b">
        <v>0</v>
      </c>
    </row>
    <row r="126" spans="1:12" ht="15">
      <c r="A126" s="84" t="s">
        <v>2390</v>
      </c>
      <c r="B126" s="84" t="s">
        <v>2399</v>
      </c>
      <c r="C126" s="84">
        <v>2</v>
      </c>
      <c r="D126" s="122">
        <v>0.0018741320308055295</v>
      </c>
      <c r="E126" s="122">
        <v>0.40553549993258364</v>
      </c>
      <c r="F126" s="84" t="s">
        <v>3005</v>
      </c>
      <c r="G126" s="84" t="b">
        <v>0</v>
      </c>
      <c r="H126" s="84" t="b">
        <v>0</v>
      </c>
      <c r="I126" s="84" t="b">
        <v>0</v>
      </c>
      <c r="J126" s="84" t="b">
        <v>0</v>
      </c>
      <c r="K126" s="84" t="b">
        <v>0</v>
      </c>
      <c r="L126" s="84" t="b">
        <v>0</v>
      </c>
    </row>
    <row r="127" spans="1:12" ht="15">
      <c r="A127" s="84" t="s">
        <v>2399</v>
      </c>
      <c r="B127" s="84" t="s">
        <v>2824</v>
      </c>
      <c r="C127" s="84">
        <v>2</v>
      </c>
      <c r="D127" s="122">
        <v>0.0018741320308055295</v>
      </c>
      <c r="E127" s="122">
        <v>1.2805967633242836</v>
      </c>
      <c r="F127" s="84" t="s">
        <v>3005</v>
      </c>
      <c r="G127" s="84" t="b">
        <v>0</v>
      </c>
      <c r="H127" s="84" t="b">
        <v>0</v>
      </c>
      <c r="I127" s="84" t="b">
        <v>0</v>
      </c>
      <c r="J127" s="84" t="b">
        <v>0</v>
      </c>
      <c r="K127" s="84" t="b">
        <v>0</v>
      </c>
      <c r="L127" s="84" t="b">
        <v>0</v>
      </c>
    </row>
    <row r="128" spans="1:12" ht="15">
      <c r="A128" s="84" t="s">
        <v>2824</v>
      </c>
      <c r="B128" s="84" t="s">
        <v>2355</v>
      </c>
      <c r="C128" s="84">
        <v>2</v>
      </c>
      <c r="D128" s="122">
        <v>0.0018741320308055295</v>
      </c>
      <c r="E128" s="122">
        <v>1.2762319579218335</v>
      </c>
      <c r="F128" s="84" t="s">
        <v>3005</v>
      </c>
      <c r="G128" s="84" t="b">
        <v>0</v>
      </c>
      <c r="H128" s="84" t="b">
        <v>0</v>
      </c>
      <c r="I128" s="84" t="b">
        <v>0</v>
      </c>
      <c r="J128" s="84" t="b">
        <v>0</v>
      </c>
      <c r="K128" s="84" t="b">
        <v>0</v>
      </c>
      <c r="L128" s="84" t="b">
        <v>0</v>
      </c>
    </row>
    <row r="129" spans="1:12" ht="15">
      <c r="A129" s="84" t="s">
        <v>2355</v>
      </c>
      <c r="B129" s="84" t="s">
        <v>2888</v>
      </c>
      <c r="C129" s="84">
        <v>2</v>
      </c>
      <c r="D129" s="122">
        <v>0.0018741320308055295</v>
      </c>
      <c r="E129" s="122">
        <v>1.663448101202098</v>
      </c>
      <c r="F129" s="84" t="s">
        <v>3005</v>
      </c>
      <c r="G129" s="84" t="b">
        <v>0</v>
      </c>
      <c r="H129" s="84" t="b">
        <v>0</v>
      </c>
      <c r="I129" s="84" t="b">
        <v>0</v>
      </c>
      <c r="J129" s="84" t="b">
        <v>0</v>
      </c>
      <c r="K129" s="84" t="b">
        <v>0</v>
      </c>
      <c r="L129" s="84" t="b">
        <v>0</v>
      </c>
    </row>
    <row r="130" spans="1:12" ht="15">
      <c r="A130" s="84" t="s">
        <v>2888</v>
      </c>
      <c r="B130" s="84" t="s">
        <v>2889</v>
      </c>
      <c r="C130" s="84">
        <v>2</v>
      </c>
      <c r="D130" s="122">
        <v>0.0018741320308055295</v>
      </c>
      <c r="E130" s="122">
        <v>2.9752019622578523</v>
      </c>
      <c r="F130" s="84" t="s">
        <v>3005</v>
      </c>
      <c r="G130" s="84" t="b">
        <v>0</v>
      </c>
      <c r="H130" s="84" t="b">
        <v>0</v>
      </c>
      <c r="I130" s="84" t="b">
        <v>0</v>
      </c>
      <c r="J130" s="84" t="b">
        <v>0</v>
      </c>
      <c r="K130" s="84" t="b">
        <v>0</v>
      </c>
      <c r="L130" s="84" t="b">
        <v>0</v>
      </c>
    </row>
    <row r="131" spans="1:12" ht="15">
      <c r="A131" s="84" t="s">
        <v>2889</v>
      </c>
      <c r="B131" s="84" t="s">
        <v>2890</v>
      </c>
      <c r="C131" s="84">
        <v>2</v>
      </c>
      <c r="D131" s="122">
        <v>0.0018741320308055295</v>
      </c>
      <c r="E131" s="122">
        <v>2.9752019622578523</v>
      </c>
      <c r="F131" s="84" t="s">
        <v>3005</v>
      </c>
      <c r="G131" s="84" t="b">
        <v>0</v>
      </c>
      <c r="H131" s="84" t="b">
        <v>0</v>
      </c>
      <c r="I131" s="84" t="b">
        <v>0</v>
      </c>
      <c r="J131" s="84" t="b">
        <v>0</v>
      </c>
      <c r="K131" s="84" t="b">
        <v>0</v>
      </c>
      <c r="L131" s="84" t="b">
        <v>0</v>
      </c>
    </row>
    <row r="132" spans="1:12" ht="15">
      <c r="A132" s="84" t="s">
        <v>370</v>
      </c>
      <c r="B132" s="84" t="s">
        <v>369</v>
      </c>
      <c r="C132" s="84">
        <v>2</v>
      </c>
      <c r="D132" s="122">
        <v>0.0018741320308055295</v>
      </c>
      <c r="E132" s="122">
        <v>2.9752019622578523</v>
      </c>
      <c r="F132" s="84" t="s">
        <v>3005</v>
      </c>
      <c r="G132" s="84" t="b">
        <v>0</v>
      </c>
      <c r="H132" s="84" t="b">
        <v>0</v>
      </c>
      <c r="I132" s="84" t="b">
        <v>0</v>
      </c>
      <c r="J132" s="84" t="b">
        <v>0</v>
      </c>
      <c r="K132" s="84" t="b">
        <v>0</v>
      </c>
      <c r="L132" s="84" t="b">
        <v>0</v>
      </c>
    </row>
    <row r="133" spans="1:12" ht="15">
      <c r="A133" s="84" t="s">
        <v>369</v>
      </c>
      <c r="B133" s="84" t="s">
        <v>2893</v>
      </c>
      <c r="C133" s="84">
        <v>2</v>
      </c>
      <c r="D133" s="122">
        <v>0.0018741320308055295</v>
      </c>
      <c r="E133" s="122">
        <v>2.9752019622578523</v>
      </c>
      <c r="F133" s="84" t="s">
        <v>3005</v>
      </c>
      <c r="G133" s="84" t="b">
        <v>0</v>
      </c>
      <c r="H133" s="84" t="b">
        <v>0</v>
      </c>
      <c r="I133" s="84" t="b">
        <v>0</v>
      </c>
      <c r="J133" s="84" t="b">
        <v>0</v>
      </c>
      <c r="K133" s="84" t="b">
        <v>0</v>
      </c>
      <c r="L133" s="84" t="b">
        <v>0</v>
      </c>
    </row>
    <row r="134" spans="1:12" ht="15">
      <c r="A134" s="84" t="s">
        <v>2893</v>
      </c>
      <c r="B134" s="84" t="s">
        <v>2894</v>
      </c>
      <c r="C134" s="84">
        <v>2</v>
      </c>
      <c r="D134" s="122">
        <v>0.0018741320308055295</v>
      </c>
      <c r="E134" s="122">
        <v>2.9752019622578523</v>
      </c>
      <c r="F134" s="84" t="s">
        <v>3005</v>
      </c>
      <c r="G134" s="84" t="b">
        <v>0</v>
      </c>
      <c r="H134" s="84" t="b">
        <v>0</v>
      </c>
      <c r="I134" s="84" t="b">
        <v>0</v>
      </c>
      <c r="J134" s="84" t="b">
        <v>0</v>
      </c>
      <c r="K134" s="84" t="b">
        <v>0</v>
      </c>
      <c r="L134" s="84" t="b">
        <v>0</v>
      </c>
    </row>
    <row r="135" spans="1:12" ht="15">
      <c r="A135" s="84" t="s">
        <v>2894</v>
      </c>
      <c r="B135" s="84" t="s">
        <v>2895</v>
      </c>
      <c r="C135" s="84">
        <v>2</v>
      </c>
      <c r="D135" s="122">
        <v>0.0018741320308055295</v>
      </c>
      <c r="E135" s="122">
        <v>2.9752019622578523</v>
      </c>
      <c r="F135" s="84" t="s">
        <v>3005</v>
      </c>
      <c r="G135" s="84" t="b">
        <v>0</v>
      </c>
      <c r="H135" s="84" t="b">
        <v>0</v>
      </c>
      <c r="I135" s="84" t="b">
        <v>0</v>
      </c>
      <c r="J135" s="84" t="b">
        <v>0</v>
      </c>
      <c r="K135" s="84" t="b">
        <v>0</v>
      </c>
      <c r="L135" s="84" t="b">
        <v>0</v>
      </c>
    </row>
    <row r="136" spans="1:12" ht="15">
      <c r="A136" s="84" t="s">
        <v>2895</v>
      </c>
      <c r="B136" s="84" t="s">
        <v>2417</v>
      </c>
      <c r="C136" s="84">
        <v>2</v>
      </c>
      <c r="D136" s="122">
        <v>0.0018741320308055295</v>
      </c>
      <c r="E136" s="122">
        <v>1.9145041219042407</v>
      </c>
      <c r="F136" s="84" t="s">
        <v>3005</v>
      </c>
      <c r="G136" s="84" t="b">
        <v>0</v>
      </c>
      <c r="H136" s="84" t="b">
        <v>0</v>
      </c>
      <c r="I136" s="84" t="b">
        <v>0</v>
      </c>
      <c r="J136" s="84" t="b">
        <v>0</v>
      </c>
      <c r="K136" s="84" t="b">
        <v>0</v>
      </c>
      <c r="L136" s="84" t="b">
        <v>0</v>
      </c>
    </row>
    <row r="137" spans="1:12" ht="15">
      <c r="A137" s="84" t="s">
        <v>2417</v>
      </c>
      <c r="B137" s="84" t="s">
        <v>594</v>
      </c>
      <c r="C137" s="84">
        <v>2</v>
      </c>
      <c r="D137" s="122">
        <v>0.0018741320308055295</v>
      </c>
      <c r="E137" s="122">
        <v>0.4161935681146402</v>
      </c>
      <c r="F137" s="84" t="s">
        <v>3005</v>
      </c>
      <c r="G137" s="84" t="b">
        <v>0</v>
      </c>
      <c r="H137" s="84" t="b">
        <v>0</v>
      </c>
      <c r="I137" s="84" t="b">
        <v>0</v>
      </c>
      <c r="J137" s="84" t="b">
        <v>0</v>
      </c>
      <c r="K137" s="84" t="b">
        <v>0</v>
      </c>
      <c r="L137" s="84" t="b">
        <v>0</v>
      </c>
    </row>
    <row r="138" spans="1:12" ht="15">
      <c r="A138" s="84" t="s">
        <v>594</v>
      </c>
      <c r="B138" s="84" t="s">
        <v>2896</v>
      </c>
      <c r="C138" s="84">
        <v>2</v>
      </c>
      <c r="D138" s="122">
        <v>0.0018741320308055295</v>
      </c>
      <c r="E138" s="122">
        <v>1.6134741262402597</v>
      </c>
      <c r="F138" s="84" t="s">
        <v>3005</v>
      </c>
      <c r="G138" s="84" t="b">
        <v>0</v>
      </c>
      <c r="H138" s="84" t="b">
        <v>0</v>
      </c>
      <c r="I138" s="84" t="b">
        <v>0</v>
      </c>
      <c r="J138" s="84" t="b">
        <v>0</v>
      </c>
      <c r="K138" s="84" t="b">
        <v>0</v>
      </c>
      <c r="L138" s="84" t="b">
        <v>0</v>
      </c>
    </row>
    <row r="139" spans="1:12" ht="15">
      <c r="A139" s="84" t="s">
        <v>2896</v>
      </c>
      <c r="B139" s="84" t="s">
        <v>2897</v>
      </c>
      <c r="C139" s="84">
        <v>2</v>
      </c>
      <c r="D139" s="122">
        <v>0.0018741320308055295</v>
      </c>
      <c r="E139" s="122">
        <v>2.9752019622578523</v>
      </c>
      <c r="F139" s="84" t="s">
        <v>3005</v>
      </c>
      <c r="G139" s="84" t="b">
        <v>0</v>
      </c>
      <c r="H139" s="84" t="b">
        <v>0</v>
      </c>
      <c r="I139" s="84" t="b">
        <v>0</v>
      </c>
      <c r="J139" s="84" t="b">
        <v>0</v>
      </c>
      <c r="K139" s="84" t="b">
        <v>0</v>
      </c>
      <c r="L139" s="84" t="b">
        <v>0</v>
      </c>
    </row>
    <row r="140" spans="1:12" ht="15">
      <c r="A140" s="84" t="s">
        <v>2897</v>
      </c>
      <c r="B140" s="84" t="s">
        <v>2898</v>
      </c>
      <c r="C140" s="84">
        <v>2</v>
      </c>
      <c r="D140" s="122">
        <v>0.0018741320308055295</v>
      </c>
      <c r="E140" s="122">
        <v>2.9752019622578523</v>
      </c>
      <c r="F140" s="84" t="s">
        <v>3005</v>
      </c>
      <c r="G140" s="84" t="b">
        <v>0</v>
      </c>
      <c r="H140" s="84" t="b">
        <v>0</v>
      </c>
      <c r="I140" s="84" t="b">
        <v>0</v>
      </c>
      <c r="J140" s="84" t="b">
        <v>0</v>
      </c>
      <c r="K140" s="84" t="b">
        <v>0</v>
      </c>
      <c r="L140" s="84" t="b">
        <v>0</v>
      </c>
    </row>
    <row r="141" spans="1:12" ht="15">
      <c r="A141" s="84" t="s">
        <v>2898</v>
      </c>
      <c r="B141" s="84" t="s">
        <v>2820</v>
      </c>
      <c r="C141" s="84">
        <v>2</v>
      </c>
      <c r="D141" s="122">
        <v>0.0018741320308055295</v>
      </c>
      <c r="E141" s="122">
        <v>2.2762319579218335</v>
      </c>
      <c r="F141" s="84" t="s">
        <v>3005</v>
      </c>
      <c r="G141" s="84" t="b">
        <v>0</v>
      </c>
      <c r="H141" s="84" t="b">
        <v>0</v>
      </c>
      <c r="I141" s="84" t="b">
        <v>0</v>
      </c>
      <c r="J141" s="84" t="b">
        <v>0</v>
      </c>
      <c r="K141" s="84" t="b">
        <v>0</v>
      </c>
      <c r="L141" s="84" t="b">
        <v>0</v>
      </c>
    </row>
    <row r="142" spans="1:12" ht="15">
      <c r="A142" s="84" t="s">
        <v>2820</v>
      </c>
      <c r="B142" s="84" t="s">
        <v>2899</v>
      </c>
      <c r="C142" s="84">
        <v>2</v>
      </c>
      <c r="D142" s="122">
        <v>0.0018741320308055295</v>
      </c>
      <c r="E142" s="122">
        <v>2.2348392727636086</v>
      </c>
      <c r="F142" s="84" t="s">
        <v>3005</v>
      </c>
      <c r="G142" s="84" t="b">
        <v>0</v>
      </c>
      <c r="H142" s="84" t="b">
        <v>0</v>
      </c>
      <c r="I142" s="84" t="b">
        <v>0</v>
      </c>
      <c r="J142" s="84" t="b">
        <v>1</v>
      </c>
      <c r="K142" s="84" t="b">
        <v>0</v>
      </c>
      <c r="L142" s="84" t="b">
        <v>0</v>
      </c>
    </row>
    <row r="143" spans="1:12" ht="15">
      <c r="A143" s="84" t="s">
        <v>2899</v>
      </c>
      <c r="B143" s="84" t="s">
        <v>2342</v>
      </c>
      <c r="C143" s="84">
        <v>2</v>
      </c>
      <c r="D143" s="122">
        <v>0.0018741320308055295</v>
      </c>
      <c r="E143" s="122">
        <v>2.2348392727636086</v>
      </c>
      <c r="F143" s="84" t="s">
        <v>3005</v>
      </c>
      <c r="G143" s="84" t="b">
        <v>1</v>
      </c>
      <c r="H143" s="84" t="b">
        <v>0</v>
      </c>
      <c r="I143" s="84" t="b">
        <v>0</v>
      </c>
      <c r="J143" s="84" t="b">
        <v>0</v>
      </c>
      <c r="K143" s="84" t="b">
        <v>0</v>
      </c>
      <c r="L143" s="84" t="b">
        <v>0</v>
      </c>
    </row>
    <row r="144" spans="1:12" ht="15">
      <c r="A144" s="84" t="s">
        <v>2859</v>
      </c>
      <c r="B144" s="84" t="s">
        <v>2900</v>
      </c>
      <c r="C144" s="84">
        <v>2</v>
      </c>
      <c r="D144" s="122">
        <v>0.0018741320308055295</v>
      </c>
      <c r="E144" s="122">
        <v>2.9752019622578523</v>
      </c>
      <c r="F144" s="84" t="s">
        <v>3005</v>
      </c>
      <c r="G144" s="84" t="b">
        <v>0</v>
      </c>
      <c r="H144" s="84" t="b">
        <v>0</v>
      </c>
      <c r="I144" s="84" t="b">
        <v>0</v>
      </c>
      <c r="J144" s="84" t="b">
        <v>0</v>
      </c>
      <c r="K144" s="84" t="b">
        <v>0</v>
      </c>
      <c r="L144" s="84" t="b">
        <v>0</v>
      </c>
    </row>
    <row r="145" spans="1:12" ht="15">
      <c r="A145" s="84" t="s">
        <v>2900</v>
      </c>
      <c r="B145" s="84" t="s">
        <v>2860</v>
      </c>
      <c r="C145" s="84">
        <v>2</v>
      </c>
      <c r="D145" s="122">
        <v>0.0018741320308055295</v>
      </c>
      <c r="E145" s="122">
        <v>2.799110703202171</v>
      </c>
      <c r="F145" s="84" t="s">
        <v>3005</v>
      </c>
      <c r="G145" s="84" t="b">
        <v>0</v>
      </c>
      <c r="H145" s="84" t="b">
        <v>0</v>
      </c>
      <c r="I145" s="84" t="b">
        <v>0</v>
      </c>
      <c r="J145" s="84" t="b">
        <v>0</v>
      </c>
      <c r="K145" s="84" t="b">
        <v>0</v>
      </c>
      <c r="L145" s="84" t="b">
        <v>0</v>
      </c>
    </row>
    <row r="146" spans="1:12" ht="15">
      <c r="A146" s="84" t="s">
        <v>2860</v>
      </c>
      <c r="B146" s="84" t="s">
        <v>2901</v>
      </c>
      <c r="C146" s="84">
        <v>2</v>
      </c>
      <c r="D146" s="122">
        <v>0.0018741320308055295</v>
      </c>
      <c r="E146" s="122">
        <v>2.799110703202171</v>
      </c>
      <c r="F146" s="84" t="s">
        <v>3005</v>
      </c>
      <c r="G146" s="84" t="b">
        <v>0</v>
      </c>
      <c r="H146" s="84" t="b">
        <v>0</v>
      </c>
      <c r="I146" s="84" t="b">
        <v>0</v>
      </c>
      <c r="J146" s="84" t="b">
        <v>0</v>
      </c>
      <c r="K146" s="84" t="b">
        <v>0</v>
      </c>
      <c r="L146" s="84" t="b">
        <v>0</v>
      </c>
    </row>
    <row r="147" spans="1:12" ht="15">
      <c r="A147" s="84" t="s">
        <v>2901</v>
      </c>
      <c r="B147" s="84" t="s">
        <v>2902</v>
      </c>
      <c r="C147" s="84">
        <v>2</v>
      </c>
      <c r="D147" s="122">
        <v>0.0018741320308055295</v>
      </c>
      <c r="E147" s="122">
        <v>2.9752019622578523</v>
      </c>
      <c r="F147" s="84" t="s">
        <v>3005</v>
      </c>
      <c r="G147" s="84" t="b">
        <v>0</v>
      </c>
      <c r="H147" s="84" t="b">
        <v>0</v>
      </c>
      <c r="I147" s="84" t="b">
        <v>0</v>
      </c>
      <c r="J147" s="84" t="b">
        <v>0</v>
      </c>
      <c r="K147" s="84" t="b">
        <v>0</v>
      </c>
      <c r="L147" s="84" t="b">
        <v>0</v>
      </c>
    </row>
    <row r="148" spans="1:12" ht="15">
      <c r="A148" s="84" t="s">
        <v>2902</v>
      </c>
      <c r="B148" s="84" t="s">
        <v>2825</v>
      </c>
      <c r="C148" s="84">
        <v>2</v>
      </c>
      <c r="D148" s="122">
        <v>0.0018741320308055295</v>
      </c>
      <c r="E148" s="122">
        <v>2.49808070753819</v>
      </c>
      <c r="F148" s="84" t="s">
        <v>3005</v>
      </c>
      <c r="G148" s="84" t="b">
        <v>0</v>
      </c>
      <c r="H148" s="84" t="b">
        <v>0</v>
      </c>
      <c r="I148" s="84" t="b">
        <v>0</v>
      </c>
      <c r="J148" s="84" t="b">
        <v>0</v>
      </c>
      <c r="K148" s="84" t="b">
        <v>0</v>
      </c>
      <c r="L148" s="84" t="b">
        <v>0</v>
      </c>
    </row>
    <row r="149" spans="1:12" ht="15">
      <c r="A149" s="84" t="s">
        <v>2825</v>
      </c>
      <c r="B149" s="84" t="s">
        <v>2903</v>
      </c>
      <c r="C149" s="84">
        <v>2</v>
      </c>
      <c r="D149" s="122">
        <v>0.0018741320308055295</v>
      </c>
      <c r="E149" s="122">
        <v>2.49808070753819</v>
      </c>
      <c r="F149" s="84" t="s">
        <v>3005</v>
      </c>
      <c r="G149" s="84" t="b">
        <v>0</v>
      </c>
      <c r="H149" s="84" t="b">
        <v>0</v>
      </c>
      <c r="I149" s="84" t="b">
        <v>0</v>
      </c>
      <c r="J149" s="84" t="b">
        <v>0</v>
      </c>
      <c r="K149" s="84" t="b">
        <v>0</v>
      </c>
      <c r="L149" s="84" t="b">
        <v>0</v>
      </c>
    </row>
    <row r="150" spans="1:12" ht="15">
      <c r="A150" s="84" t="s">
        <v>2903</v>
      </c>
      <c r="B150" s="84" t="s">
        <v>2355</v>
      </c>
      <c r="C150" s="84">
        <v>2</v>
      </c>
      <c r="D150" s="122">
        <v>0.0018741320308055295</v>
      </c>
      <c r="E150" s="122">
        <v>1.6741719665938712</v>
      </c>
      <c r="F150" s="84" t="s">
        <v>3005</v>
      </c>
      <c r="G150" s="84" t="b">
        <v>0</v>
      </c>
      <c r="H150" s="84" t="b">
        <v>0</v>
      </c>
      <c r="I150" s="84" t="b">
        <v>0</v>
      </c>
      <c r="J150" s="84" t="b">
        <v>0</v>
      </c>
      <c r="K150" s="84" t="b">
        <v>0</v>
      </c>
      <c r="L150" s="84" t="b">
        <v>0</v>
      </c>
    </row>
    <row r="151" spans="1:12" ht="15">
      <c r="A151" s="84" t="s">
        <v>2355</v>
      </c>
      <c r="B151" s="84" t="s">
        <v>2427</v>
      </c>
      <c r="C151" s="84">
        <v>2</v>
      </c>
      <c r="D151" s="122">
        <v>0.0018741320308055295</v>
      </c>
      <c r="E151" s="122">
        <v>1.1863268464824357</v>
      </c>
      <c r="F151" s="84" t="s">
        <v>3005</v>
      </c>
      <c r="G151" s="84" t="b">
        <v>0</v>
      </c>
      <c r="H151" s="84" t="b">
        <v>0</v>
      </c>
      <c r="I151" s="84" t="b">
        <v>0</v>
      </c>
      <c r="J151" s="84" t="b">
        <v>0</v>
      </c>
      <c r="K151" s="84" t="b">
        <v>0</v>
      </c>
      <c r="L151" s="84" t="b">
        <v>0</v>
      </c>
    </row>
    <row r="152" spans="1:12" ht="15">
      <c r="A152" s="84" t="s">
        <v>2427</v>
      </c>
      <c r="B152" s="84" t="s">
        <v>2904</v>
      </c>
      <c r="C152" s="84">
        <v>2</v>
      </c>
      <c r="D152" s="122">
        <v>0.0018741320308055295</v>
      </c>
      <c r="E152" s="122">
        <v>2.4311339179075766</v>
      </c>
      <c r="F152" s="84" t="s">
        <v>3005</v>
      </c>
      <c r="G152" s="84" t="b">
        <v>0</v>
      </c>
      <c r="H152" s="84" t="b">
        <v>0</v>
      </c>
      <c r="I152" s="84" t="b">
        <v>0</v>
      </c>
      <c r="J152" s="84" t="b">
        <v>0</v>
      </c>
      <c r="K152" s="84" t="b">
        <v>0</v>
      </c>
      <c r="L152" s="84" t="b">
        <v>0</v>
      </c>
    </row>
    <row r="153" spans="1:12" ht="15">
      <c r="A153" s="84" t="s">
        <v>2904</v>
      </c>
      <c r="B153" s="84" t="s">
        <v>622</v>
      </c>
      <c r="C153" s="84">
        <v>2</v>
      </c>
      <c r="D153" s="122">
        <v>0.0018741320308055295</v>
      </c>
      <c r="E153" s="122">
        <v>1.9752019622578525</v>
      </c>
      <c r="F153" s="84" t="s">
        <v>3005</v>
      </c>
      <c r="G153" s="84" t="b">
        <v>0</v>
      </c>
      <c r="H153" s="84" t="b">
        <v>0</v>
      </c>
      <c r="I153" s="84" t="b">
        <v>0</v>
      </c>
      <c r="J153" s="84" t="b">
        <v>0</v>
      </c>
      <c r="K153" s="84" t="b">
        <v>0</v>
      </c>
      <c r="L153" s="84" t="b">
        <v>0</v>
      </c>
    </row>
    <row r="154" spans="1:12" ht="15">
      <c r="A154" s="84" t="s">
        <v>2905</v>
      </c>
      <c r="B154" s="84" t="s">
        <v>2906</v>
      </c>
      <c r="C154" s="84">
        <v>2</v>
      </c>
      <c r="D154" s="122">
        <v>0.0018741320308055295</v>
      </c>
      <c r="E154" s="122">
        <v>2.9752019622578523</v>
      </c>
      <c r="F154" s="84" t="s">
        <v>3005</v>
      </c>
      <c r="G154" s="84" t="b">
        <v>0</v>
      </c>
      <c r="H154" s="84" t="b">
        <v>0</v>
      </c>
      <c r="I154" s="84" t="b">
        <v>0</v>
      </c>
      <c r="J154" s="84" t="b">
        <v>0</v>
      </c>
      <c r="K154" s="84" t="b">
        <v>0</v>
      </c>
      <c r="L154" s="84" t="b">
        <v>0</v>
      </c>
    </row>
    <row r="155" spans="1:12" ht="15">
      <c r="A155" s="84" t="s">
        <v>2906</v>
      </c>
      <c r="B155" s="84" t="s">
        <v>2907</v>
      </c>
      <c r="C155" s="84">
        <v>2</v>
      </c>
      <c r="D155" s="122">
        <v>0.0018741320308055295</v>
      </c>
      <c r="E155" s="122">
        <v>2.9752019622578523</v>
      </c>
      <c r="F155" s="84" t="s">
        <v>3005</v>
      </c>
      <c r="G155" s="84" t="b">
        <v>0</v>
      </c>
      <c r="H155" s="84" t="b">
        <v>0</v>
      </c>
      <c r="I155" s="84" t="b">
        <v>0</v>
      </c>
      <c r="J155" s="84" t="b">
        <v>0</v>
      </c>
      <c r="K155" s="84" t="b">
        <v>0</v>
      </c>
      <c r="L155" s="84" t="b">
        <v>0</v>
      </c>
    </row>
    <row r="156" spans="1:12" ht="15">
      <c r="A156" s="84" t="s">
        <v>2907</v>
      </c>
      <c r="B156" s="84" t="s">
        <v>2908</v>
      </c>
      <c r="C156" s="84">
        <v>2</v>
      </c>
      <c r="D156" s="122">
        <v>0.0018741320308055295</v>
      </c>
      <c r="E156" s="122">
        <v>2.9752019622578523</v>
      </c>
      <c r="F156" s="84" t="s">
        <v>3005</v>
      </c>
      <c r="G156" s="84" t="b">
        <v>0</v>
      </c>
      <c r="H156" s="84" t="b">
        <v>0</v>
      </c>
      <c r="I156" s="84" t="b">
        <v>0</v>
      </c>
      <c r="J156" s="84" t="b">
        <v>0</v>
      </c>
      <c r="K156" s="84" t="b">
        <v>0</v>
      </c>
      <c r="L156" s="84" t="b">
        <v>0</v>
      </c>
    </row>
    <row r="157" spans="1:12" ht="15">
      <c r="A157" s="84" t="s">
        <v>2908</v>
      </c>
      <c r="B157" s="84" t="s">
        <v>2820</v>
      </c>
      <c r="C157" s="84">
        <v>2</v>
      </c>
      <c r="D157" s="122">
        <v>0.0018741320308055295</v>
      </c>
      <c r="E157" s="122">
        <v>2.2762319579218335</v>
      </c>
      <c r="F157" s="84" t="s">
        <v>3005</v>
      </c>
      <c r="G157" s="84" t="b">
        <v>0</v>
      </c>
      <c r="H157" s="84" t="b">
        <v>0</v>
      </c>
      <c r="I157" s="84" t="b">
        <v>0</v>
      </c>
      <c r="J157" s="84" t="b">
        <v>0</v>
      </c>
      <c r="K157" s="84" t="b">
        <v>0</v>
      </c>
      <c r="L157" s="84" t="b">
        <v>0</v>
      </c>
    </row>
    <row r="158" spans="1:12" ht="15">
      <c r="A158" s="84" t="s">
        <v>2820</v>
      </c>
      <c r="B158" s="84" t="s">
        <v>2909</v>
      </c>
      <c r="C158" s="84">
        <v>2</v>
      </c>
      <c r="D158" s="122">
        <v>0.0018741320308055295</v>
      </c>
      <c r="E158" s="122">
        <v>2.2348392727636086</v>
      </c>
      <c r="F158" s="84" t="s">
        <v>3005</v>
      </c>
      <c r="G158" s="84" t="b">
        <v>0</v>
      </c>
      <c r="H158" s="84" t="b">
        <v>0</v>
      </c>
      <c r="I158" s="84" t="b">
        <v>0</v>
      </c>
      <c r="J158" s="84" t="b">
        <v>0</v>
      </c>
      <c r="K158" s="84" t="b">
        <v>0</v>
      </c>
      <c r="L158" s="84" t="b">
        <v>0</v>
      </c>
    </row>
    <row r="159" spans="1:12" ht="15">
      <c r="A159" s="84" t="s">
        <v>2909</v>
      </c>
      <c r="B159" s="84" t="s">
        <v>2910</v>
      </c>
      <c r="C159" s="84">
        <v>2</v>
      </c>
      <c r="D159" s="122">
        <v>0.0018741320308055295</v>
      </c>
      <c r="E159" s="122">
        <v>2.9752019622578523</v>
      </c>
      <c r="F159" s="84" t="s">
        <v>3005</v>
      </c>
      <c r="G159" s="84" t="b">
        <v>0</v>
      </c>
      <c r="H159" s="84" t="b">
        <v>0</v>
      </c>
      <c r="I159" s="84" t="b">
        <v>0</v>
      </c>
      <c r="J159" s="84" t="b">
        <v>0</v>
      </c>
      <c r="K159" s="84" t="b">
        <v>0</v>
      </c>
      <c r="L159" s="84" t="b">
        <v>0</v>
      </c>
    </row>
    <row r="160" spans="1:12" ht="15">
      <c r="A160" s="84" t="s">
        <v>2910</v>
      </c>
      <c r="B160" s="84" t="s">
        <v>2911</v>
      </c>
      <c r="C160" s="84">
        <v>2</v>
      </c>
      <c r="D160" s="122">
        <v>0.0018741320308055295</v>
      </c>
      <c r="E160" s="122">
        <v>2.9752019622578523</v>
      </c>
      <c r="F160" s="84" t="s">
        <v>3005</v>
      </c>
      <c r="G160" s="84" t="b">
        <v>0</v>
      </c>
      <c r="H160" s="84" t="b">
        <v>0</v>
      </c>
      <c r="I160" s="84" t="b">
        <v>0</v>
      </c>
      <c r="J160" s="84" t="b">
        <v>0</v>
      </c>
      <c r="K160" s="84" t="b">
        <v>0</v>
      </c>
      <c r="L160" s="84" t="b">
        <v>0</v>
      </c>
    </row>
    <row r="161" spans="1:12" ht="15">
      <c r="A161" s="84" t="s">
        <v>2911</v>
      </c>
      <c r="B161" s="84" t="s">
        <v>2827</v>
      </c>
      <c r="C161" s="84">
        <v>2</v>
      </c>
      <c r="D161" s="122">
        <v>0.0018741320308055295</v>
      </c>
      <c r="E161" s="122">
        <v>2.577261953585815</v>
      </c>
      <c r="F161" s="84" t="s">
        <v>3005</v>
      </c>
      <c r="G161" s="84" t="b">
        <v>0</v>
      </c>
      <c r="H161" s="84" t="b">
        <v>0</v>
      </c>
      <c r="I161" s="84" t="b">
        <v>0</v>
      </c>
      <c r="J161" s="84" t="b">
        <v>0</v>
      </c>
      <c r="K161" s="84" t="b">
        <v>0</v>
      </c>
      <c r="L161" s="84" t="b">
        <v>0</v>
      </c>
    </row>
    <row r="162" spans="1:12" ht="15">
      <c r="A162" s="84" t="s">
        <v>2827</v>
      </c>
      <c r="B162" s="84" t="s">
        <v>2417</v>
      </c>
      <c r="C162" s="84">
        <v>2</v>
      </c>
      <c r="D162" s="122">
        <v>0.0018741320308055295</v>
      </c>
      <c r="E162" s="122">
        <v>1.5165641132322032</v>
      </c>
      <c r="F162" s="84" t="s">
        <v>3005</v>
      </c>
      <c r="G162" s="84" t="b">
        <v>0</v>
      </c>
      <c r="H162" s="84" t="b">
        <v>0</v>
      </c>
      <c r="I162" s="84" t="b">
        <v>0</v>
      </c>
      <c r="J162" s="84" t="b">
        <v>0</v>
      </c>
      <c r="K162" s="84" t="b">
        <v>0</v>
      </c>
      <c r="L162" s="84" t="b">
        <v>0</v>
      </c>
    </row>
    <row r="163" spans="1:12" ht="15">
      <c r="A163" s="84" t="s">
        <v>2417</v>
      </c>
      <c r="B163" s="84" t="s">
        <v>2912</v>
      </c>
      <c r="C163" s="84">
        <v>2</v>
      </c>
      <c r="D163" s="122">
        <v>0.0018741320308055295</v>
      </c>
      <c r="E163" s="122">
        <v>1.9145041219042407</v>
      </c>
      <c r="F163" s="84" t="s">
        <v>3005</v>
      </c>
      <c r="G163" s="84" t="b">
        <v>0</v>
      </c>
      <c r="H163" s="84" t="b">
        <v>0</v>
      </c>
      <c r="I163" s="84" t="b">
        <v>0</v>
      </c>
      <c r="J163" s="84" t="b">
        <v>0</v>
      </c>
      <c r="K163" s="84" t="b">
        <v>0</v>
      </c>
      <c r="L163" s="84" t="b">
        <v>0</v>
      </c>
    </row>
    <row r="164" spans="1:12" ht="15">
      <c r="A164" s="84" t="s">
        <v>2912</v>
      </c>
      <c r="B164" s="84" t="s">
        <v>622</v>
      </c>
      <c r="C164" s="84">
        <v>2</v>
      </c>
      <c r="D164" s="122">
        <v>0.0018741320308055295</v>
      </c>
      <c r="E164" s="122">
        <v>1.9752019622578525</v>
      </c>
      <c r="F164" s="84" t="s">
        <v>3005</v>
      </c>
      <c r="G164" s="84" t="b">
        <v>0</v>
      </c>
      <c r="H164" s="84" t="b">
        <v>0</v>
      </c>
      <c r="I164" s="84" t="b">
        <v>0</v>
      </c>
      <c r="J164" s="84" t="b">
        <v>0</v>
      </c>
      <c r="K164" s="84" t="b">
        <v>0</v>
      </c>
      <c r="L164" s="84" t="b">
        <v>0</v>
      </c>
    </row>
    <row r="165" spans="1:12" ht="15">
      <c r="A165" s="84" t="s">
        <v>594</v>
      </c>
      <c r="B165" s="84" t="s">
        <v>2824</v>
      </c>
      <c r="C165" s="84">
        <v>2</v>
      </c>
      <c r="D165" s="122">
        <v>0.0018741320308055295</v>
      </c>
      <c r="E165" s="122">
        <v>1.136352871520597</v>
      </c>
      <c r="F165" s="84" t="s">
        <v>3005</v>
      </c>
      <c r="G165" s="84" t="b">
        <v>0</v>
      </c>
      <c r="H165" s="84" t="b">
        <v>0</v>
      </c>
      <c r="I165" s="84" t="b">
        <v>0</v>
      </c>
      <c r="J165" s="84" t="b">
        <v>0</v>
      </c>
      <c r="K165" s="84" t="b">
        <v>0</v>
      </c>
      <c r="L165" s="84" t="b">
        <v>0</v>
      </c>
    </row>
    <row r="166" spans="1:12" ht="15">
      <c r="A166" s="84" t="s">
        <v>2449</v>
      </c>
      <c r="B166" s="84" t="s">
        <v>345</v>
      </c>
      <c r="C166" s="84">
        <v>2</v>
      </c>
      <c r="D166" s="122">
        <v>0.0018741320308055295</v>
      </c>
      <c r="E166" s="122">
        <v>2.3219894484825088</v>
      </c>
      <c r="F166" s="84" t="s">
        <v>3005</v>
      </c>
      <c r="G166" s="84" t="b">
        <v>0</v>
      </c>
      <c r="H166" s="84" t="b">
        <v>0</v>
      </c>
      <c r="I166" s="84" t="b">
        <v>0</v>
      </c>
      <c r="J166" s="84" t="b">
        <v>0</v>
      </c>
      <c r="K166" s="84" t="b">
        <v>0</v>
      </c>
      <c r="L166" s="84" t="b">
        <v>0</v>
      </c>
    </row>
    <row r="167" spans="1:12" ht="15">
      <c r="A167" s="84" t="s">
        <v>345</v>
      </c>
      <c r="B167" s="84" t="s">
        <v>2450</v>
      </c>
      <c r="C167" s="84">
        <v>2</v>
      </c>
      <c r="D167" s="122">
        <v>0.0018741320308055295</v>
      </c>
      <c r="E167" s="122">
        <v>2.9752019622578523</v>
      </c>
      <c r="F167" s="84" t="s">
        <v>3005</v>
      </c>
      <c r="G167" s="84" t="b">
        <v>0</v>
      </c>
      <c r="H167" s="84" t="b">
        <v>0</v>
      </c>
      <c r="I167" s="84" t="b">
        <v>0</v>
      </c>
      <c r="J167" s="84" t="b">
        <v>0</v>
      </c>
      <c r="K167" s="84" t="b">
        <v>0</v>
      </c>
      <c r="L167" s="84" t="b">
        <v>0</v>
      </c>
    </row>
    <row r="168" spans="1:12" ht="15">
      <c r="A168" s="84" t="s">
        <v>2450</v>
      </c>
      <c r="B168" s="84" t="s">
        <v>2919</v>
      </c>
      <c r="C168" s="84">
        <v>2</v>
      </c>
      <c r="D168" s="122">
        <v>0.0018741320308055295</v>
      </c>
      <c r="E168" s="122">
        <v>2.9752019622578523</v>
      </c>
      <c r="F168" s="84" t="s">
        <v>3005</v>
      </c>
      <c r="G168" s="84" t="b">
        <v>0</v>
      </c>
      <c r="H168" s="84" t="b">
        <v>0</v>
      </c>
      <c r="I168" s="84" t="b">
        <v>0</v>
      </c>
      <c r="J168" s="84" t="b">
        <v>0</v>
      </c>
      <c r="K168" s="84" t="b">
        <v>0</v>
      </c>
      <c r="L168" s="84" t="b">
        <v>0</v>
      </c>
    </row>
    <row r="169" spans="1:12" ht="15">
      <c r="A169" s="84" t="s">
        <v>2919</v>
      </c>
      <c r="B169" s="84" t="s">
        <v>2920</v>
      </c>
      <c r="C169" s="84">
        <v>2</v>
      </c>
      <c r="D169" s="122">
        <v>0.0018741320308055295</v>
      </c>
      <c r="E169" s="122">
        <v>2.9752019622578523</v>
      </c>
      <c r="F169" s="84" t="s">
        <v>3005</v>
      </c>
      <c r="G169" s="84" t="b">
        <v>0</v>
      </c>
      <c r="H169" s="84" t="b">
        <v>0</v>
      </c>
      <c r="I169" s="84" t="b">
        <v>0</v>
      </c>
      <c r="J169" s="84" t="b">
        <v>0</v>
      </c>
      <c r="K169" s="84" t="b">
        <v>0</v>
      </c>
      <c r="L169" s="84" t="b">
        <v>0</v>
      </c>
    </row>
    <row r="170" spans="1:12" ht="15">
      <c r="A170" s="84" t="s">
        <v>2920</v>
      </c>
      <c r="B170" s="84" t="s">
        <v>2921</v>
      </c>
      <c r="C170" s="84">
        <v>2</v>
      </c>
      <c r="D170" s="122">
        <v>0.0018741320308055295</v>
      </c>
      <c r="E170" s="122">
        <v>2.9752019622578523</v>
      </c>
      <c r="F170" s="84" t="s">
        <v>3005</v>
      </c>
      <c r="G170" s="84" t="b">
        <v>0</v>
      </c>
      <c r="H170" s="84" t="b">
        <v>0</v>
      </c>
      <c r="I170" s="84" t="b">
        <v>0</v>
      </c>
      <c r="J170" s="84" t="b">
        <v>0</v>
      </c>
      <c r="K170" s="84" t="b">
        <v>0</v>
      </c>
      <c r="L170" s="84" t="b">
        <v>0</v>
      </c>
    </row>
    <row r="171" spans="1:12" ht="15">
      <c r="A171" s="84" t="s">
        <v>2921</v>
      </c>
      <c r="B171" s="84" t="s">
        <v>2823</v>
      </c>
      <c r="C171" s="84">
        <v>2</v>
      </c>
      <c r="D171" s="122">
        <v>0.0018741320308055295</v>
      </c>
      <c r="E171" s="122">
        <v>2.4311339179075766</v>
      </c>
      <c r="F171" s="84" t="s">
        <v>3005</v>
      </c>
      <c r="G171" s="84" t="b">
        <v>0</v>
      </c>
      <c r="H171" s="84" t="b">
        <v>0</v>
      </c>
      <c r="I171" s="84" t="b">
        <v>0</v>
      </c>
      <c r="J171" s="84" t="b">
        <v>0</v>
      </c>
      <c r="K171" s="84" t="b">
        <v>0</v>
      </c>
      <c r="L171" s="84" t="b">
        <v>0</v>
      </c>
    </row>
    <row r="172" spans="1:12" ht="15">
      <c r="A172" s="84" t="s">
        <v>2823</v>
      </c>
      <c r="B172" s="84" t="s">
        <v>594</v>
      </c>
      <c r="C172" s="84">
        <v>2</v>
      </c>
      <c r="D172" s="122">
        <v>0.0018741320308055295</v>
      </c>
      <c r="E172" s="122">
        <v>0.9328233641179762</v>
      </c>
      <c r="F172" s="84" t="s">
        <v>3005</v>
      </c>
      <c r="G172" s="84" t="b">
        <v>0</v>
      </c>
      <c r="H172" s="84" t="b">
        <v>0</v>
      </c>
      <c r="I172" s="84" t="b">
        <v>0</v>
      </c>
      <c r="J172" s="84" t="b">
        <v>0</v>
      </c>
      <c r="K172" s="84" t="b">
        <v>0</v>
      </c>
      <c r="L172" s="84" t="b">
        <v>0</v>
      </c>
    </row>
    <row r="173" spans="1:12" ht="15">
      <c r="A173" s="84" t="s">
        <v>594</v>
      </c>
      <c r="B173" s="84" t="s">
        <v>2922</v>
      </c>
      <c r="C173" s="84">
        <v>2</v>
      </c>
      <c r="D173" s="122">
        <v>0.0018741320308055295</v>
      </c>
      <c r="E173" s="122">
        <v>1.6134741262402597</v>
      </c>
      <c r="F173" s="84" t="s">
        <v>3005</v>
      </c>
      <c r="G173" s="84" t="b">
        <v>0</v>
      </c>
      <c r="H173" s="84" t="b">
        <v>0</v>
      </c>
      <c r="I173" s="84" t="b">
        <v>0</v>
      </c>
      <c r="J173" s="84" t="b">
        <v>0</v>
      </c>
      <c r="K173" s="84" t="b">
        <v>1</v>
      </c>
      <c r="L173" s="84" t="b">
        <v>0</v>
      </c>
    </row>
    <row r="174" spans="1:12" ht="15">
      <c r="A174" s="84" t="s">
        <v>2924</v>
      </c>
      <c r="B174" s="84" t="s">
        <v>2925</v>
      </c>
      <c r="C174" s="84">
        <v>2</v>
      </c>
      <c r="D174" s="122">
        <v>0.0018741320308055295</v>
      </c>
      <c r="E174" s="122">
        <v>2.9752019622578523</v>
      </c>
      <c r="F174" s="84" t="s">
        <v>3005</v>
      </c>
      <c r="G174" s="84" t="b">
        <v>0</v>
      </c>
      <c r="H174" s="84" t="b">
        <v>0</v>
      </c>
      <c r="I174" s="84" t="b">
        <v>0</v>
      </c>
      <c r="J174" s="84" t="b">
        <v>0</v>
      </c>
      <c r="K174" s="84" t="b">
        <v>0</v>
      </c>
      <c r="L174" s="84" t="b">
        <v>0</v>
      </c>
    </row>
    <row r="175" spans="1:12" ht="15">
      <c r="A175" s="84" t="s">
        <v>2925</v>
      </c>
      <c r="B175" s="84" t="s">
        <v>2926</v>
      </c>
      <c r="C175" s="84">
        <v>2</v>
      </c>
      <c r="D175" s="122">
        <v>0.0018741320308055295</v>
      </c>
      <c r="E175" s="122">
        <v>2.9752019622578523</v>
      </c>
      <c r="F175" s="84" t="s">
        <v>3005</v>
      </c>
      <c r="G175" s="84" t="b">
        <v>0</v>
      </c>
      <c r="H175" s="84" t="b">
        <v>0</v>
      </c>
      <c r="I175" s="84" t="b">
        <v>0</v>
      </c>
      <c r="J175" s="84" t="b">
        <v>0</v>
      </c>
      <c r="K175" s="84" t="b">
        <v>0</v>
      </c>
      <c r="L175" s="84" t="b">
        <v>0</v>
      </c>
    </row>
    <row r="176" spans="1:12" ht="15">
      <c r="A176" s="84" t="s">
        <v>2926</v>
      </c>
      <c r="B176" s="84" t="s">
        <v>354</v>
      </c>
      <c r="C176" s="84">
        <v>2</v>
      </c>
      <c r="D176" s="122">
        <v>0.0018741320308055295</v>
      </c>
      <c r="E176" s="122">
        <v>2.799110703202171</v>
      </c>
      <c r="F176" s="84" t="s">
        <v>3005</v>
      </c>
      <c r="G176" s="84" t="b">
        <v>0</v>
      </c>
      <c r="H176" s="84" t="b">
        <v>0</v>
      </c>
      <c r="I176" s="84" t="b">
        <v>0</v>
      </c>
      <c r="J176" s="84" t="b">
        <v>0</v>
      </c>
      <c r="K176" s="84" t="b">
        <v>0</v>
      </c>
      <c r="L176" s="84" t="b">
        <v>0</v>
      </c>
    </row>
    <row r="177" spans="1:12" ht="15">
      <c r="A177" s="84" t="s">
        <v>354</v>
      </c>
      <c r="B177" s="84" t="s">
        <v>2927</v>
      </c>
      <c r="C177" s="84">
        <v>2</v>
      </c>
      <c r="D177" s="122">
        <v>0.0018741320308055295</v>
      </c>
      <c r="E177" s="122">
        <v>2.799110703202171</v>
      </c>
      <c r="F177" s="84" t="s">
        <v>3005</v>
      </c>
      <c r="G177" s="84" t="b">
        <v>0</v>
      </c>
      <c r="H177" s="84" t="b">
        <v>0</v>
      </c>
      <c r="I177" s="84" t="b">
        <v>0</v>
      </c>
      <c r="J177" s="84" t="b">
        <v>0</v>
      </c>
      <c r="K177" s="84" t="b">
        <v>0</v>
      </c>
      <c r="L177" s="84" t="b">
        <v>0</v>
      </c>
    </row>
    <row r="178" spans="1:12" ht="15">
      <c r="A178" s="84" t="s">
        <v>2927</v>
      </c>
      <c r="B178" s="84" t="s">
        <v>2390</v>
      </c>
      <c r="C178" s="84">
        <v>2</v>
      </c>
      <c r="D178" s="122">
        <v>0.0018741320308055295</v>
      </c>
      <c r="E178" s="122">
        <v>1.6529826675239332</v>
      </c>
      <c r="F178" s="84" t="s">
        <v>3005</v>
      </c>
      <c r="G178" s="84" t="b">
        <v>0</v>
      </c>
      <c r="H178" s="84" t="b">
        <v>0</v>
      </c>
      <c r="I178" s="84" t="b">
        <v>0</v>
      </c>
      <c r="J178" s="84" t="b">
        <v>0</v>
      </c>
      <c r="K178" s="84" t="b">
        <v>0</v>
      </c>
      <c r="L178" s="84" t="b">
        <v>0</v>
      </c>
    </row>
    <row r="179" spans="1:12" ht="15">
      <c r="A179" s="84" t="s">
        <v>2390</v>
      </c>
      <c r="B179" s="84" t="s">
        <v>2928</v>
      </c>
      <c r="C179" s="84">
        <v>2</v>
      </c>
      <c r="D179" s="122">
        <v>0.0018741320308055295</v>
      </c>
      <c r="E179" s="122">
        <v>1.6230194441464898</v>
      </c>
      <c r="F179" s="84" t="s">
        <v>3005</v>
      </c>
      <c r="G179" s="84" t="b">
        <v>0</v>
      </c>
      <c r="H179" s="84" t="b">
        <v>0</v>
      </c>
      <c r="I179" s="84" t="b">
        <v>0</v>
      </c>
      <c r="J179" s="84" t="b">
        <v>0</v>
      </c>
      <c r="K179" s="84" t="b">
        <v>0</v>
      </c>
      <c r="L179" s="84" t="b">
        <v>0</v>
      </c>
    </row>
    <row r="180" spans="1:12" ht="15">
      <c r="A180" s="84" t="s">
        <v>2928</v>
      </c>
      <c r="B180" s="84" t="s">
        <v>2929</v>
      </c>
      <c r="C180" s="84">
        <v>2</v>
      </c>
      <c r="D180" s="122">
        <v>0.0018741320308055295</v>
      </c>
      <c r="E180" s="122">
        <v>2.9752019622578523</v>
      </c>
      <c r="F180" s="84" t="s">
        <v>3005</v>
      </c>
      <c r="G180" s="84" t="b">
        <v>0</v>
      </c>
      <c r="H180" s="84" t="b">
        <v>0</v>
      </c>
      <c r="I180" s="84" t="b">
        <v>0</v>
      </c>
      <c r="J180" s="84" t="b">
        <v>0</v>
      </c>
      <c r="K180" s="84" t="b">
        <v>0</v>
      </c>
      <c r="L180" s="84" t="b">
        <v>0</v>
      </c>
    </row>
    <row r="181" spans="1:12" ht="15">
      <c r="A181" s="84" t="s">
        <v>2929</v>
      </c>
      <c r="B181" s="84" t="s">
        <v>2930</v>
      </c>
      <c r="C181" s="84">
        <v>2</v>
      </c>
      <c r="D181" s="122">
        <v>0.0018741320308055295</v>
      </c>
      <c r="E181" s="122">
        <v>2.9752019622578523</v>
      </c>
      <c r="F181" s="84" t="s">
        <v>3005</v>
      </c>
      <c r="G181" s="84" t="b">
        <v>0</v>
      </c>
      <c r="H181" s="84" t="b">
        <v>0</v>
      </c>
      <c r="I181" s="84" t="b">
        <v>0</v>
      </c>
      <c r="J181" s="84" t="b">
        <v>0</v>
      </c>
      <c r="K181" s="84" t="b">
        <v>0</v>
      </c>
      <c r="L181" s="84" t="b">
        <v>0</v>
      </c>
    </row>
    <row r="182" spans="1:12" ht="15">
      <c r="A182" s="84" t="s">
        <v>2930</v>
      </c>
      <c r="B182" s="84" t="s">
        <v>2931</v>
      </c>
      <c r="C182" s="84">
        <v>2</v>
      </c>
      <c r="D182" s="122">
        <v>0.0018741320308055295</v>
      </c>
      <c r="E182" s="122">
        <v>2.9752019622578523</v>
      </c>
      <c r="F182" s="84" t="s">
        <v>3005</v>
      </c>
      <c r="G182" s="84" t="b">
        <v>0</v>
      </c>
      <c r="H182" s="84" t="b">
        <v>0</v>
      </c>
      <c r="I182" s="84" t="b">
        <v>0</v>
      </c>
      <c r="J182" s="84" t="b">
        <v>0</v>
      </c>
      <c r="K182" s="84" t="b">
        <v>0</v>
      </c>
      <c r="L182" s="84" t="b">
        <v>0</v>
      </c>
    </row>
    <row r="183" spans="1:12" ht="15">
      <c r="A183" s="84" t="s">
        <v>2932</v>
      </c>
      <c r="B183" s="84" t="s">
        <v>2933</v>
      </c>
      <c r="C183" s="84">
        <v>2</v>
      </c>
      <c r="D183" s="122">
        <v>0.0018741320308055295</v>
      </c>
      <c r="E183" s="122">
        <v>2.9752019622578523</v>
      </c>
      <c r="F183" s="84" t="s">
        <v>3005</v>
      </c>
      <c r="G183" s="84" t="b">
        <v>0</v>
      </c>
      <c r="H183" s="84" t="b">
        <v>0</v>
      </c>
      <c r="I183" s="84" t="b">
        <v>0</v>
      </c>
      <c r="J183" s="84" t="b">
        <v>0</v>
      </c>
      <c r="K183" s="84" t="b">
        <v>0</v>
      </c>
      <c r="L183" s="84" t="b">
        <v>0</v>
      </c>
    </row>
    <row r="184" spans="1:12" ht="15">
      <c r="A184" s="84" t="s">
        <v>2933</v>
      </c>
      <c r="B184" s="84" t="s">
        <v>2934</v>
      </c>
      <c r="C184" s="84">
        <v>2</v>
      </c>
      <c r="D184" s="122">
        <v>0.0018741320308055295</v>
      </c>
      <c r="E184" s="122">
        <v>2.9752019622578523</v>
      </c>
      <c r="F184" s="84" t="s">
        <v>3005</v>
      </c>
      <c r="G184" s="84" t="b">
        <v>0</v>
      </c>
      <c r="H184" s="84" t="b">
        <v>0</v>
      </c>
      <c r="I184" s="84" t="b">
        <v>0</v>
      </c>
      <c r="J184" s="84" t="b">
        <v>0</v>
      </c>
      <c r="K184" s="84" t="b">
        <v>0</v>
      </c>
      <c r="L184" s="84" t="b">
        <v>0</v>
      </c>
    </row>
    <row r="185" spans="1:12" ht="15">
      <c r="A185" s="84" t="s">
        <v>2934</v>
      </c>
      <c r="B185" s="84" t="s">
        <v>2935</v>
      </c>
      <c r="C185" s="84">
        <v>2</v>
      </c>
      <c r="D185" s="122">
        <v>0.0018741320308055295</v>
      </c>
      <c r="E185" s="122">
        <v>2.9752019622578523</v>
      </c>
      <c r="F185" s="84" t="s">
        <v>3005</v>
      </c>
      <c r="G185" s="84" t="b">
        <v>0</v>
      </c>
      <c r="H185" s="84" t="b">
        <v>0</v>
      </c>
      <c r="I185" s="84" t="b">
        <v>0</v>
      </c>
      <c r="J185" s="84" t="b">
        <v>1</v>
      </c>
      <c r="K185" s="84" t="b">
        <v>0</v>
      </c>
      <c r="L185" s="84" t="b">
        <v>0</v>
      </c>
    </row>
    <row r="186" spans="1:12" ht="15">
      <c r="A186" s="84" t="s">
        <v>2935</v>
      </c>
      <c r="B186" s="84" t="s">
        <v>2417</v>
      </c>
      <c r="C186" s="84">
        <v>2</v>
      </c>
      <c r="D186" s="122">
        <v>0.0018741320308055295</v>
      </c>
      <c r="E186" s="122">
        <v>1.9145041219042407</v>
      </c>
      <c r="F186" s="84" t="s">
        <v>3005</v>
      </c>
      <c r="G186" s="84" t="b">
        <v>1</v>
      </c>
      <c r="H186" s="84" t="b">
        <v>0</v>
      </c>
      <c r="I186" s="84" t="b">
        <v>0</v>
      </c>
      <c r="J186" s="84" t="b">
        <v>0</v>
      </c>
      <c r="K186" s="84" t="b">
        <v>0</v>
      </c>
      <c r="L186" s="84" t="b">
        <v>0</v>
      </c>
    </row>
    <row r="187" spans="1:12" ht="15">
      <c r="A187" s="84" t="s">
        <v>2417</v>
      </c>
      <c r="B187" s="84" t="s">
        <v>2936</v>
      </c>
      <c r="C187" s="84">
        <v>2</v>
      </c>
      <c r="D187" s="122">
        <v>0.0018741320308055295</v>
      </c>
      <c r="E187" s="122">
        <v>1.9145041219042407</v>
      </c>
      <c r="F187" s="84" t="s">
        <v>3005</v>
      </c>
      <c r="G187" s="84" t="b">
        <v>0</v>
      </c>
      <c r="H187" s="84" t="b">
        <v>0</v>
      </c>
      <c r="I187" s="84" t="b">
        <v>0</v>
      </c>
      <c r="J187" s="84" t="b">
        <v>0</v>
      </c>
      <c r="K187" s="84" t="b">
        <v>0</v>
      </c>
      <c r="L187" s="84" t="b">
        <v>0</v>
      </c>
    </row>
    <row r="188" spans="1:12" ht="15">
      <c r="A188" s="84" t="s">
        <v>2936</v>
      </c>
      <c r="B188" s="84" t="s">
        <v>594</v>
      </c>
      <c r="C188" s="84">
        <v>2</v>
      </c>
      <c r="D188" s="122">
        <v>0.0018741320308055295</v>
      </c>
      <c r="E188" s="122">
        <v>1.4768914084682518</v>
      </c>
      <c r="F188" s="84" t="s">
        <v>3005</v>
      </c>
      <c r="G188" s="84" t="b">
        <v>0</v>
      </c>
      <c r="H188" s="84" t="b">
        <v>0</v>
      </c>
      <c r="I188" s="84" t="b">
        <v>0</v>
      </c>
      <c r="J188" s="84" t="b">
        <v>0</v>
      </c>
      <c r="K188" s="84" t="b">
        <v>0</v>
      </c>
      <c r="L188" s="84" t="b">
        <v>0</v>
      </c>
    </row>
    <row r="189" spans="1:12" ht="15">
      <c r="A189" s="84" t="s">
        <v>594</v>
      </c>
      <c r="B189" s="84" t="s">
        <v>2937</v>
      </c>
      <c r="C189" s="84">
        <v>2</v>
      </c>
      <c r="D189" s="122">
        <v>0.0018741320308055295</v>
      </c>
      <c r="E189" s="122">
        <v>1.6134741262402597</v>
      </c>
      <c r="F189" s="84" t="s">
        <v>3005</v>
      </c>
      <c r="G189" s="84" t="b">
        <v>0</v>
      </c>
      <c r="H189" s="84" t="b">
        <v>0</v>
      </c>
      <c r="I189" s="84" t="b">
        <v>0</v>
      </c>
      <c r="J189" s="84" t="b">
        <v>0</v>
      </c>
      <c r="K189" s="84" t="b">
        <v>0</v>
      </c>
      <c r="L189" s="84" t="b">
        <v>0</v>
      </c>
    </row>
    <row r="190" spans="1:12" ht="15">
      <c r="A190" s="84" t="s">
        <v>2356</v>
      </c>
      <c r="B190" s="84" t="s">
        <v>2938</v>
      </c>
      <c r="C190" s="84">
        <v>2</v>
      </c>
      <c r="D190" s="122">
        <v>0.0018741320308055295</v>
      </c>
      <c r="E190" s="122">
        <v>2.577261953585815</v>
      </c>
      <c r="F190" s="84" t="s">
        <v>3005</v>
      </c>
      <c r="G190" s="84" t="b">
        <v>0</v>
      </c>
      <c r="H190" s="84" t="b">
        <v>0</v>
      </c>
      <c r="I190" s="84" t="b">
        <v>0</v>
      </c>
      <c r="J190" s="84" t="b">
        <v>0</v>
      </c>
      <c r="K190" s="84" t="b">
        <v>0</v>
      </c>
      <c r="L190" s="84" t="b">
        <v>0</v>
      </c>
    </row>
    <row r="191" spans="1:12" ht="15">
      <c r="A191" s="84" t="s">
        <v>2938</v>
      </c>
      <c r="B191" s="84" t="s">
        <v>2939</v>
      </c>
      <c r="C191" s="84">
        <v>2</v>
      </c>
      <c r="D191" s="122">
        <v>0.0018741320308055295</v>
      </c>
      <c r="E191" s="122">
        <v>2.9752019622578523</v>
      </c>
      <c r="F191" s="84" t="s">
        <v>3005</v>
      </c>
      <c r="G191" s="84" t="b">
        <v>0</v>
      </c>
      <c r="H191" s="84" t="b">
        <v>0</v>
      </c>
      <c r="I191" s="84" t="b">
        <v>0</v>
      </c>
      <c r="J191" s="84" t="b">
        <v>0</v>
      </c>
      <c r="K191" s="84" t="b">
        <v>0</v>
      </c>
      <c r="L191" s="84" t="b">
        <v>0</v>
      </c>
    </row>
    <row r="192" spans="1:12" ht="15">
      <c r="A192" s="84" t="s">
        <v>2939</v>
      </c>
      <c r="B192" s="84" t="s">
        <v>2940</v>
      </c>
      <c r="C192" s="84">
        <v>2</v>
      </c>
      <c r="D192" s="122">
        <v>0.0018741320308055295</v>
      </c>
      <c r="E192" s="122">
        <v>2.9752019622578523</v>
      </c>
      <c r="F192" s="84" t="s">
        <v>3005</v>
      </c>
      <c r="G192" s="84" t="b">
        <v>0</v>
      </c>
      <c r="H192" s="84" t="b">
        <v>0</v>
      </c>
      <c r="I192" s="84" t="b">
        <v>0</v>
      </c>
      <c r="J192" s="84" t="b">
        <v>0</v>
      </c>
      <c r="K192" s="84" t="b">
        <v>0</v>
      </c>
      <c r="L192" s="84" t="b">
        <v>0</v>
      </c>
    </row>
    <row r="193" spans="1:12" ht="15">
      <c r="A193" s="84" t="s">
        <v>2940</v>
      </c>
      <c r="B193" s="84" t="s">
        <v>2941</v>
      </c>
      <c r="C193" s="84">
        <v>2</v>
      </c>
      <c r="D193" s="122">
        <v>0.0018741320308055295</v>
      </c>
      <c r="E193" s="122">
        <v>2.9752019622578523</v>
      </c>
      <c r="F193" s="84" t="s">
        <v>3005</v>
      </c>
      <c r="G193" s="84" t="b">
        <v>0</v>
      </c>
      <c r="H193" s="84" t="b">
        <v>0</v>
      </c>
      <c r="I193" s="84" t="b">
        <v>0</v>
      </c>
      <c r="J193" s="84" t="b">
        <v>0</v>
      </c>
      <c r="K193" s="84" t="b">
        <v>0</v>
      </c>
      <c r="L193" s="84" t="b">
        <v>0</v>
      </c>
    </row>
    <row r="194" spans="1:12" ht="15">
      <c r="A194" s="84" t="s">
        <v>2941</v>
      </c>
      <c r="B194" s="84" t="s">
        <v>2357</v>
      </c>
      <c r="C194" s="84">
        <v>2</v>
      </c>
      <c r="D194" s="122">
        <v>0.0018741320308055295</v>
      </c>
      <c r="E194" s="122">
        <v>2.9752019622578523</v>
      </c>
      <c r="F194" s="84" t="s">
        <v>3005</v>
      </c>
      <c r="G194" s="84" t="b">
        <v>0</v>
      </c>
      <c r="H194" s="84" t="b">
        <v>0</v>
      </c>
      <c r="I194" s="84" t="b">
        <v>0</v>
      </c>
      <c r="J194" s="84" t="b">
        <v>0</v>
      </c>
      <c r="K194" s="84" t="b">
        <v>0</v>
      </c>
      <c r="L194" s="84" t="b">
        <v>0</v>
      </c>
    </row>
    <row r="195" spans="1:12" ht="15">
      <c r="A195" s="84" t="s">
        <v>2357</v>
      </c>
      <c r="B195" s="84" t="s">
        <v>2845</v>
      </c>
      <c r="C195" s="84">
        <v>2</v>
      </c>
      <c r="D195" s="122">
        <v>0.0018741320308055295</v>
      </c>
      <c r="E195" s="122">
        <v>2.674171966593871</v>
      </c>
      <c r="F195" s="84" t="s">
        <v>3005</v>
      </c>
      <c r="G195" s="84" t="b">
        <v>0</v>
      </c>
      <c r="H195" s="84" t="b">
        <v>0</v>
      </c>
      <c r="I195" s="84" t="b">
        <v>0</v>
      </c>
      <c r="J195" s="84" t="b">
        <v>0</v>
      </c>
      <c r="K195" s="84" t="b">
        <v>0</v>
      </c>
      <c r="L195" s="84" t="b">
        <v>0</v>
      </c>
    </row>
    <row r="196" spans="1:12" ht="15">
      <c r="A196" s="84" t="s">
        <v>2845</v>
      </c>
      <c r="B196" s="84" t="s">
        <v>2358</v>
      </c>
      <c r="C196" s="84">
        <v>2</v>
      </c>
      <c r="D196" s="122">
        <v>0.0018741320308055295</v>
      </c>
      <c r="E196" s="122">
        <v>2.674171966593871</v>
      </c>
      <c r="F196" s="84" t="s">
        <v>3005</v>
      </c>
      <c r="G196" s="84" t="b">
        <v>0</v>
      </c>
      <c r="H196" s="84" t="b">
        <v>0</v>
      </c>
      <c r="I196" s="84" t="b">
        <v>0</v>
      </c>
      <c r="J196" s="84" t="b">
        <v>0</v>
      </c>
      <c r="K196" s="84" t="b">
        <v>0</v>
      </c>
      <c r="L196" s="84" t="b">
        <v>0</v>
      </c>
    </row>
    <row r="197" spans="1:12" ht="15">
      <c r="A197" s="84" t="s">
        <v>2358</v>
      </c>
      <c r="B197" s="84" t="s">
        <v>2942</v>
      </c>
      <c r="C197" s="84">
        <v>2</v>
      </c>
      <c r="D197" s="122">
        <v>0.0018741320308055295</v>
      </c>
      <c r="E197" s="122">
        <v>2.9752019622578523</v>
      </c>
      <c r="F197" s="84" t="s">
        <v>3005</v>
      </c>
      <c r="G197" s="84" t="b">
        <v>0</v>
      </c>
      <c r="H197" s="84" t="b">
        <v>0</v>
      </c>
      <c r="I197" s="84" t="b">
        <v>0</v>
      </c>
      <c r="J197" s="84" t="b">
        <v>0</v>
      </c>
      <c r="K197" s="84" t="b">
        <v>0</v>
      </c>
      <c r="L197" s="84" t="b">
        <v>0</v>
      </c>
    </row>
    <row r="198" spans="1:12" ht="15">
      <c r="A198" s="84" t="s">
        <v>2942</v>
      </c>
      <c r="B198" s="84" t="s">
        <v>594</v>
      </c>
      <c r="C198" s="84">
        <v>2</v>
      </c>
      <c r="D198" s="122">
        <v>0.0018741320308055295</v>
      </c>
      <c r="E198" s="122">
        <v>1.4768914084682518</v>
      </c>
      <c r="F198" s="84" t="s">
        <v>3005</v>
      </c>
      <c r="G198" s="84" t="b">
        <v>0</v>
      </c>
      <c r="H198" s="84" t="b">
        <v>0</v>
      </c>
      <c r="I198" s="84" t="b">
        <v>0</v>
      </c>
      <c r="J198" s="84" t="b">
        <v>0</v>
      </c>
      <c r="K198" s="84" t="b">
        <v>0</v>
      </c>
      <c r="L198" s="84" t="b">
        <v>0</v>
      </c>
    </row>
    <row r="199" spans="1:12" ht="15">
      <c r="A199" s="84" t="s">
        <v>594</v>
      </c>
      <c r="B199" s="84" t="s">
        <v>2943</v>
      </c>
      <c r="C199" s="84">
        <v>2</v>
      </c>
      <c r="D199" s="122">
        <v>0.0018741320308055295</v>
      </c>
      <c r="E199" s="122">
        <v>1.6134741262402597</v>
      </c>
      <c r="F199" s="84" t="s">
        <v>3005</v>
      </c>
      <c r="G199" s="84" t="b">
        <v>0</v>
      </c>
      <c r="H199" s="84" t="b">
        <v>0</v>
      </c>
      <c r="I199" s="84" t="b">
        <v>0</v>
      </c>
      <c r="J199" s="84" t="b">
        <v>0</v>
      </c>
      <c r="K199" s="84" t="b">
        <v>0</v>
      </c>
      <c r="L199" s="84" t="b">
        <v>0</v>
      </c>
    </row>
    <row r="200" spans="1:12" ht="15">
      <c r="A200" s="84" t="s">
        <v>2943</v>
      </c>
      <c r="B200" s="84" t="s">
        <v>2944</v>
      </c>
      <c r="C200" s="84">
        <v>2</v>
      </c>
      <c r="D200" s="122">
        <v>0.0018741320308055295</v>
      </c>
      <c r="E200" s="122">
        <v>2.9752019622578523</v>
      </c>
      <c r="F200" s="84" t="s">
        <v>3005</v>
      </c>
      <c r="G200" s="84" t="b">
        <v>0</v>
      </c>
      <c r="H200" s="84" t="b">
        <v>0</v>
      </c>
      <c r="I200" s="84" t="b">
        <v>0</v>
      </c>
      <c r="J200" s="84" t="b">
        <v>0</v>
      </c>
      <c r="K200" s="84" t="b">
        <v>0</v>
      </c>
      <c r="L200" s="84" t="b">
        <v>0</v>
      </c>
    </row>
    <row r="201" spans="1:12" ht="15">
      <c r="A201" s="84" t="s">
        <v>2945</v>
      </c>
      <c r="B201" s="84" t="s">
        <v>594</v>
      </c>
      <c r="C201" s="84">
        <v>2</v>
      </c>
      <c r="D201" s="122">
        <v>0.0018741320308055295</v>
      </c>
      <c r="E201" s="122">
        <v>1.4768914084682518</v>
      </c>
      <c r="F201" s="84" t="s">
        <v>3005</v>
      </c>
      <c r="G201" s="84" t="b">
        <v>0</v>
      </c>
      <c r="H201" s="84" t="b">
        <v>0</v>
      </c>
      <c r="I201" s="84" t="b">
        <v>0</v>
      </c>
      <c r="J201" s="84" t="b">
        <v>0</v>
      </c>
      <c r="K201" s="84" t="b">
        <v>0</v>
      </c>
      <c r="L201" s="84" t="b">
        <v>0</v>
      </c>
    </row>
    <row r="202" spans="1:12" ht="15">
      <c r="A202" s="84" t="s">
        <v>313</v>
      </c>
      <c r="B202" s="84" t="s">
        <v>2846</v>
      </c>
      <c r="C202" s="84">
        <v>2</v>
      </c>
      <c r="D202" s="122">
        <v>0.0018741320308055295</v>
      </c>
      <c r="E202" s="122">
        <v>2.0587480137079273</v>
      </c>
      <c r="F202" s="84" t="s">
        <v>3005</v>
      </c>
      <c r="G202" s="84" t="b">
        <v>0</v>
      </c>
      <c r="H202" s="84" t="b">
        <v>0</v>
      </c>
      <c r="I202" s="84" t="b">
        <v>0</v>
      </c>
      <c r="J202" s="84" t="b">
        <v>0</v>
      </c>
      <c r="K202" s="84" t="b">
        <v>0</v>
      </c>
      <c r="L202" s="84" t="b">
        <v>0</v>
      </c>
    </row>
    <row r="203" spans="1:12" ht="15">
      <c r="A203" s="84" t="s">
        <v>2868</v>
      </c>
      <c r="B203" s="84" t="s">
        <v>2847</v>
      </c>
      <c r="C203" s="84">
        <v>2</v>
      </c>
      <c r="D203" s="122">
        <v>0.0018741320308055295</v>
      </c>
      <c r="E203" s="122">
        <v>2.674171966593871</v>
      </c>
      <c r="F203" s="84" t="s">
        <v>3005</v>
      </c>
      <c r="G203" s="84" t="b">
        <v>0</v>
      </c>
      <c r="H203" s="84" t="b">
        <v>0</v>
      </c>
      <c r="I203" s="84" t="b">
        <v>0</v>
      </c>
      <c r="J203" s="84" t="b">
        <v>0</v>
      </c>
      <c r="K203" s="84" t="b">
        <v>0</v>
      </c>
      <c r="L203" s="84" t="b">
        <v>0</v>
      </c>
    </row>
    <row r="204" spans="1:12" ht="15">
      <c r="A204" s="84" t="s">
        <v>2869</v>
      </c>
      <c r="B204" s="84" t="s">
        <v>2946</v>
      </c>
      <c r="C204" s="84">
        <v>2</v>
      </c>
      <c r="D204" s="122">
        <v>0.0018741320308055295</v>
      </c>
      <c r="E204" s="122">
        <v>2.799110703202171</v>
      </c>
      <c r="F204" s="84" t="s">
        <v>3005</v>
      </c>
      <c r="G204" s="84" t="b">
        <v>0</v>
      </c>
      <c r="H204" s="84" t="b">
        <v>0</v>
      </c>
      <c r="I204" s="84" t="b">
        <v>0</v>
      </c>
      <c r="J204" s="84" t="b">
        <v>0</v>
      </c>
      <c r="K204" s="84" t="b">
        <v>0</v>
      </c>
      <c r="L204" s="84" t="b">
        <v>0</v>
      </c>
    </row>
    <row r="205" spans="1:12" ht="15">
      <c r="A205" s="84" t="s">
        <v>2946</v>
      </c>
      <c r="B205" s="84" t="s">
        <v>2947</v>
      </c>
      <c r="C205" s="84">
        <v>2</v>
      </c>
      <c r="D205" s="122">
        <v>0.0018741320308055295</v>
      </c>
      <c r="E205" s="122">
        <v>2.9752019622578523</v>
      </c>
      <c r="F205" s="84" t="s">
        <v>3005</v>
      </c>
      <c r="G205" s="84" t="b">
        <v>0</v>
      </c>
      <c r="H205" s="84" t="b">
        <v>0</v>
      </c>
      <c r="I205" s="84" t="b">
        <v>0</v>
      </c>
      <c r="J205" s="84" t="b">
        <v>0</v>
      </c>
      <c r="K205" s="84" t="b">
        <v>1</v>
      </c>
      <c r="L205" s="84" t="b">
        <v>0</v>
      </c>
    </row>
    <row r="206" spans="1:12" ht="15">
      <c r="A206" s="84" t="s">
        <v>2947</v>
      </c>
      <c r="B206" s="84" t="s">
        <v>2948</v>
      </c>
      <c r="C206" s="84">
        <v>2</v>
      </c>
      <c r="D206" s="122">
        <v>0.0018741320308055295</v>
      </c>
      <c r="E206" s="122">
        <v>2.9752019622578523</v>
      </c>
      <c r="F206" s="84" t="s">
        <v>3005</v>
      </c>
      <c r="G206" s="84" t="b">
        <v>0</v>
      </c>
      <c r="H206" s="84" t="b">
        <v>1</v>
      </c>
      <c r="I206" s="84" t="b">
        <v>0</v>
      </c>
      <c r="J206" s="84" t="b">
        <v>0</v>
      </c>
      <c r="K206" s="84" t="b">
        <v>0</v>
      </c>
      <c r="L206" s="84" t="b">
        <v>0</v>
      </c>
    </row>
    <row r="207" spans="1:12" ht="15">
      <c r="A207" s="84" t="s">
        <v>2948</v>
      </c>
      <c r="B207" s="84" t="s">
        <v>2949</v>
      </c>
      <c r="C207" s="84">
        <v>2</v>
      </c>
      <c r="D207" s="122">
        <v>0.0018741320308055295</v>
      </c>
      <c r="E207" s="122">
        <v>2.9752019622578523</v>
      </c>
      <c r="F207" s="84" t="s">
        <v>3005</v>
      </c>
      <c r="G207" s="84" t="b">
        <v>0</v>
      </c>
      <c r="H207" s="84" t="b">
        <v>0</v>
      </c>
      <c r="I207" s="84" t="b">
        <v>0</v>
      </c>
      <c r="J207" s="84" t="b">
        <v>0</v>
      </c>
      <c r="K207" s="84" t="b">
        <v>1</v>
      </c>
      <c r="L207" s="84" t="b">
        <v>0</v>
      </c>
    </row>
    <row r="208" spans="1:12" ht="15">
      <c r="A208" s="84" t="s">
        <v>2949</v>
      </c>
      <c r="B208" s="84" t="s">
        <v>2950</v>
      </c>
      <c r="C208" s="84">
        <v>2</v>
      </c>
      <c r="D208" s="122">
        <v>0.0018741320308055295</v>
      </c>
      <c r="E208" s="122">
        <v>2.9752019622578523</v>
      </c>
      <c r="F208" s="84" t="s">
        <v>3005</v>
      </c>
      <c r="G208" s="84" t="b">
        <v>0</v>
      </c>
      <c r="H208" s="84" t="b">
        <v>1</v>
      </c>
      <c r="I208" s="84" t="b">
        <v>0</v>
      </c>
      <c r="J208" s="84" t="b">
        <v>0</v>
      </c>
      <c r="K208" s="84" t="b">
        <v>0</v>
      </c>
      <c r="L208" s="84" t="b">
        <v>0</v>
      </c>
    </row>
    <row r="209" spans="1:12" ht="15">
      <c r="A209" s="84" t="s">
        <v>2950</v>
      </c>
      <c r="B209" s="84" t="s">
        <v>2951</v>
      </c>
      <c r="C209" s="84">
        <v>2</v>
      </c>
      <c r="D209" s="122">
        <v>0.0018741320308055295</v>
      </c>
      <c r="E209" s="122">
        <v>2.9752019622578523</v>
      </c>
      <c r="F209" s="84" t="s">
        <v>3005</v>
      </c>
      <c r="G209" s="84" t="b">
        <v>0</v>
      </c>
      <c r="H209" s="84" t="b">
        <v>0</v>
      </c>
      <c r="I209" s="84" t="b">
        <v>0</v>
      </c>
      <c r="J209" s="84" t="b">
        <v>0</v>
      </c>
      <c r="K209" s="84" t="b">
        <v>1</v>
      </c>
      <c r="L209" s="84" t="b">
        <v>0</v>
      </c>
    </row>
    <row r="210" spans="1:12" ht="15">
      <c r="A210" s="84" t="s">
        <v>2951</v>
      </c>
      <c r="B210" s="84" t="s">
        <v>2952</v>
      </c>
      <c r="C210" s="84">
        <v>2</v>
      </c>
      <c r="D210" s="122">
        <v>0.0018741320308055295</v>
      </c>
      <c r="E210" s="122">
        <v>2.9752019622578523</v>
      </c>
      <c r="F210" s="84" t="s">
        <v>3005</v>
      </c>
      <c r="G210" s="84" t="b">
        <v>0</v>
      </c>
      <c r="H210" s="84" t="b">
        <v>1</v>
      </c>
      <c r="I210" s="84" t="b">
        <v>0</v>
      </c>
      <c r="J210" s="84" t="b">
        <v>0</v>
      </c>
      <c r="K210" s="84" t="b">
        <v>0</v>
      </c>
      <c r="L210" s="84" t="b">
        <v>0</v>
      </c>
    </row>
    <row r="211" spans="1:12" ht="15">
      <c r="A211" s="84" t="s">
        <v>2952</v>
      </c>
      <c r="B211" s="84" t="s">
        <v>2953</v>
      </c>
      <c r="C211" s="84">
        <v>2</v>
      </c>
      <c r="D211" s="122">
        <v>0.0018741320308055295</v>
      </c>
      <c r="E211" s="122">
        <v>2.9752019622578523</v>
      </c>
      <c r="F211" s="84" t="s">
        <v>3005</v>
      </c>
      <c r="G211" s="84" t="b">
        <v>0</v>
      </c>
      <c r="H211" s="84" t="b">
        <v>0</v>
      </c>
      <c r="I211" s="84" t="b">
        <v>0</v>
      </c>
      <c r="J211" s="84" t="b">
        <v>0</v>
      </c>
      <c r="K211" s="84" t="b">
        <v>0</v>
      </c>
      <c r="L211" s="84" t="b">
        <v>0</v>
      </c>
    </row>
    <row r="212" spans="1:12" ht="15">
      <c r="A212" s="84" t="s">
        <v>2363</v>
      </c>
      <c r="B212" s="84" t="s">
        <v>2394</v>
      </c>
      <c r="C212" s="84">
        <v>2</v>
      </c>
      <c r="D212" s="122">
        <v>0.0018741320308055295</v>
      </c>
      <c r="E212" s="122">
        <v>0.8960207162102275</v>
      </c>
      <c r="F212" s="84" t="s">
        <v>3005</v>
      </c>
      <c r="G212" s="84" t="b">
        <v>1</v>
      </c>
      <c r="H212" s="84" t="b">
        <v>0</v>
      </c>
      <c r="I212" s="84" t="b">
        <v>0</v>
      </c>
      <c r="J212" s="84" t="b">
        <v>0</v>
      </c>
      <c r="K212" s="84" t="b">
        <v>0</v>
      </c>
      <c r="L212" s="84" t="b">
        <v>0</v>
      </c>
    </row>
    <row r="213" spans="1:12" ht="15">
      <c r="A213" s="84" t="s">
        <v>2956</v>
      </c>
      <c r="B213" s="84" t="s">
        <v>2957</v>
      </c>
      <c r="C213" s="84">
        <v>2</v>
      </c>
      <c r="D213" s="122">
        <v>0.0018741320308055295</v>
      </c>
      <c r="E213" s="122">
        <v>2.9752019622578523</v>
      </c>
      <c r="F213" s="84" t="s">
        <v>3005</v>
      </c>
      <c r="G213" s="84" t="b">
        <v>0</v>
      </c>
      <c r="H213" s="84" t="b">
        <v>0</v>
      </c>
      <c r="I213" s="84" t="b">
        <v>0</v>
      </c>
      <c r="J213" s="84" t="b">
        <v>0</v>
      </c>
      <c r="K213" s="84" t="b">
        <v>0</v>
      </c>
      <c r="L213" s="84" t="b">
        <v>0</v>
      </c>
    </row>
    <row r="214" spans="1:12" ht="15">
      <c r="A214" s="84" t="s">
        <v>2957</v>
      </c>
      <c r="B214" s="84" t="s">
        <v>605</v>
      </c>
      <c r="C214" s="84">
        <v>2</v>
      </c>
      <c r="D214" s="122">
        <v>0.0018741320308055295</v>
      </c>
      <c r="E214" s="122">
        <v>2.9752019622578523</v>
      </c>
      <c r="F214" s="84" t="s">
        <v>3005</v>
      </c>
      <c r="G214" s="84" t="b">
        <v>0</v>
      </c>
      <c r="H214" s="84" t="b">
        <v>0</v>
      </c>
      <c r="I214" s="84" t="b">
        <v>0</v>
      </c>
      <c r="J214" s="84" t="b">
        <v>0</v>
      </c>
      <c r="K214" s="84" t="b">
        <v>0</v>
      </c>
      <c r="L214" s="84" t="b">
        <v>0</v>
      </c>
    </row>
    <row r="215" spans="1:12" ht="15">
      <c r="A215" s="84" t="s">
        <v>605</v>
      </c>
      <c r="B215" s="84" t="s">
        <v>2958</v>
      </c>
      <c r="C215" s="84">
        <v>2</v>
      </c>
      <c r="D215" s="122">
        <v>0.0018741320308055295</v>
      </c>
      <c r="E215" s="122">
        <v>2.9752019622578523</v>
      </c>
      <c r="F215" s="84" t="s">
        <v>3005</v>
      </c>
      <c r="G215" s="84" t="b">
        <v>0</v>
      </c>
      <c r="H215" s="84" t="b">
        <v>0</v>
      </c>
      <c r="I215" s="84" t="b">
        <v>0</v>
      </c>
      <c r="J215" s="84" t="b">
        <v>0</v>
      </c>
      <c r="K215" s="84" t="b">
        <v>0</v>
      </c>
      <c r="L215" s="84" t="b">
        <v>0</v>
      </c>
    </row>
    <row r="216" spans="1:12" ht="15">
      <c r="A216" s="84" t="s">
        <v>2958</v>
      </c>
      <c r="B216" s="84" t="s">
        <v>2847</v>
      </c>
      <c r="C216" s="84">
        <v>2</v>
      </c>
      <c r="D216" s="122">
        <v>0.0018741320308055295</v>
      </c>
      <c r="E216" s="122">
        <v>2.674171966593871</v>
      </c>
      <c r="F216" s="84" t="s">
        <v>3005</v>
      </c>
      <c r="G216" s="84" t="b">
        <v>0</v>
      </c>
      <c r="H216" s="84" t="b">
        <v>0</v>
      </c>
      <c r="I216" s="84" t="b">
        <v>0</v>
      </c>
      <c r="J216" s="84" t="b">
        <v>0</v>
      </c>
      <c r="K216" s="84" t="b">
        <v>0</v>
      </c>
      <c r="L216" s="84" t="b">
        <v>0</v>
      </c>
    </row>
    <row r="217" spans="1:12" ht="15">
      <c r="A217" s="84" t="s">
        <v>2847</v>
      </c>
      <c r="B217" s="84" t="s">
        <v>2959</v>
      </c>
      <c r="C217" s="84">
        <v>2</v>
      </c>
      <c r="D217" s="122">
        <v>0.0018741320308055295</v>
      </c>
      <c r="E217" s="122">
        <v>2.9752019622578523</v>
      </c>
      <c r="F217" s="84" t="s">
        <v>3005</v>
      </c>
      <c r="G217" s="84" t="b">
        <v>0</v>
      </c>
      <c r="H217" s="84" t="b">
        <v>0</v>
      </c>
      <c r="I217" s="84" t="b">
        <v>0</v>
      </c>
      <c r="J217" s="84" t="b">
        <v>0</v>
      </c>
      <c r="K217" s="84" t="b">
        <v>0</v>
      </c>
      <c r="L217" s="84" t="b">
        <v>0</v>
      </c>
    </row>
    <row r="218" spans="1:12" ht="15">
      <c r="A218" s="84" t="s">
        <v>2960</v>
      </c>
      <c r="B218" s="84" t="s">
        <v>2961</v>
      </c>
      <c r="C218" s="84">
        <v>2</v>
      </c>
      <c r="D218" s="122">
        <v>0.0018741320308055295</v>
      </c>
      <c r="E218" s="122">
        <v>2.9752019622578523</v>
      </c>
      <c r="F218" s="84" t="s">
        <v>3005</v>
      </c>
      <c r="G218" s="84" t="b">
        <v>0</v>
      </c>
      <c r="H218" s="84" t="b">
        <v>0</v>
      </c>
      <c r="I218" s="84" t="b">
        <v>0</v>
      </c>
      <c r="J218" s="84" t="b">
        <v>0</v>
      </c>
      <c r="K218" s="84" t="b">
        <v>0</v>
      </c>
      <c r="L218" s="84" t="b">
        <v>0</v>
      </c>
    </row>
    <row r="219" spans="1:12" ht="15">
      <c r="A219" s="84" t="s">
        <v>2420</v>
      </c>
      <c r="B219" s="84" t="s">
        <v>2421</v>
      </c>
      <c r="C219" s="84">
        <v>2</v>
      </c>
      <c r="D219" s="122">
        <v>0.0018741320308055295</v>
      </c>
      <c r="E219" s="122">
        <v>2.9752019622578523</v>
      </c>
      <c r="F219" s="84" t="s">
        <v>3005</v>
      </c>
      <c r="G219" s="84" t="b">
        <v>0</v>
      </c>
      <c r="H219" s="84" t="b">
        <v>0</v>
      </c>
      <c r="I219" s="84" t="b">
        <v>0</v>
      </c>
      <c r="J219" s="84" t="b">
        <v>0</v>
      </c>
      <c r="K219" s="84" t="b">
        <v>0</v>
      </c>
      <c r="L219" s="84" t="b">
        <v>0</v>
      </c>
    </row>
    <row r="220" spans="1:12" ht="15">
      <c r="A220" s="84" t="s">
        <v>2421</v>
      </c>
      <c r="B220" s="84" t="s">
        <v>2422</v>
      </c>
      <c r="C220" s="84">
        <v>2</v>
      </c>
      <c r="D220" s="122">
        <v>0.0018741320308055295</v>
      </c>
      <c r="E220" s="122">
        <v>2.9752019622578523</v>
      </c>
      <c r="F220" s="84" t="s">
        <v>3005</v>
      </c>
      <c r="G220" s="84" t="b">
        <v>0</v>
      </c>
      <c r="H220" s="84" t="b">
        <v>0</v>
      </c>
      <c r="I220" s="84" t="b">
        <v>0</v>
      </c>
      <c r="J220" s="84" t="b">
        <v>0</v>
      </c>
      <c r="K220" s="84" t="b">
        <v>0</v>
      </c>
      <c r="L220" s="84" t="b">
        <v>0</v>
      </c>
    </row>
    <row r="221" spans="1:12" ht="15">
      <c r="A221" s="84" t="s">
        <v>2422</v>
      </c>
      <c r="B221" s="84" t="s">
        <v>2423</v>
      </c>
      <c r="C221" s="84">
        <v>2</v>
      </c>
      <c r="D221" s="122">
        <v>0.0018741320308055295</v>
      </c>
      <c r="E221" s="122">
        <v>2.9752019622578523</v>
      </c>
      <c r="F221" s="84" t="s">
        <v>3005</v>
      </c>
      <c r="G221" s="84" t="b">
        <v>0</v>
      </c>
      <c r="H221" s="84" t="b">
        <v>0</v>
      </c>
      <c r="I221" s="84" t="b">
        <v>0</v>
      </c>
      <c r="J221" s="84" t="b">
        <v>0</v>
      </c>
      <c r="K221" s="84" t="b">
        <v>0</v>
      </c>
      <c r="L221" s="84" t="b">
        <v>0</v>
      </c>
    </row>
    <row r="222" spans="1:12" ht="15">
      <c r="A222" s="84" t="s">
        <v>2423</v>
      </c>
      <c r="B222" s="84" t="s">
        <v>2424</v>
      </c>
      <c r="C222" s="84">
        <v>2</v>
      </c>
      <c r="D222" s="122">
        <v>0.0018741320308055295</v>
      </c>
      <c r="E222" s="122">
        <v>2.9752019622578523</v>
      </c>
      <c r="F222" s="84" t="s">
        <v>3005</v>
      </c>
      <c r="G222" s="84" t="b">
        <v>0</v>
      </c>
      <c r="H222" s="84" t="b">
        <v>0</v>
      </c>
      <c r="I222" s="84" t="b">
        <v>0</v>
      </c>
      <c r="J222" s="84" t="b">
        <v>0</v>
      </c>
      <c r="K222" s="84" t="b">
        <v>0</v>
      </c>
      <c r="L222" s="84" t="b">
        <v>0</v>
      </c>
    </row>
    <row r="223" spans="1:12" ht="15">
      <c r="A223" s="84" t="s">
        <v>2424</v>
      </c>
      <c r="B223" s="84" t="s">
        <v>2425</v>
      </c>
      <c r="C223" s="84">
        <v>2</v>
      </c>
      <c r="D223" s="122">
        <v>0.0018741320308055295</v>
      </c>
      <c r="E223" s="122">
        <v>2.2762319579218335</v>
      </c>
      <c r="F223" s="84" t="s">
        <v>3005</v>
      </c>
      <c r="G223" s="84" t="b">
        <v>0</v>
      </c>
      <c r="H223" s="84" t="b">
        <v>0</v>
      </c>
      <c r="I223" s="84" t="b">
        <v>0</v>
      </c>
      <c r="J223" s="84" t="b">
        <v>1</v>
      </c>
      <c r="K223" s="84" t="b">
        <v>0</v>
      </c>
      <c r="L223" s="84" t="b">
        <v>0</v>
      </c>
    </row>
    <row r="224" spans="1:12" ht="15">
      <c r="A224" s="84" t="s">
        <v>2425</v>
      </c>
      <c r="B224" s="84" t="s">
        <v>2426</v>
      </c>
      <c r="C224" s="84">
        <v>2</v>
      </c>
      <c r="D224" s="122">
        <v>0.0018741320308055295</v>
      </c>
      <c r="E224" s="122">
        <v>2.1001406988661526</v>
      </c>
      <c r="F224" s="84" t="s">
        <v>3005</v>
      </c>
      <c r="G224" s="84" t="b">
        <v>1</v>
      </c>
      <c r="H224" s="84" t="b">
        <v>0</v>
      </c>
      <c r="I224" s="84" t="b">
        <v>0</v>
      </c>
      <c r="J224" s="84" t="b">
        <v>0</v>
      </c>
      <c r="K224" s="84" t="b">
        <v>0</v>
      </c>
      <c r="L224" s="84" t="b">
        <v>0</v>
      </c>
    </row>
    <row r="225" spans="1:12" ht="15">
      <c r="A225" s="84" t="s">
        <v>2426</v>
      </c>
      <c r="B225" s="84" t="s">
        <v>2427</v>
      </c>
      <c r="C225" s="84">
        <v>2</v>
      </c>
      <c r="D225" s="122">
        <v>0.0018741320308055295</v>
      </c>
      <c r="E225" s="122">
        <v>2.3219894484825088</v>
      </c>
      <c r="F225" s="84" t="s">
        <v>3005</v>
      </c>
      <c r="G225" s="84" t="b">
        <v>0</v>
      </c>
      <c r="H225" s="84" t="b">
        <v>0</v>
      </c>
      <c r="I225" s="84" t="b">
        <v>0</v>
      </c>
      <c r="J225" s="84" t="b">
        <v>0</v>
      </c>
      <c r="K225" s="84" t="b">
        <v>0</v>
      </c>
      <c r="L225" s="84" t="b">
        <v>0</v>
      </c>
    </row>
    <row r="226" spans="1:12" ht="15">
      <c r="A226" s="84" t="s">
        <v>2427</v>
      </c>
      <c r="B226" s="84" t="s">
        <v>2962</v>
      </c>
      <c r="C226" s="84">
        <v>2</v>
      </c>
      <c r="D226" s="122">
        <v>0.0018741320308055295</v>
      </c>
      <c r="E226" s="122">
        <v>2.4311339179075766</v>
      </c>
      <c r="F226" s="84" t="s">
        <v>3005</v>
      </c>
      <c r="G226" s="84" t="b">
        <v>0</v>
      </c>
      <c r="H226" s="84" t="b">
        <v>0</v>
      </c>
      <c r="I226" s="84" t="b">
        <v>0</v>
      </c>
      <c r="J226" s="84" t="b">
        <v>0</v>
      </c>
      <c r="K226" s="84" t="b">
        <v>0</v>
      </c>
      <c r="L226" s="84" t="b">
        <v>0</v>
      </c>
    </row>
    <row r="227" spans="1:12" ht="15">
      <c r="A227" s="84" t="s">
        <v>2962</v>
      </c>
      <c r="B227" s="84" t="s">
        <v>2855</v>
      </c>
      <c r="C227" s="84">
        <v>2</v>
      </c>
      <c r="D227" s="122">
        <v>0.0018741320308055295</v>
      </c>
      <c r="E227" s="122">
        <v>2.799110703202171</v>
      </c>
      <c r="F227" s="84" t="s">
        <v>3005</v>
      </c>
      <c r="G227" s="84" t="b">
        <v>0</v>
      </c>
      <c r="H227" s="84" t="b">
        <v>0</v>
      </c>
      <c r="I227" s="84" t="b">
        <v>0</v>
      </c>
      <c r="J227" s="84" t="b">
        <v>0</v>
      </c>
      <c r="K227" s="84" t="b">
        <v>0</v>
      </c>
      <c r="L227" s="84" t="b">
        <v>0</v>
      </c>
    </row>
    <row r="228" spans="1:12" ht="15">
      <c r="A228" s="84" t="s">
        <v>2855</v>
      </c>
      <c r="B228" s="84" t="s">
        <v>343</v>
      </c>
      <c r="C228" s="84">
        <v>2</v>
      </c>
      <c r="D228" s="122">
        <v>0.0018741320308055295</v>
      </c>
      <c r="E228" s="122">
        <v>2.62301944414649</v>
      </c>
      <c r="F228" s="84" t="s">
        <v>3005</v>
      </c>
      <c r="G228" s="84" t="b">
        <v>0</v>
      </c>
      <c r="H228" s="84" t="b">
        <v>0</v>
      </c>
      <c r="I228" s="84" t="b">
        <v>0</v>
      </c>
      <c r="J228" s="84" t="b">
        <v>0</v>
      </c>
      <c r="K228" s="84" t="b">
        <v>0</v>
      </c>
      <c r="L228" s="84" t="b">
        <v>0</v>
      </c>
    </row>
    <row r="229" spans="1:12" ht="15">
      <c r="A229" s="84" t="s">
        <v>2822</v>
      </c>
      <c r="B229" s="84" t="s">
        <v>2355</v>
      </c>
      <c r="C229" s="84">
        <v>2</v>
      </c>
      <c r="D229" s="122">
        <v>0.0018741320308055295</v>
      </c>
      <c r="E229" s="122">
        <v>1.0721119752659087</v>
      </c>
      <c r="F229" s="84" t="s">
        <v>3005</v>
      </c>
      <c r="G229" s="84" t="b">
        <v>0</v>
      </c>
      <c r="H229" s="84" t="b">
        <v>0</v>
      </c>
      <c r="I229" s="84" t="b">
        <v>0</v>
      </c>
      <c r="J229" s="84" t="b">
        <v>0</v>
      </c>
      <c r="K229" s="84" t="b">
        <v>0</v>
      </c>
      <c r="L229" s="84" t="b">
        <v>0</v>
      </c>
    </row>
    <row r="230" spans="1:12" ht="15">
      <c r="A230" s="84" t="s">
        <v>2449</v>
      </c>
      <c r="B230" s="84" t="s">
        <v>594</v>
      </c>
      <c r="C230" s="84">
        <v>2</v>
      </c>
      <c r="D230" s="122">
        <v>0.0018741320308055295</v>
      </c>
      <c r="E230" s="122">
        <v>0.8236788946929081</v>
      </c>
      <c r="F230" s="84" t="s">
        <v>3005</v>
      </c>
      <c r="G230" s="84" t="b">
        <v>0</v>
      </c>
      <c r="H230" s="84" t="b">
        <v>0</v>
      </c>
      <c r="I230" s="84" t="b">
        <v>0</v>
      </c>
      <c r="J230" s="84" t="b">
        <v>0</v>
      </c>
      <c r="K230" s="84" t="b">
        <v>0</v>
      </c>
      <c r="L230" s="84" t="b">
        <v>0</v>
      </c>
    </row>
    <row r="231" spans="1:12" ht="15">
      <c r="A231" s="84" t="s">
        <v>2965</v>
      </c>
      <c r="B231" s="84" t="s">
        <v>2966</v>
      </c>
      <c r="C231" s="84">
        <v>2</v>
      </c>
      <c r="D231" s="122">
        <v>0.002166536106244074</v>
      </c>
      <c r="E231" s="122">
        <v>2.9752019622578523</v>
      </c>
      <c r="F231" s="84" t="s">
        <v>3005</v>
      </c>
      <c r="G231" s="84" t="b">
        <v>0</v>
      </c>
      <c r="H231" s="84" t="b">
        <v>0</v>
      </c>
      <c r="I231" s="84" t="b">
        <v>0</v>
      </c>
      <c r="J231" s="84" t="b">
        <v>0</v>
      </c>
      <c r="K231" s="84" t="b">
        <v>0</v>
      </c>
      <c r="L231" s="84" t="b">
        <v>0</v>
      </c>
    </row>
    <row r="232" spans="1:12" ht="15">
      <c r="A232" s="84" t="s">
        <v>2390</v>
      </c>
      <c r="B232" s="84" t="s">
        <v>2824</v>
      </c>
      <c r="C232" s="84">
        <v>2</v>
      </c>
      <c r="D232" s="122">
        <v>0.0018741320308055295</v>
      </c>
      <c r="E232" s="122">
        <v>1.1458981894268274</v>
      </c>
      <c r="F232" s="84" t="s">
        <v>3005</v>
      </c>
      <c r="G232" s="84" t="b">
        <v>0</v>
      </c>
      <c r="H232" s="84" t="b">
        <v>0</v>
      </c>
      <c r="I232" s="84" t="b">
        <v>0</v>
      </c>
      <c r="J232" s="84" t="b">
        <v>0</v>
      </c>
      <c r="K232" s="84" t="b">
        <v>0</v>
      </c>
      <c r="L232" s="84" t="b">
        <v>0</v>
      </c>
    </row>
    <row r="233" spans="1:12" ht="15">
      <c r="A233" s="84" t="s">
        <v>2824</v>
      </c>
      <c r="B233" s="84" t="s">
        <v>2967</v>
      </c>
      <c r="C233" s="84">
        <v>2</v>
      </c>
      <c r="D233" s="122">
        <v>0.0018741320308055295</v>
      </c>
      <c r="E233" s="122">
        <v>2.577261953585815</v>
      </c>
      <c r="F233" s="84" t="s">
        <v>3005</v>
      </c>
      <c r="G233" s="84" t="b">
        <v>0</v>
      </c>
      <c r="H233" s="84" t="b">
        <v>0</v>
      </c>
      <c r="I233" s="84" t="b">
        <v>0</v>
      </c>
      <c r="J233" s="84" t="b">
        <v>0</v>
      </c>
      <c r="K233" s="84" t="b">
        <v>0</v>
      </c>
      <c r="L233" s="84" t="b">
        <v>0</v>
      </c>
    </row>
    <row r="234" spans="1:12" ht="15">
      <c r="A234" s="84" t="s">
        <v>2967</v>
      </c>
      <c r="B234" s="84" t="s">
        <v>2829</v>
      </c>
      <c r="C234" s="84">
        <v>2</v>
      </c>
      <c r="D234" s="122">
        <v>0.0018741320308055295</v>
      </c>
      <c r="E234" s="122">
        <v>2.577261953585815</v>
      </c>
      <c r="F234" s="84" t="s">
        <v>3005</v>
      </c>
      <c r="G234" s="84" t="b">
        <v>0</v>
      </c>
      <c r="H234" s="84" t="b">
        <v>0</v>
      </c>
      <c r="I234" s="84" t="b">
        <v>0</v>
      </c>
      <c r="J234" s="84" t="b">
        <v>0</v>
      </c>
      <c r="K234" s="84" t="b">
        <v>1</v>
      </c>
      <c r="L234" s="84" t="b">
        <v>0</v>
      </c>
    </row>
    <row r="235" spans="1:12" ht="15">
      <c r="A235" s="84" t="s">
        <v>2829</v>
      </c>
      <c r="B235" s="84" t="s">
        <v>2968</v>
      </c>
      <c r="C235" s="84">
        <v>2</v>
      </c>
      <c r="D235" s="122">
        <v>0.0018741320308055295</v>
      </c>
      <c r="E235" s="122">
        <v>2.577261953585815</v>
      </c>
      <c r="F235" s="84" t="s">
        <v>3005</v>
      </c>
      <c r="G235" s="84" t="b">
        <v>0</v>
      </c>
      <c r="H235" s="84" t="b">
        <v>1</v>
      </c>
      <c r="I235" s="84" t="b">
        <v>0</v>
      </c>
      <c r="J235" s="84" t="b">
        <v>0</v>
      </c>
      <c r="K235" s="84" t="b">
        <v>1</v>
      </c>
      <c r="L235" s="84" t="b">
        <v>0</v>
      </c>
    </row>
    <row r="236" spans="1:12" ht="15">
      <c r="A236" s="84" t="s">
        <v>2968</v>
      </c>
      <c r="B236" s="84" t="s">
        <v>2969</v>
      </c>
      <c r="C236" s="84">
        <v>2</v>
      </c>
      <c r="D236" s="122">
        <v>0.0018741320308055295</v>
      </c>
      <c r="E236" s="122">
        <v>2.9752019622578523</v>
      </c>
      <c r="F236" s="84" t="s">
        <v>3005</v>
      </c>
      <c r="G236" s="84" t="b">
        <v>0</v>
      </c>
      <c r="H236" s="84" t="b">
        <v>1</v>
      </c>
      <c r="I236" s="84" t="b">
        <v>0</v>
      </c>
      <c r="J236" s="84" t="b">
        <v>0</v>
      </c>
      <c r="K236" s="84" t="b">
        <v>0</v>
      </c>
      <c r="L236" s="84" t="b">
        <v>0</v>
      </c>
    </row>
    <row r="237" spans="1:12" ht="15">
      <c r="A237" s="84" t="s">
        <v>2969</v>
      </c>
      <c r="B237" s="84" t="s">
        <v>2970</v>
      </c>
      <c r="C237" s="84">
        <v>2</v>
      </c>
      <c r="D237" s="122">
        <v>0.0018741320308055295</v>
      </c>
      <c r="E237" s="122">
        <v>2.9752019622578523</v>
      </c>
      <c r="F237" s="84" t="s">
        <v>3005</v>
      </c>
      <c r="G237" s="84" t="b">
        <v>0</v>
      </c>
      <c r="H237" s="84" t="b">
        <v>0</v>
      </c>
      <c r="I237" s="84" t="b">
        <v>0</v>
      </c>
      <c r="J237" s="84" t="b">
        <v>0</v>
      </c>
      <c r="K237" s="84" t="b">
        <v>1</v>
      </c>
      <c r="L237" s="84" t="b">
        <v>0</v>
      </c>
    </row>
    <row r="238" spans="1:12" ht="15">
      <c r="A238" s="84" t="s">
        <v>2970</v>
      </c>
      <c r="B238" s="84" t="s">
        <v>2971</v>
      </c>
      <c r="C238" s="84">
        <v>2</v>
      </c>
      <c r="D238" s="122">
        <v>0.0018741320308055295</v>
      </c>
      <c r="E238" s="122">
        <v>2.9752019622578523</v>
      </c>
      <c r="F238" s="84" t="s">
        <v>3005</v>
      </c>
      <c r="G238" s="84" t="b">
        <v>0</v>
      </c>
      <c r="H238" s="84" t="b">
        <v>1</v>
      </c>
      <c r="I238" s="84" t="b">
        <v>0</v>
      </c>
      <c r="J238" s="84" t="b">
        <v>0</v>
      </c>
      <c r="K238" s="84" t="b">
        <v>0</v>
      </c>
      <c r="L238" s="84" t="b">
        <v>0</v>
      </c>
    </row>
    <row r="239" spans="1:12" ht="15">
      <c r="A239" s="84" t="s">
        <v>2971</v>
      </c>
      <c r="B239" s="84" t="s">
        <v>2972</v>
      </c>
      <c r="C239" s="84">
        <v>2</v>
      </c>
      <c r="D239" s="122">
        <v>0.0018741320308055295</v>
      </c>
      <c r="E239" s="122">
        <v>2.9752019622578523</v>
      </c>
      <c r="F239" s="84" t="s">
        <v>3005</v>
      </c>
      <c r="G239" s="84" t="b">
        <v>0</v>
      </c>
      <c r="H239" s="84" t="b">
        <v>0</v>
      </c>
      <c r="I239" s="84" t="b">
        <v>0</v>
      </c>
      <c r="J239" s="84" t="b">
        <v>0</v>
      </c>
      <c r="K239" s="84" t="b">
        <v>1</v>
      </c>
      <c r="L239" s="84" t="b">
        <v>0</v>
      </c>
    </row>
    <row r="240" spans="1:12" ht="15">
      <c r="A240" s="84" t="s">
        <v>313</v>
      </c>
      <c r="B240" s="84" t="s">
        <v>2873</v>
      </c>
      <c r="C240" s="84">
        <v>2</v>
      </c>
      <c r="D240" s="122">
        <v>0.0018741320308055295</v>
      </c>
      <c r="E240" s="122">
        <v>2.2348392727636086</v>
      </c>
      <c r="F240" s="84" t="s">
        <v>3005</v>
      </c>
      <c r="G240" s="84" t="b">
        <v>0</v>
      </c>
      <c r="H240" s="84" t="b">
        <v>0</v>
      </c>
      <c r="I240" s="84" t="b">
        <v>0</v>
      </c>
      <c r="J240" s="84" t="b">
        <v>0</v>
      </c>
      <c r="K240" s="84" t="b">
        <v>0</v>
      </c>
      <c r="L240" s="84" t="b">
        <v>0</v>
      </c>
    </row>
    <row r="241" spans="1:12" ht="15">
      <c r="A241" s="84" t="s">
        <v>2858</v>
      </c>
      <c r="B241" s="84" t="s">
        <v>2973</v>
      </c>
      <c r="C241" s="84">
        <v>2</v>
      </c>
      <c r="D241" s="122">
        <v>0.0018741320308055295</v>
      </c>
      <c r="E241" s="122">
        <v>2.799110703202171</v>
      </c>
      <c r="F241" s="84" t="s">
        <v>3005</v>
      </c>
      <c r="G241" s="84" t="b">
        <v>0</v>
      </c>
      <c r="H241" s="84" t="b">
        <v>0</v>
      </c>
      <c r="I241" s="84" t="b">
        <v>0</v>
      </c>
      <c r="J241" s="84" t="b">
        <v>0</v>
      </c>
      <c r="K241" s="84" t="b">
        <v>0</v>
      </c>
      <c r="L241" s="84" t="b">
        <v>0</v>
      </c>
    </row>
    <row r="242" spans="1:12" ht="15">
      <c r="A242" s="84" t="s">
        <v>340</v>
      </c>
      <c r="B242" s="84" t="s">
        <v>2825</v>
      </c>
      <c r="C242" s="84">
        <v>2</v>
      </c>
      <c r="D242" s="122">
        <v>0.0018741320308055295</v>
      </c>
      <c r="E242" s="122">
        <v>2.49808070753819</v>
      </c>
      <c r="F242" s="84" t="s">
        <v>3005</v>
      </c>
      <c r="G242" s="84" t="b">
        <v>0</v>
      </c>
      <c r="H242" s="84" t="b">
        <v>0</v>
      </c>
      <c r="I242" s="84" t="b">
        <v>0</v>
      </c>
      <c r="J242" s="84" t="b">
        <v>0</v>
      </c>
      <c r="K242" s="84" t="b">
        <v>0</v>
      </c>
      <c r="L242" s="84" t="b">
        <v>0</v>
      </c>
    </row>
    <row r="243" spans="1:12" ht="15">
      <c r="A243" s="84" t="s">
        <v>2825</v>
      </c>
      <c r="B243" s="84" t="s">
        <v>2974</v>
      </c>
      <c r="C243" s="84">
        <v>2</v>
      </c>
      <c r="D243" s="122">
        <v>0.0018741320308055295</v>
      </c>
      <c r="E243" s="122">
        <v>2.49808070753819</v>
      </c>
      <c r="F243" s="84" t="s">
        <v>3005</v>
      </c>
      <c r="G243" s="84" t="b">
        <v>0</v>
      </c>
      <c r="H243" s="84" t="b">
        <v>0</v>
      </c>
      <c r="I243" s="84" t="b">
        <v>0</v>
      </c>
      <c r="J243" s="84" t="b">
        <v>0</v>
      </c>
      <c r="K243" s="84" t="b">
        <v>0</v>
      </c>
      <c r="L243" s="84" t="b">
        <v>0</v>
      </c>
    </row>
    <row r="244" spans="1:12" ht="15">
      <c r="A244" s="84" t="s">
        <v>2974</v>
      </c>
      <c r="B244" s="84" t="s">
        <v>2975</v>
      </c>
      <c r="C244" s="84">
        <v>2</v>
      </c>
      <c r="D244" s="122">
        <v>0.0018741320308055295</v>
      </c>
      <c r="E244" s="122">
        <v>2.9752019622578523</v>
      </c>
      <c r="F244" s="84" t="s">
        <v>3005</v>
      </c>
      <c r="G244" s="84" t="b">
        <v>0</v>
      </c>
      <c r="H244" s="84" t="b">
        <v>0</v>
      </c>
      <c r="I244" s="84" t="b">
        <v>0</v>
      </c>
      <c r="J244" s="84" t="b">
        <v>0</v>
      </c>
      <c r="K244" s="84" t="b">
        <v>0</v>
      </c>
      <c r="L244" s="84" t="b">
        <v>0</v>
      </c>
    </row>
    <row r="245" spans="1:12" ht="15">
      <c r="A245" s="84" t="s">
        <v>2975</v>
      </c>
      <c r="B245" s="84" t="s">
        <v>2362</v>
      </c>
      <c r="C245" s="84">
        <v>2</v>
      </c>
      <c r="D245" s="122">
        <v>0.0018741320308055295</v>
      </c>
      <c r="E245" s="122">
        <v>2.9752019622578523</v>
      </c>
      <c r="F245" s="84" t="s">
        <v>3005</v>
      </c>
      <c r="G245" s="84" t="b">
        <v>0</v>
      </c>
      <c r="H245" s="84" t="b">
        <v>0</v>
      </c>
      <c r="I245" s="84" t="b">
        <v>0</v>
      </c>
      <c r="J245" s="84" t="b">
        <v>0</v>
      </c>
      <c r="K245" s="84" t="b">
        <v>0</v>
      </c>
      <c r="L245" s="84" t="b">
        <v>0</v>
      </c>
    </row>
    <row r="246" spans="1:12" ht="15">
      <c r="A246" s="84" t="s">
        <v>2362</v>
      </c>
      <c r="B246" s="84" t="s">
        <v>2363</v>
      </c>
      <c r="C246" s="84">
        <v>2</v>
      </c>
      <c r="D246" s="122">
        <v>0.0018741320308055295</v>
      </c>
      <c r="E246" s="122">
        <v>2.1301039222435953</v>
      </c>
      <c r="F246" s="84" t="s">
        <v>3005</v>
      </c>
      <c r="G246" s="84" t="b">
        <v>0</v>
      </c>
      <c r="H246" s="84" t="b">
        <v>0</v>
      </c>
      <c r="I246" s="84" t="b">
        <v>0</v>
      </c>
      <c r="J246" s="84" t="b">
        <v>1</v>
      </c>
      <c r="K246" s="84" t="b">
        <v>0</v>
      </c>
      <c r="L246" s="84" t="b">
        <v>0</v>
      </c>
    </row>
    <row r="247" spans="1:12" ht="15">
      <c r="A247" s="84" t="s">
        <v>2363</v>
      </c>
      <c r="B247" s="84" t="s">
        <v>2870</v>
      </c>
      <c r="C247" s="84">
        <v>2</v>
      </c>
      <c r="D247" s="122">
        <v>0.0018741320308055295</v>
      </c>
      <c r="E247" s="122">
        <v>1.924049439810471</v>
      </c>
      <c r="F247" s="84" t="s">
        <v>3005</v>
      </c>
      <c r="G247" s="84" t="b">
        <v>1</v>
      </c>
      <c r="H247" s="84" t="b">
        <v>0</v>
      </c>
      <c r="I247" s="84" t="b">
        <v>0</v>
      </c>
      <c r="J247" s="84" t="b">
        <v>0</v>
      </c>
      <c r="K247" s="84" t="b">
        <v>0</v>
      </c>
      <c r="L247" s="84" t="b">
        <v>0</v>
      </c>
    </row>
    <row r="248" spans="1:12" ht="15">
      <c r="A248" s="84" t="s">
        <v>2870</v>
      </c>
      <c r="B248" s="84" t="s">
        <v>2976</v>
      </c>
      <c r="C248" s="84">
        <v>2</v>
      </c>
      <c r="D248" s="122">
        <v>0.0018741320308055295</v>
      </c>
      <c r="E248" s="122">
        <v>2.799110703202171</v>
      </c>
      <c r="F248" s="84" t="s">
        <v>3005</v>
      </c>
      <c r="G248" s="84" t="b">
        <v>0</v>
      </c>
      <c r="H248" s="84" t="b">
        <v>0</v>
      </c>
      <c r="I248" s="84" t="b">
        <v>0</v>
      </c>
      <c r="J248" s="84" t="b">
        <v>0</v>
      </c>
      <c r="K248" s="84" t="b">
        <v>0</v>
      </c>
      <c r="L248" s="84" t="b">
        <v>0</v>
      </c>
    </row>
    <row r="249" spans="1:12" ht="15">
      <c r="A249" s="84" t="s">
        <v>2976</v>
      </c>
      <c r="B249" s="84" t="s">
        <v>2977</v>
      </c>
      <c r="C249" s="84">
        <v>2</v>
      </c>
      <c r="D249" s="122">
        <v>0.0018741320308055295</v>
      </c>
      <c r="E249" s="122">
        <v>2.9752019622578523</v>
      </c>
      <c r="F249" s="84" t="s">
        <v>3005</v>
      </c>
      <c r="G249" s="84" t="b">
        <v>0</v>
      </c>
      <c r="H249" s="84" t="b">
        <v>0</v>
      </c>
      <c r="I249" s="84" t="b">
        <v>0</v>
      </c>
      <c r="J249" s="84" t="b">
        <v>0</v>
      </c>
      <c r="K249" s="84" t="b">
        <v>0</v>
      </c>
      <c r="L249" s="84" t="b">
        <v>0</v>
      </c>
    </row>
    <row r="250" spans="1:12" ht="15">
      <c r="A250" s="84" t="s">
        <v>2978</v>
      </c>
      <c r="B250" s="84" t="s">
        <v>2979</v>
      </c>
      <c r="C250" s="84">
        <v>2</v>
      </c>
      <c r="D250" s="122">
        <v>0.0018741320308055295</v>
      </c>
      <c r="E250" s="122">
        <v>2.9752019622578523</v>
      </c>
      <c r="F250" s="84" t="s">
        <v>3005</v>
      </c>
      <c r="G250" s="84" t="b">
        <v>0</v>
      </c>
      <c r="H250" s="84" t="b">
        <v>0</v>
      </c>
      <c r="I250" s="84" t="b">
        <v>0</v>
      </c>
      <c r="J250" s="84" t="b">
        <v>0</v>
      </c>
      <c r="K250" s="84" t="b">
        <v>0</v>
      </c>
      <c r="L250" s="84" t="b">
        <v>0</v>
      </c>
    </row>
    <row r="251" spans="1:12" ht="15">
      <c r="A251" s="84" t="s">
        <v>2979</v>
      </c>
      <c r="B251" s="84" t="s">
        <v>2828</v>
      </c>
      <c r="C251" s="84">
        <v>2</v>
      </c>
      <c r="D251" s="122">
        <v>0.0018741320308055295</v>
      </c>
      <c r="E251" s="122">
        <v>2.577261953585815</v>
      </c>
      <c r="F251" s="84" t="s">
        <v>3005</v>
      </c>
      <c r="G251" s="84" t="b">
        <v>0</v>
      </c>
      <c r="H251" s="84" t="b">
        <v>0</v>
      </c>
      <c r="I251" s="84" t="b">
        <v>0</v>
      </c>
      <c r="J251" s="84" t="b">
        <v>0</v>
      </c>
      <c r="K251" s="84" t="b">
        <v>0</v>
      </c>
      <c r="L251" s="84" t="b">
        <v>0</v>
      </c>
    </row>
    <row r="252" spans="1:12" ht="15">
      <c r="A252" s="84" t="s">
        <v>2871</v>
      </c>
      <c r="B252" s="84" t="s">
        <v>2427</v>
      </c>
      <c r="C252" s="84">
        <v>2</v>
      </c>
      <c r="D252" s="122">
        <v>0.0018741320308055295</v>
      </c>
      <c r="E252" s="122">
        <v>2.3219894484825088</v>
      </c>
      <c r="F252" s="84" t="s">
        <v>3005</v>
      </c>
      <c r="G252" s="84" t="b">
        <v>0</v>
      </c>
      <c r="H252" s="84" t="b">
        <v>0</v>
      </c>
      <c r="I252" s="84" t="b">
        <v>0</v>
      </c>
      <c r="J252" s="84" t="b">
        <v>0</v>
      </c>
      <c r="K252" s="84" t="b">
        <v>0</v>
      </c>
      <c r="L252" s="84" t="b">
        <v>0</v>
      </c>
    </row>
    <row r="253" spans="1:12" ht="15">
      <c r="A253" s="84" t="s">
        <v>2447</v>
      </c>
      <c r="B253" s="84" t="s">
        <v>2842</v>
      </c>
      <c r="C253" s="84">
        <v>2</v>
      </c>
      <c r="D253" s="122">
        <v>0.0018741320308055295</v>
      </c>
      <c r="E253" s="122">
        <v>2.49808070753819</v>
      </c>
      <c r="F253" s="84" t="s">
        <v>3005</v>
      </c>
      <c r="G253" s="84" t="b">
        <v>0</v>
      </c>
      <c r="H253" s="84" t="b">
        <v>0</v>
      </c>
      <c r="I253" s="84" t="b">
        <v>0</v>
      </c>
      <c r="J253" s="84" t="b">
        <v>0</v>
      </c>
      <c r="K253" s="84" t="b">
        <v>0</v>
      </c>
      <c r="L253" s="84" t="b">
        <v>0</v>
      </c>
    </row>
    <row r="254" spans="1:12" ht="15">
      <c r="A254" s="84" t="s">
        <v>2842</v>
      </c>
      <c r="B254" s="84" t="s">
        <v>2980</v>
      </c>
      <c r="C254" s="84">
        <v>2</v>
      </c>
      <c r="D254" s="122">
        <v>0.0018741320308055295</v>
      </c>
      <c r="E254" s="122">
        <v>2.674171966593871</v>
      </c>
      <c r="F254" s="84" t="s">
        <v>3005</v>
      </c>
      <c r="G254" s="84" t="b">
        <v>0</v>
      </c>
      <c r="H254" s="84" t="b">
        <v>0</v>
      </c>
      <c r="I254" s="84" t="b">
        <v>0</v>
      </c>
      <c r="J254" s="84" t="b">
        <v>0</v>
      </c>
      <c r="K254" s="84" t="b">
        <v>0</v>
      </c>
      <c r="L254" s="84" t="b">
        <v>0</v>
      </c>
    </row>
    <row r="255" spans="1:12" ht="15">
      <c r="A255" s="84" t="s">
        <v>2980</v>
      </c>
      <c r="B255" s="84" t="s">
        <v>2425</v>
      </c>
      <c r="C255" s="84">
        <v>2</v>
      </c>
      <c r="D255" s="122">
        <v>0.0018741320308055295</v>
      </c>
      <c r="E255" s="122">
        <v>2.2762319579218335</v>
      </c>
      <c r="F255" s="84" t="s">
        <v>3005</v>
      </c>
      <c r="G255" s="84" t="b">
        <v>0</v>
      </c>
      <c r="H255" s="84" t="b">
        <v>0</v>
      </c>
      <c r="I255" s="84" t="b">
        <v>0</v>
      </c>
      <c r="J255" s="84" t="b">
        <v>1</v>
      </c>
      <c r="K255" s="84" t="b">
        <v>0</v>
      </c>
      <c r="L255" s="84" t="b">
        <v>0</v>
      </c>
    </row>
    <row r="256" spans="1:12" ht="15">
      <c r="A256" s="84" t="s">
        <v>2874</v>
      </c>
      <c r="B256" s="84" t="s">
        <v>2355</v>
      </c>
      <c r="C256" s="84">
        <v>2</v>
      </c>
      <c r="D256" s="122">
        <v>0.0018741320308055295</v>
      </c>
      <c r="E256" s="122">
        <v>1.4980807075381901</v>
      </c>
      <c r="F256" s="84" t="s">
        <v>3005</v>
      </c>
      <c r="G256" s="84" t="b">
        <v>0</v>
      </c>
      <c r="H256" s="84" t="b">
        <v>0</v>
      </c>
      <c r="I256" s="84" t="b">
        <v>0</v>
      </c>
      <c r="J256" s="84" t="b">
        <v>0</v>
      </c>
      <c r="K256" s="84" t="b">
        <v>0</v>
      </c>
      <c r="L256" s="84" t="b">
        <v>0</v>
      </c>
    </row>
    <row r="257" spans="1:12" ht="15">
      <c r="A257" s="84" t="s">
        <v>2355</v>
      </c>
      <c r="B257" s="84" t="s">
        <v>2848</v>
      </c>
      <c r="C257" s="84">
        <v>2</v>
      </c>
      <c r="D257" s="122">
        <v>0.0018741320308055295</v>
      </c>
      <c r="E257" s="122">
        <v>1.362418105538117</v>
      </c>
      <c r="F257" s="84" t="s">
        <v>3005</v>
      </c>
      <c r="G257" s="84" t="b">
        <v>0</v>
      </c>
      <c r="H257" s="84" t="b">
        <v>0</v>
      </c>
      <c r="I257" s="84" t="b">
        <v>0</v>
      </c>
      <c r="J257" s="84" t="b">
        <v>0</v>
      </c>
      <c r="K257" s="84" t="b">
        <v>0</v>
      </c>
      <c r="L257" s="84" t="b">
        <v>0</v>
      </c>
    </row>
    <row r="258" spans="1:12" ht="15">
      <c r="A258" s="84" t="s">
        <v>2848</v>
      </c>
      <c r="B258" s="84" t="s">
        <v>2981</v>
      </c>
      <c r="C258" s="84">
        <v>2</v>
      </c>
      <c r="D258" s="122">
        <v>0.0018741320308055295</v>
      </c>
      <c r="E258" s="122">
        <v>2.674171966593871</v>
      </c>
      <c r="F258" s="84" t="s">
        <v>3005</v>
      </c>
      <c r="G258" s="84" t="b">
        <v>0</v>
      </c>
      <c r="H258" s="84" t="b">
        <v>0</v>
      </c>
      <c r="I258" s="84" t="b">
        <v>0</v>
      </c>
      <c r="J258" s="84" t="b">
        <v>1</v>
      </c>
      <c r="K258" s="84" t="b">
        <v>0</v>
      </c>
      <c r="L258" s="84" t="b">
        <v>0</v>
      </c>
    </row>
    <row r="259" spans="1:12" ht="15">
      <c r="A259" s="84" t="s">
        <v>2981</v>
      </c>
      <c r="B259" s="84" t="s">
        <v>2982</v>
      </c>
      <c r="C259" s="84">
        <v>2</v>
      </c>
      <c r="D259" s="122">
        <v>0.0018741320308055295</v>
      </c>
      <c r="E259" s="122">
        <v>2.9752019622578523</v>
      </c>
      <c r="F259" s="84" t="s">
        <v>3005</v>
      </c>
      <c r="G259" s="84" t="b">
        <v>1</v>
      </c>
      <c r="H259" s="84" t="b">
        <v>0</v>
      </c>
      <c r="I259" s="84" t="b">
        <v>0</v>
      </c>
      <c r="J259" s="84" t="b">
        <v>0</v>
      </c>
      <c r="K259" s="84" t="b">
        <v>0</v>
      </c>
      <c r="L259" s="84" t="b">
        <v>0</v>
      </c>
    </row>
    <row r="260" spans="1:12" ht="15">
      <c r="A260" s="84" t="s">
        <v>2982</v>
      </c>
      <c r="B260" s="84" t="s">
        <v>2983</v>
      </c>
      <c r="C260" s="84">
        <v>2</v>
      </c>
      <c r="D260" s="122">
        <v>0.0018741320308055295</v>
      </c>
      <c r="E260" s="122">
        <v>2.9752019622578523</v>
      </c>
      <c r="F260" s="84" t="s">
        <v>3005</v>
      </c>
      <c r="G260" s="84" t="b">
        <v>0</v>
      </c>
      <c r="H260" s="84" t="b">
        <v>0</v>
      </c>
      <c r="I260" s="84" t="b">
        <v>0</v>
      </c>
      <c r="J260" s="84" t="b">
        <v>0</v>
      </c>
      <c r="K260" s="84" t="b">
        <v>1</v>
      </c>
      <c r="L260" s="84" t="b">
        <v>0</v>
      </c>
    </row>
    <row r="261" spans="1:12" ht="15">
      <c r="A261" s="84" t="s">
        <v>2983</v>
      </c>
      <c r="B261" s="84" t="s">
        <v>2862</v>
      </c>
      <c r="C261" s="84">
        <v>2</v>
      </c>
      <c r="D261" s="122">
        <v>0.0018741320308055295</v>
      </c>
      <c r="E261" s="122">
        <v>2.799110703202171</v>
      </c>
      <c r="F261" s="84" t="s">
        <v>3005</v>
      </c>
      <c r="G261" s="84" t="b">
        <v>0</v>
      </c>
      <c r="H261" s="84" t="b">
        <v>1</v>
      </c>
      <c r="I261" s="84" t="b">
        <v>0</v>
      </c>
      <c r="J261" s="84" t="b">
        <v>0</v>
      </c>
      <c r="K261" s="84" t="b">
        <v>0</v>
      </c>
      <c r="L261" s="84" t="b">
        <v>0</v>
      </c>
    </row>
    <row r="262" spans="1:12" ht="15">
      <c r="A262" s="84" t="s">
        <v>2862</v>
      </c>
      <c r="B262" s="84" t="s">
        <v>2390</v>
      </c>
      <c r="C262" s="84">
        <v>2</v>
      </c>
      <c r="D262" s="122">
        <v>0.0018741320308055295</v>
      </c>
      <c r="E262" s="122">
        <v>1.4768914084682518</v>
      </c>
      <c r="F262" s="84" t="s">
        <v>3005</v>
      </c>
      <c r="G262" s="84" t="b">
        <v>0</v>
      </c>
      <c r="H262" s="84" t="b">
        <v>0</v>
      </c>
      <c r="I262" s="84" t="b">
        <v>0</v>
      </c>
      <c r="J262" s="84" t="b">
        <v>0</v>
      </c>
      <c r="K262" s="84" t="b">
        <v>0</v>
      </c>
      <c r="L262" s="84" t="b">
        <v>0</v>
      </c>
    </row>
    <row r="263" spans="1:12" ht="15">
      <c r="A263" s="84" t="s">
        <v>2390</v>
      </c>
      <c r="B263" s="84" t="s">
        <v>2984</v>
      </c>
      <c r="C263" s="84">
        <v>2</v>
      </c>
      <c r="D263" s="122">
        <v>0.0018741320308055295</v>
      </c>
      <c r="E263" s="122">
        <v>1.6230194441464898</v>
      </c>
      <c r="F263" s="84" t="s">
        <v>3005</v>
      </c>
      <c r="G263" s="84" t="b">
        <v>0</v>
      </c>
      <c r="H263" s="84" t="b">
        <v>0</v>
      </c>
      <c r="I263" s="84" t="b">
        <v>0</v>
      </c>
      <c r="J263" s="84" t="b">
        <v>0</v>
      </c>
      <c r="K263" s="84" t="b">
        <v>0</v>
      </c>
      <c r="L263" s="84" t="b">
        <v>0</v>
      </c>
    </row>
    <row r="264" spans="1:12" ht="15">
      <c r="A264" s="84" t="s">
        <v>2984</v>
      </c>
      <c r="B264" s="84" t="s">
        <v>2849</v>
      </c>
      <c r="C264" s="84">
        <v>2</v>
      </c>
      <c r="D264" s="122">
        <v>0.0018741320308055295</v>
      </c>
      <c r="E264" s="122">
        <v>2.674171966593871</v>
      </c>
      <c r="F264" s="84" t="s">
        <v>3005</v>
      </c>
      <c r="G264" s="84" t="b">
        <v>0</v>
      </c>
      <c r="H264" s="84" t="b">
        <v>0</v>
      </c>
      <c r="I264" s="84" t="b">
        <v>0</v>
      </c>
      <c r="J264" s="84" t="b">
        <v>0</v>
      </c>
      <c r="K264" s="84" t="b">
        <v>0</v>
      </c>
      <c r="L264" s="84" t="b">
        <v>0</v>
      </c>
    </row>
    <row r="265" spans="1:12" ht="15">
      <c r="A265" s="84" t="s">
        <v>2985</v>
      </c>
      <c r="B265" s="84" t="s">
        <v>2986</v>
      </c>
      <c r="C265" s="84">
        <v>2</v>
      </c>
      <c r="D265" s="122">
        <v>0.0018741320308055295</v>
      </c>
      <c r="E265" s="122">
        <v>2.9752019622578523</v>
      </c>
      <c r="F265" s="84" t="s">
        <v>3005</v>
      </c>
      <c r="G265" s="84" t="b">
        <v>0</v>
      </c>
      <c r="H265" s="84" t="b">
        <v>0</v>
      </c>
      <c r="I265" s="84" t="b">
        <v>0</v>
      </c>
      <c r="J265" s="84" t="b">
        <v>0</v>
      </c>
      <c r="K265" s="84" t="b">
        <v>0</v>
      </c>
      <c r="L265" s="84" t="b">
        <v>0</v>
      </c>
    </row>
    <row r="266" spans="1:12" ht="15">
      <c r="A266" s="84" t="s">
        <v>2986</v>
      </c>
      <c r="B266" s="84" t="s">
        <v>2355</v>
      </c>
      <c r="C266" s="84">
        <v>2</v>
      </c>
      <c r="D266" s="122">
        <v>0.0018741320308055295</v>
      </c>
      <c r="E266" s="122">
        <v>1.6741719665938712</v>
      </c>
      <c r="F266" s="84" t="s">
        <v>3005</v>
      </c>
      <c r="G266" s="84" t="b">
        <v>0</v>
      </c>
      <c r="H266" s="84" t="b">
        <v>0</v>
      </c>
      <c r="I266" s="84" t="b">
        <v>0</v>
      </c>
      <c r="J266" s="84" t="b">
        <v>0</v>
      </c>
      <c r="K266" s="84" t="b">
        <v>0</v>
      </c>
      <c r="L266" s="84" t="b">
        <v>0</v>
      </c>
    </row>
    <row r="267" spans="1:12" ht="15">
      <c r="A267" s="84" t="s">
        <v>2403</v>
      </c>
      <c r="B267" s="84" t="s">
        <v>2848</v>
      </c>
      <c r="C267" s="84">
        <v>2</v>
      </c>
      <c r="D267" s="122">
        <v>0.0018741320308055295</v>
      </c>
      <c r="E267" s="122">
        <v>1.8612586099510156</v>
      </c>
      <c r="F267" s="84" t="s">
        <v>3005</v>
      </c>
      <c r="G267" s="84" t="b">
        <v>0</v>
      </c>
      <c r="H267" s="84" t="b">
        <v>0</v>
      </c>
      <c r="I267" s="84" t="b">
        <v>0</v>
      </c>
      <c r="J267" s="84" t="b">
        <v>0</v>
      </c>
      <c r="K267" s="84" t="b">
        <v>0</v>
      </c>
      <c r="L267" s="84" t="b">
        <v>0</v>
      </c>
    </row>
    <row r="268" spans="1:12" ht="15">
      <c r="A268" s="84" t="s">
        <v>2848</v>
      </c>
      <c r="B268" s="84" t="s">
        <v>2849</v>
      </c>
      <c r="C268" s="84">
        <v>2</v>
      </c>
      <c r="D268" s="122">
        <v>0.0018741320308055295</v>
      </c>
      <c r="E268" s="122">
        <v>2.3731419709298898</v>
      </c>
      <c r="F268" s="84" t="s">
        <v>3005</v>
      </c>
      <c r="G268" s="84" t="b">
        <v>0</v>
      </c>
      <c r="H268" s="84" t="b">
        <v>0</v>
      </c>
      <c r="I268" s="84" t="b">
        <v>0</v>
      </c>
      <c r="J268" s="84" t="b">
        <v>0</v>
      </c>
      <c r="K268" s="84" t="b">
        <v>0</v>
      </c>
      <c r="L268" s="84" t="b">
        <v>0</v>
      </c>
    </row>
    <row r="269" spans="1:12" ht="15">
      <c r="A269" s="84" t="s">
        <v>2987</v>
      </c>
      <c r="B269" s="84" t="s">
        <v>2988</v>
      </c>
      <c r="C269" s="84">
        <v>2</v>
      </c>
      <c r="D269" s="122">
        <v>0.0018741320308055295</v>
      </c>
      <c r="E269" s="122">
        <v>2.9752019622578523</v>
      </c>
      <c r="F269" s="84" t="s">
        <v>3005</v>
      </c>
      <c r="G269" s="84" t="b">
        <v>0</v>
      </c>
      <c r="H269" s="84" t="b">
        <v>0</v>
      </c>
      <c r="I269" s="84" t="b">
        <v>0</v>
      </c>
      <c r="J269" s="84" t="b">
        <v>0</v>
      </c>
      <c r="K269" s="84" t="b">
        <v>0</v>
      </c>
      <c r="L269" s="84" t="b">
        <v>0</v>
      </c>
    </row>
    <row r="270" spans="1:12" ht="15">
      <c r="A270" s="84" t="s">
        <v>2988</v>
      </c>
      <c r="B270" s="84" t="s">
        <v>2989</v>
      </c>
      <c r="C270" s="84">
        <v>2</v>
      </c>
      <c r="D270" s="122">
        <v>0.0018741320308055295</v>
      </c>
      <c r="E270" s="122">
        <v>2.9752019622578523</v>
      </c>
      <c r="F270" s="84" t="s">
        <v>3005</v>
      </c>
      <c r="G270" s="84" t="b">
        <v>0</v>
      </c>
      <c r="H270" s="84" t="b">
        <v>0</v>
      </c>
      <c r="I270" s="84" t="b">
        <v>0</v>
      </c>
      <c r="J270" s="84" t="b">
        <v>0</v>
      </c>
      <c r="K270" s="84" t="b">
        <v>0</v>
      </c>
      <c r="L270" s="84" t="b">
        <v>0</v>
      </c>
    </row>
    <row r="271" spans="1:12" ht="15">
      <c r="A271" s="84" t="s">
        <v>2989</v>
      </c>
      <c r="B271" s="84" t="s">
        <v>2863</v>
      </c>
      <c r="C271" s="84">
        <v>2</v>
      </c>
      <c r="D271" s="122">
        <v>0.0018741320308055295</v>
      </c>
      <c r="E271" s="122">
        <v>2.9752019622578523</v>
      </c>
      <c r="F271" s="84" t="s">
        <v>3005</v>
      </c>
      <c r="G271" s="84" t="b">
        <v>0</v>
      </c>
      <c r="H271" s="84" t="b">
        <v>0</v>
      </c>
      <c r="I271" s="84" t="b">
        <v>0</v>
      </c>
      <c r="J271" s="84" t="b">
        <v>0</v>
      </c>
      <c r="K271" s="84" t="b">
        <v>0</v>
      </c>
      <c r="L271" s="84" t="b">
        <v>0</v>
      </c>
    </row>
    <row r="272" spans="1:12" ht="15">
      <c r="A272" s="84" t="s">
        <v>2863</v>
      </c>
      <c r="B272" s="84" t="s">
        <v>2823</v>
      </c>
      <c r="C272" s="84">
        <v>2</v>
      </c>
      <c r="D272" s="122">
        <v>0.0018741320308055295</v>
      </c>
      <c r="E272" s="122">
        <v>2.2550426588518957</v>
      </c>
      <c r="F272" s="84" t="s">
        <v>3005</v>
      </c>
      <c r="G272" s="84" t="b">
        <v>0</v>
      </c>
      <c r="H272" s="84" t="b">
        <v>0</v>
      </c>
      <c r="I272" s="84" t="b">
        <v>0</v>
      </c>
      <c r="J272" s="84" t="b">
        <v>0</v>
      </c>
      <c r="K272" s="84" t="b">
        <v>0</v>
      </c>
      <c r="L272" s="84" t="b">
        <v>0</v>
      </c>
    </row>
    <row r="273" spans="1:12" ht="15">
      <c r="A273" s="84" t="s">
        <v>2823</v>
      </c>
      <c r="B273" s="84" t="s">
        <v>2990</v>
      </c>
      <c r="C273" s="84">
        <v>2</v>
      </c>
      <c r="D273" s="122">
        <v>0.0018741320308055295</v>
      </c>
      <c r="E273" s="122">
        <v>2.4311339179075766</v>
      </c>
      <c r="F273" s="84" t="s">
        <v>3005</v>
      </c>
      <c r="G273" s="84" t="b">
        <v>0</v>
      </c>
      <c r="H273" s="84" t="b">
        <v>0</v>
      </c>
      <c r="I273" s="84" t="b">
        <v>0</v>
      </c>
      <c r="J273" s="84" t="b">
        <v>0</v>
      </c>
      <c r="K273" s="84" t="b">
        <v>0</v>
      </c>
      <c r="L273" s="84" t="b">
        <v>0</v>
      </c>
    </row>
    <row r="274" spans="1:12" ht="15">
      <c r="A274" s="84" t="s">
        <v>2990</v>
      </c>
      <c r="B274" s="84" t="s">
        <v>2820</v>
      </c>
      <c r="C274" s="84">
        <v>2</v>
      </c>
      <c r="D274" s="122">
        <v>0.0018741320308055295</v>
      </c>
      <c r="E274" s="122">
        <v>2.2762319579218335</v>
      </c>
      <c r="F274" s="84" t="s">
        <v>3005</v>
      </c>
      <c r="G274" s="84" t="b">
        <v>0</v>
      </c>
      <c r="H274" s="84" t="b">
        <v>0</v>
      </c>
      <c r="I274" s="84" t="b">
        <v>0</v>
      </c>
      <c r="J274" s="84" t="b">
        <v>0</v>
      </c>
      <c r="K274" s="84" t="b">
        <v>0</v>
      </c>
      <c r="L274" s="84" t="b">
        <v>0</v>
      </c>
    </row>
    <row r="275" spans="1:12" ht="15">
      <c r="A275" s="84" t="s">
        <v>2820</v>
      </c>
      <c r="B275" s="84" t="s">
        <v>2825</v>
      </c>
      <c r="C275" s="84">
        <v>2</v>
      </c>
      <c r="D275" s="122">
        <v>0.0018741320308055295</v>
      </c>
      <c r="E275" s="122">
        <v>1.757718018043946</v>
      </c>
      <c r="F275" s="84" t="s">
        <v>3005</v>
      </c>
      <c r="G275" s="84" t="b">
        <v>0</v>
      </c>
      <c r="H275" s="84" t="b">
        <v>0</v>
      </c>
      <c r="I275" s="84" t="b">
        <v>0</v>
      </c>
      <c r="J275" s="84" t="b">
        <v>0</v>
      </c>
      <c r="K275" s="84" t="b">
        <v>0</v>
      </c>
      <c r="L275" s="84" t="b">
        <v>0</v>
      </c>
    </row>
    <row r="276" spans="1:12" ht="15">
      <c r="A276" s="84" t="s">
        <v>2825</v>
      </c>
      <c r="B276" s="84" t="s">
        <v>2991</v>
      </c>
      <c r="C276" s="84">
        <v>2</v>
      </c>
      <c r="D276" s="122">
        <v>0.0018741320308055295</v>
      </c>
      <c r="E276" s="122">
        <v>2.49808070753819</v>
      </c>
      <c r="F276" s="84" t="s">
        <v>3005</v>
      </c>
      <c r="G276" s="84" t="b">
        <v>0</v>
      </c>
      <c r="H276" s="84" t="b">
        <v>0</v>
      </c>
      <c r="I276" s="84" t="b">
        <v>0</v>
      </c>
      <c r="J276" s="84" t="b">
        <v>0</v>
      </c>
      <c r="K276" s="84" t="b">
        <v>0</v>
      </c>
      <c r="L276" s="84" t="b">
        <v>0</v>
      </c>
    </row>
    <row r="277" spans="1:12" ht="15">
      <c r="A277" s="84" t="s">
        <v>2991</v>
      </c>
      <c r="B277" s="84" t="s">
        <v>339</v>
      </c>
      <c r="C277" s="84">
        <v>2</v>
      </c>
      <c r="D277" s="122">
        <v>0.0018741320308055295</v>
      </c>
      <c r="E277" s="122">
        <v>2.9752019622578523</v>
      </c>
      <c r="F277" s="84" t="s">
        <v>3005</v>
      </c>
      <c r="G277" s="84" t="b">
        <v>0</v>
      </c>
      <c r="H277" s="84" t="b">
        <v>0</v>
      </c>
      <c r="I277" s="84" t="b">
        <v>0</v>
      </c>
      <c r="J277" s="84" t="b">
        <v>0</v>
      </c>
      <c r="K277" s="84" t="b">
        <v>0</v>
      </c>
      <c r="L277" s="84" t="b">
        <v>0</v>
      </c>
    </row>
    <row r="278" spans="1:12" ht="15">
      <c r="A278" s="84" t="s">
        <v>339</v>
      </c>
      <c r="B278" s="84" t="s">
        <v>2992</v>
      </c>
      <c r="C278" s="84">
        <v>2</v>
      </c>
      <c r="D278" s="122">
        <v>0.0018741320308055295</v>
      </c>
      <c r="E278" s="122">
        <v>2.9752019622578523</v>
      </c>
      <c r="F278" s="84" t="s">
        <v>3005</v>
      </c>
      <c r="G278" s="84" t="b">
        <v>0</v>
      </c>
      <c r="H278" s="84" t="b">
        <v>0</v>
      </c>
      <c r="I278" s="84" t="b">
        <v>0</v>
      </c>
      <c r="J278" s="84" t="b">
        <v>0</v>
      </c>
      <c r="K278" s="84" t="b">
        <v>0</v>
      </c>
      <c r="L278" s="84" t="b">
        <v>0</v>
      </c>
    </row>
    <row r="279" spans="1:12" ht="15">
      <c r="A279" s="84" t="s">
        <v>2851</v>
      </c>
      <c r="B279" s="84" t="s">
        <v>2993</v>
      </c>
      <c r="C279" s="84">
        <v>2</v>
      </c>
      <c r="D279" s="122">
        <v>0.0018741320308055295</v>
      </c>
      <c r="E279" s="122">
        <v>2.674171966593871</v>
      </c>
      <c r="F279" s="84" t="s">
        <v>3005</v>
      </c>
      <c r="G279" s="84" t="b">
        <v>0</v>
      </c>
      <c r="H279" s="84" t="b">
        <v>0</v>
      </c>
      <c r="I279" s="84" t="b">
        <v>0</v>
      </c>
      <c r="J279" s="84" t="b">
        <v>0</v>
      </c>
      <c r="K279" s="84" t="b">
        <v>0</v>
      </c>
      <c r="L279" s="84" t="b">
        <v>0</v>
      </c>
    </row>
    <row r="280" spans="1:12" ht="15">
      <c r="A280" s="84" t="s">
        <v>2993</v>
      </c>
      <c r="B280" s="84" t="s">
        <v>2994</v>
      </c>
      <c r="C280" s="84">
        <v>2</v>
      </c>
      <c r="D280" s="122">
        <v>0.0018741320308055295</v>
      </c>
      <c r="E280" s="122">
        <v>2.9752019622578523</v>
      </c>
      <c r="F280" s="84" t="s">
        <v>3005</v>
      </c>
      <c r="G280" s="84" t="b">
        <v>0</v>
      </c>
      <c r="H280" s="84" t="b">
        <v>0</v>
      </c>
      <c r="I280" s="84" t="b">
        <v>0</v>
      </c>
      <c r="J280" s="84" t="b">
        <v>0</v>
      </c>
      <c r="K280" s="84" t="b">
        <v>0</v>
      </c>
      <c r="L280" s="84" t="b">
        <v>0</v>
      </c>
    </row>
    <row r="281" spans="1:12" ht="15">
      <c r="A281" s="84" t="s">
        <v>2994</v>
      </c>
      <c r="B281" s="84" t="s">
        <v>2995</v>
      </c>
      <c r="C281" s="84">
        <v>2</v>
      </c>
      <c r="D281" s="122">
        <v>0.0018741320308055295</v>
      </c>
      <c r="E281" s="122">
        <v>2.9752019622578523</v>
      </c>
      <c r="F281" s="84" t="s">
        <v>3005</v>
      </c>
      <c r="G281" s="84" t="b">
        <v>0</v>
      </c>
      <c r="H281" s="84" t="b">
        <v>0</v>
      </c>
      <c r="I281" s="84" t="b">
        <v>0</v>
      </c>
      <c r="J281" s="84" t="b">
        <v>0</v>
      </c>
      <c r="K281" s="84" t="b">
        <v>0</v>
      </c>
      <c r="L281" s="84" t="b">
        <v>0</v>
      </c>
    </row>
    <row r="282" spans="1:12" ht="15">
      <c r="A282" s="84" t="s">
        <v>2995</v>
      </c>
      <c r="B282" s="84" t="s">
        <v>2355</v>
      </c>
      <c r="C282" s="84">
        <v>2</v>
      </c>
      <c r="D282" s="122">
        <v>0.0018741320308055295</v>
      </c>
      <c r="E282" s="122">
        <v>1.6741719665938712</v>
      </c>
      <c r="F282" s="84" t="s">
        <v>3005</v>
      </c>
      <c r="G282" s="84" t="b">
        <v>0</v>
      </c>
      <c r="H282" s="84" t="b">
        <v>0</v>
      </c>
      <c r="I282" s="84" t="b">
        <v>0</v>
      </c>
      <c r="J282" s="84" t="b">
        <v>0</v>
      </c>
      <c r="K282" s="84" t="b">
        <v>0</v>
      </c>
      <c r="L282" s="84" t="b">
        <v>0</v>
      </c>
    </row>
    <row r="283" spans="1:12" ht="15">
      <c r="A283" s="84" t="s">
        <v>2355</v>
      </c>
      <c r="B283" s="84" t="s">
        <v>2996</v>
      </c>
      <c r="C283" s="84">
        <v>2</v>
      </c>
      <c r="D283" s="122">
        <v>0.0018741320308055295</v>
      </c>
      <c r="E283" s="122">
        <v>1.663448101202098</v>
      </c>
      <c r="F283" s="84" t="s">
        <v>3005</v>
      </c>
      <c r="G283" s="84" t="b">
        <v>0</v>
      </c>
      <c r="H283" s="84" t="b">
        <v>0</v>
      </c>
      <c r="I283" s="84" t="b">
        <v>0</v>
      </c>
      <c r="J283" s="84" t="b">
        <v>0</v>
      </c>
      <c r="K283" s="84" t="b">
        <v>0</v>
      </c>
      <c r="L283" s="84" t="b">
        <v>0</v>
      </c>
    </row>
    <row r="284" spans="1:12" ht="15">
      <c r="A284" s="84" t="s">
        <v>2996</v>
      </c>
      <c r="B284" s="84" t="s">
        <v>2851</v>
      </c>
      <c r="C284" s="84">
        <v>2</v>
      </c>
      <c r="D284" s="122">
        <v>0.0018741320308055295</v>
      </c>
      <c r="E284" s="122">
        <v>2.799110703202171</v>
      </c>
      <c r="F284" s="84" t="s">
        <v>3005</v>
      </c>
      <c r="G284" s="84" t="b">
        <v>0</v>
      </c>
      <c r="H284" s="84" t="b">
        <v>0</v>
      </c>
      <c r="I284" s="84" t="b">
        <v>0</v>
      </c>
      <c r="J284" s="84" t="b">
        <v>0</v>
      </c>
      <c r="K284" s="84" t="b">
        <v>0</v>
      </c>
      <c r="L284" s="84" t="b">
        <v>0</v>
      </c>
    </row>
    <row r="285" spans="1:12" ht="15">
      <c r="A285" s="84" t="s">
        <v>2851</v>
      </c>
      <c r="B285" s="84" t="s">
        <v>2852</v>
      </c>
      <c r="C285" s="84">
        <v>2</v>
      </c>
      <c r="D285" s="122">
        <v>0.0018741320308055295</v>
      </c>
      <c r="E285" s="122">
        <v>2.3731419709298898</v>
      </c>
      <c r="F285" s="84" t="s">
        <v>3005</v>
      </c>
      <c r="G285" s="84" t="b">
        <v>0</v>
      </c>
      <c r="H285" s="84" t="b">
        <v>0</v>
      </c>
      <c r="I285" s="84" t="b">
        <v>0</v>
      </c>
      <c r="J285" s="84" t="b">
        <v>0</v>
      </c>
      <c r="K285" s="84" t="b">
        <v>0</v>
      </c>
      <c r="L285" s="84" t="b">
        <v>0</v>
      </c>
    </row>
    <row r="286" spans="1:12" ht="15">
      <c r="A286" s="84" t="s">
        <v>2852</v>
      </c>
      <c r="B286" s="84" t="s">
        <v>2830</v>
      </c>
      <c r="C286" s="84">
        <v>2</v>
      </c>
      <c r="D286" s="122">
        <v>0.0018741320308055295</v>
      </c>
      <c r="E286" s="122">
        <v>2.3731419709298898</v>
      </c>
      <c r="F286" s="84" t="s">
        <v>3005</v>
      </c>
      <c r="G286" s="84" t="b">
        <v>0</v>
      </c>
      <c r="H286" s="84" t="b">
        <v>0</v>
      </c>
      <c r="I286" s="84" t="b">
        <v>0</v>
      </c>
      <c r="J286" s="84" t="b">
        <v>0</v>
      </c>
      <c r="K286" s="84" t="b">
        <v>0</v>
      </c>
      <c r="L286" s="84" t="b">
        <v>0</v>
      </c>
    </row>
    <row r="287" spans="1:12" ht="15">
      <c r="A287" s="84" t="s">
        <v>2830</v>
      </c>
      <c r="B287" s="84" t="s">
        <v>2872</v>
      </c>
      <c r="C287" s="84">
        <v>2</v>
      </c>
      <c r="D287" s="122">
        <v>0.0018741320308055295</v>
      </c>
      <c r="E287" s="122">
        <v>2.674171966593871</v>
      </c>
      <c r="F287" s="84" t="s">
        <v>3005</v>
      </c>
      <c r="G287" s="84" t="b">
        <v>0</v>
      </c>
      <c r="H287" s="84" t="b">
        <v>0</v>
      </c>
      <c r="I287" s="84" t="b">
        <v>0</v>
      </c>
      <c r="J287" s="84" t="b">
        <v>1</v>
      </c>
      <c r="K287" s="84" t="b">
        <v>0</v>
      </c>
      <c r="L287" s="84" t="b">
        <v>0</v>
      </c>
    </row>
    <row r="288" spans="1:12" ht="15">
      <c r="A288" s="84" t="s">
        <v>2872</v>
      </c>
      <c r="B288" s="84" t="s">
        <v>2854</v>
      </c>
      <c r="C288" s="84">
        <v>2</v>
      </c>
      <c r="D288" s="122">
        <v>0.0018741320308055295</v>
      </c>
      <c r="E288" s="122">
        <v>2.62301944414649</v>
      </c>
      <c r="F288" s="84" t="s">
        <v>3005</v>
      </c>
      <c r="G288" s="84" t="b">
        <v>1</v>
      </c>
      <c r="H288" s="84" t="b">
        <v>0</v>
      </c>
      <c r="I288" s="84" t="b">
        <v>0</v>
      </c>
      <c r="J288" s="84" t="b">
        <v>0</v>
      </c>
      <c r="K288" s="84" t="b">
        <v>0</v>
      </c>
      <c r="L288" s="84" t="b">
        <v>0</v>
      </c>
    </row>
    <row r="289" spans="1:12" ht="15">
      <c r="A289" s="84" t="s">
        <v>2997</v>
      </c>
      <c r="B289" s="84" t="s">
        <v>2356</v>
      </c>
      <c r="C289" s="84">
        <v>2</v>
      </c>
      <c r="D289" s="122">
        <v>0.0018741320308055295</v>
      </c>
      <c r="E289" s="122">
        <v>2.799110703202171</v>
      </c>
      <c r="F289" s="84" t="s">
        <v>3005</v>
      </c>
      <c r="G289" s="84" t="b">
        <v>0</v>
      </c>
      <c r="H289" s="84" t="b">
        <v>0</v>
      </c>
      <c r="I289" s="84" t="b">
        <v>0</v>
      </c>
      <c r="J289" s="84" t="b">
        <v>0</v>
      </c>
      <c r="K289" s="84" t="b">
        <v>0</v>
      </c>
      <c r="L289" s="84" t="b">
        <v>0</v>
      </c>
    </row>
    <row r="290" spans="1:12" ht="15">
      <c r="A290" s="84" t="s">
        <v>2356</v>
      </c>
      <c r="B290" s="84" t="s">
        <v>2355</v>
      </c>
      <c r="C290" s="84">
        <v>2</v>
      </c>
      <c r="D290" s="122">
        <v>0.0018741320308055295</v>
      </c>
      <c r="E290" s="122">
        <v>1.2762319579218335</v>
      </c>
      <c r="F290" s="84" t="s">
        <v>3005</v>
      </c>
      <c r="G290" s="84" t="b">
        <v>0</v>
      </c>
      <c r="H290" s="84" t="b">
        <v>0</v>
      </c>
      <c r="I290" s="84" t="b">
        <v>0</v>
      </c>
      <c r="J290" s="84" t="b">
        <v>0</v>
      </c>
      <c r="K290" s="84" t="b">
        <v>0</v>
      </c>
      <c r="L290" s="84" t="b">
        <v>0</v>
      </c>
    </row>
    <row r="291" spans="1:12" ht="15">
      <c r="A291" s="84" t="s">
        <v>2355</v>
      </c>
      <c r="B291" s="84" t="s">
        <v>594</v>
      </c>
      <c r="C291" s="84">
        <v>2</v>
      </c>
      <c r="D291" s="122">
        <v>0.0018741320308055295</v>
      </c>
      <c r="E291" s="122">
        <v>0.16513754741249762</v>
      </c>
      <c r="F291" s="84" t="s">
        <v>3005</v>
      </c>
      <c r="G291" s="84" t="b">
        <v>0</v>
      </c>
      <c r="H291" s="84" t="b">
        <v>0</v>
      </c>
      <c r="I291" s="84" t="b">
        <v>0</v>
      </c>
      <c r="J291" s="84" t="b">
        <v>0</v>
      </c>
      <c r="K291" s="84" t="b">
        <v>0</v>
      </c>
      <c r="L291" s="84" t="b">
        <v>0</v>
      </c>
    </row>
    <row r="292" spans="1:12" ht="15">
      <c r="A292" s="84" t="s">
        <v>594</v>
      </c>
      <c r="B292" s="84" t="s">
        <v>2998</v>
      </c>
      <c r="C292" s="84">
        <v>2</v>
      </c>
      <c r="D292" s="122">
        <v>0.0018741320308055295</v>
      </c>
      <c r="E292" s="122">
        <v>1.6134741262402597</v>
      </c>
      <c r="F292" s="84" t="s">
        <v>3005</v>
      </c>
      <c r="G292" s="84" t="b">
        <v>0</v>
      </c>
      <c r="H292" s="84" t="b">
        <v>0</v>
      </c>
      <c r="I292" s="84" t="b">
        <v>0</v>
      </c>
      <c r="J292" s="84" t="b">
        <v>0</v>
      </c>
      <c r="K292" s="84" t="b">
        <v>0</v>
      </c>
      <c r="L292" s="84" t="b">
        <v>0</v>
      </c>
    </row>
    <row r="293" spans="1:12" ht="15">
      <c r="A293" s="84" t="s">
        <v>2998</v>
      </c>
      <c r="B293" s="84" t="s">
        <v>2999</v>
      </c>
      <c r="C293" s="84">
        <v>2</v>
      </c>
      <c r="D293" s="122">
        <v>0.0018741320308055295</v>
      </c>
      <c r="E293" s="122">
        <v>2.9752019622578523</v>
      </c>
      <c r="F293" s="84" t="s">
        <v>3005</v>
      </c>
      <c r="G293" s="84" t="b">
        <v>0</v>
      </c>
      <c r="H293" s="84" t="b">
        <v>0</v>
      </c>
      <c r="I293" s="84" t="b">
        <v>0</v>
      </c>
      <c r="J293" s="84" t="b">
        <v>0</v>
      </c>
      <c r="K293" s="84" t="b">
        <v>1</v>
      </c>
      <c r="L293" s="84" t="b">
        <v>0</v>
      </c>
    </row>
    <row r="294" spans="1:12" ht="15">
      <c r="A294" s="84" t="s">
        <v>2999</v>
      </c>
      <c r="B294" s="84" t="s">
        <v>3000</v>
      </c>
      <c r="C294" s="84">
        <v>2</v>
      </c>
      <c r="D294" s="122">
        <v>0.0018741320308055295</v>
      </c>
      <c r="E294" s="122">
        <v>2.9752019622578523</v>
      </c>
      <c r="F294" s="84" t="s">
        <v>3005</v>
      </c>
      <c r="G294" s="84" t="b">
        <v>0</v>
      </c>
      <c r="H294" s="84" t="b">
        <v>1</v>
      </c>
      <c r="I294" s="84" t="b">
        <v>0</v>
      </c>
      <c r="J294" s="84" t="b">
        <v>0</v>
      </c>
      <c r="K294" s="84" t="b">
        <v>0</v>
      </c>
      <c r="L294" s="84" t="b">
        <v>0</v>
      </c>
    </row>
    <row r="295" spans="1:12" ht="15">
      <c r="A295" s="84" t="s">
        <v>3000</v>
      </c>
      <c r="B295" s="84" t="s">
        <v>3001</v>
      </c>
      <c r="C295" s="84">
        <v>2</v>
      </c>
      <c r="D295" s="122">
        <v>0.0018741320308055295</v>
      </c>
      <c r="E295" s="122">
        <v>2.9752019622578523</v>
      </c>
      <c r="F295" s="84" t="s">
        <v>3005</v>
      </c>
      <c r="G295" s="84" t="b">
        <v>0</v>
      </c>
      <c r="H295" s="84" t="b">
        <v>0</v>
      </c>
      <c r="I295" s="84" t="b">
        <v>0</v>
      </c>
      <c r="J295" s="84" t="b">
        <v>0</v>
      </c>
      <c r="K295" s="84" t="b">
        <v>0</v>
      </c>
      <c r="L295" s="84" t="b">
        <v>0</v>
      </c>
    </row>
    <row r="296" spans="1:12" ht="15">
      <c r="A296" s="84" t="s">
        <v>3001</v>
      </c>
      <c r="B296" s="84" t="s">
        <v>3002</v>
      </c>
      <c r="C296" s="84">
        <v>2</v>
      </c>
      <c r="D296" s="122">
        <v>0.0018741320308055295</v>
      </c>
      <c r="E296" s="122">
        <v>2.9752019622578523</v>
      </c>
      <c r="F296" s="84" t="s">
        <v>3005</v>
      </c>
      <c r="G296" s="84" t="b">
        <v>0</v>
      </c>
      <c r="H296" s="84" t="b">
        <v>0</v>
      </c>
      <c r="I296" s="84" t="b">
        <v>0</v>
      </c>
      <c r="J296" s="84" t="b">
        <v>0</v>
      </c>
      <c r="K296" s="84" t="b">
        <v>0</v>
      </c>
      <c r="L296" s="84" t="b">
        <v>0</v>
      </c>
    </row>
    <row r="297" spans="1:12" ht="15">
      <c r="A297" s="84" t="s">
        <v>2394</v>
      </c>
      <c r="B297" s="84" t="s">
        <v>2395</v>
      </c>
      <c r="C297" s="84">
        <v>31</v>
      </c>
      <c r="D297" s="122">
        <v>0.004839338978181377</v>
      </c>
      <c r="E297" s="122">
        <v>1.0884219027825375</v>
      </c>
      <c r="F297" s="84" t="s">
        <v>2243</v>
      </c>
      <c r="G297" s="84" t="b">
        <v>0</v>
      </c>
      <c r="H297" s="84" t="b">
        <v>0</v>
      </c>
      <c r="I297" s="84" t="b">
        <v>0</v>
      </c>
      <c r="J297" s="84" t="b">
        <v>0</v>
      </c>
      <c r="K297" s="84" t="b">
        <v>0</v>
      </c>
      <c r="L297" s="84" t="b">
        <v>0</v>
      </c>
    </row>
    <row r="298" spans="1:12" ht="15">
      <c r="A298" s="84" t="s">
        <v>2395</v>
      </c>
      <c r="B298" s="84" t="s">
        <v>2396</v>
      </c>
      <c r="C298" s="84">
        <v>31</v>
      </c>
      <c r="D298" s="122">
        <v>0.004839338978181377</v>
      </c>
      <c r="E298" s="122">
        <v>1.0884219027825375</v>
      </c>
      <c r="F298" s="84" t="s">
        <v>2243</v>
      </c>
      <c r="G298" s="84" t="b">
        <v>0</v>
      </c>
      <c r="H298" s="84" t="b">
        <v>0</v>
      </c>
      <c r="I298" s="84" t="b">
        <v>0</v>
      </c>
      <c r="J298" s="84" t="b">
        <v>0</v>
      </c>
      <c r="K298" s="84" t="b">
        <v>0</v>
      </c>
      <c r="L298" s="84" t="b">
        <v>0</v>
      </c>
    </row>
    <row r="299" spans="1:12" ht="15">
      <c r="A299" s="84" t="s">
        <v>2396</v>
      </c>
      <c r="B299" s="84" t="s">
        <v>2397</v>
      </c>
      <c r="C299" s="84">
        <v>31</v>
      </c>
      <c r="D299" s="122">
        <v>0.004839338978181377</v>
      </c>
      <c r="E299" s="122">
        <v>1.0884219027825375</v>
      </c>
      <c r="F299" s="84" t="s">
        <v>2243</v>
      </c>
      <c r="G299" s="84" t="b">
        <v>0</v>
      </c>
      <c r="H299" s="84" t="b">
        <v>0</v>
      </c>
      <c r="I299" s="84" t="b">
        <v>0</v>
      </c>
      <c r="J299" s="84" t="b">
        <v>1</v>
      </c>
      <c r="K299" s="84" t="b">
        <v>0</v>
      </c>
      <c r="L299" s="84" t="b">
        <v>0</v>
      </c>
    </row>
    <row r="300" spans="1:12" ht="15">
      <c r="A300" s="84" t="s">
        <v>2397</v>
      </c>
      <c r="B300" s="84" t="s">
        <v>2398</v>
      </c>
      <c r="C300" s="84">
        <v>31</v>
      </c>
      <c r="D300" s="122">
        <v>0.004839338978181377</v>
      </c>
      <c r="E300" s="122">
        <v>1.0884219027825375</v>
      </c>
      <c r="F300" s="84" t="s">
        <v>2243</v>
      </c>
      <c r="G300" s="84" t="b">
        <v>1</v>
      </c>
      <c r="H300" s="84" t="b">
        <v>0</v>
      </c>
      <c r="I300" s="84" t="b">
        <v>0</v>
      </c>
      <c r="J300" s="84" t="b">
        <v>0</v>
      </c>
      <c r="K300" s="84" t="b">
        <v>0</v>
      </c>
      <c r="L300" s="84" t="b">
        <v>0</v>
      </c>
    </row>
    <row r="301" spans="1:12" ht="15">
      <c r="A301" s="84" t="s">
        <v>2398</v>
      </c>
      <c r="B301" s="84" t="s">
        <v>2392</v>
      </c>
      <c r="C301" s="84">
        <v>31</v>
      </c>
      <c r="D301" s="122">
        <v>0.004839338978181377</v>
      </c>
      <c r="E301" s="122">
        <v>1.0884219027825375</v>
      </c>
      <c r="F301" s="84" t="s">
        <v>2243</v>
      </c>
      <c r="G301" s="84" t="b">
        <v>0</v>
      </c>
      <c r="H301" s="84" t="b">
        <v>0</v>
      </c>
      <c r="I301" s="84" t="b">
        <v>0</v>
      </c>
      <c r="J301" s="84" t="b">
        <v>0</v>
      </c>
      <c r="K301" s="84" t="b">
        <v>0</v>
      </c>
      <c r="L301" s="84" t="b">
        <v>0</v>
      </c>
    </row>
    <row r="302" spans="1:12" ht="15">
      <c r="A302" s="84" t="s">
        <v>2392</v>
      </c>
      <c r="B302" s="84" t="s">
        <v>2399</v>
      </c>
      <c r="C302" s="84">
        <v>31</v>
      </c>
      <c r="D302" s="122">
        <v>0.004839338978181377</v>
      </c>
      <c r="E302" s="122">
        <v>1.0884219027825375</v>
      </c>
      <c r="F302" s="84" t="s">
        <v>2243</v>
      </c>
      <c r="G302" s="84" t="b">
        <v>0</v>
      </c>
      <c r="H302" s="84" t="b">
        <v>0</v>
      </c>
      <c r="I302" s="84" t="b">
        <v>0</v>
      </c>
      <c r="J302" s="84" t="b">
        <v>0</v>
      </c>
      <c r="K302" s="84" t="b">
        <v>0</v>
      </c>
      <c r="L302" s="84" t="b">
        <v>0</v>
      </c>
    </row>
    <row r="303" spans="1:12" ht="15">
      <c r="A303" s="84" t="s">
        <v>2399</v>
      </c>
      <c r="B303" s="84" t="s">
        <v>2400</v>
      </c>
      <c r="C303" s="84">
        <v>31</v>
      </c>
      <c r="D303" s="122">
        <v>0.004839338978181377</v>
      </c>
      <c r="E303" s="122">
        <v>1.0884219027825375</v>
      </c>
      <c r="F303" s="84" t="s">
        <v>2243</v>
      </c>
      <c r="G303" s="84" t="b">
        <v>0</v>
      </c>
      <c r="H303" s="84" t="b">
        <v>0</v>
      </c>
      <c r="I303" s="84" t="b">
        <v>0</v>
      </c>
      <c r="J303" s="84" t="b">
        <v>0</v>
      </c>
      <c r="K303" s="84" t="b">
        <v>0</v>
      </c>
      <c r="L303" s="84" t="b">
        <v>0</v>
      </c>
    </row>
    <row r="304" spans="1:12" ht="15">
      <c r="A304" s="84" t="s">
        <v>2400</v>
      </c>
      <c r="B304" s="84" t="s">
        <v>2401</v>
      </c>
      <c r="C304" s="84">
        <v>31</v>
      </c>
      <c r="D304" s="122">
        <v>0.004839338978181377</v>
      </c>
      <c r="E304" s="122">
        <v>1.0884219027825375</v>
      </c>
      <c r="F304" s="84" t="s">
        <v>2243</v>
      </c>
      <c r="G304" s="84" t="b">
        <v>0</v>
      </c>
      <c r="H304" s="84" t="b">
        <v>0</v>
      </c>
      <c r="I304" s="84" t="b">
        <v>0</v>
      </c>
      <c r="J304" s="84" t="b">
        <v>1</v>
      </c>
      <c r="K304" s="84" t="b">
        <v>0</v>
      </c>
      <c r="L304" s="84" t="b">
        <v>0</v>
      </c>
    </row>
    <row r="305" spans="1:12" ht="15">
      <c r="A305" s="84" t="s">
        <v>2401</v>
      </c>
      <c r="B305" s="84" t="s">
        <v>2813</v>
      </c>
      <c r="C305" s="84">
        <v>31</v>
      </c>
      <c r="D305" s="122">
        <v>0.004839338978181377</v>
      </c>
      <c r="E305" s="122">
        <v>1.0884219027825375</v>
      </c>
      <c r="F305" s="84" t="s">
        <v>2243</v>
      </c>
      <c r="G305" s="84" t="b">
        <v>1</v>
      </c>
      <c r="H305" s="84" t="b">
        <v>0</v>
      </c>
      <c r="I305" s="84" t="b">
        <v>0</v>
      </c>
      <c r="J305" s="84" t="b">
        <v>0</v>
      </c>
      <c r="K305" s="84" t="b">
        <v>0</v>
      </c>
      <c r="L305" s="84" t="b">
        <v>0</v>
      </c>
    </row>
    <row r="306" spans="1:12" ht="15">
      <c r="A306" s="84" t="s">
        <v>295</v>
      </c>
      <c r="B306" s="84" t="s">
        <v>2394</v>
      </c>
      <c r="C306" s="84">
        <v>30</v>
      </c>
      <c r="D306" s="122">
        <v>0.005710186013049866</v>
      </c>
      <c r="E306" s="122">
        <v>1.0746336182969043</v>
      </c>
      <c r="F306" s="84" t="s">
        <v>2243</v>
      </c>
      <c r="G306" s="84" t="b">
        <v>0</v>
      </c>
      <c r="H306" s="84" t="b">
        <v>0</v>
      </c>
      <c r="I306" s="84" t="b">
        <v>0</v>
      </c>
      <c r="J306" s="84" t="b">
        <v>0</v>
      </c>
      <c r="K306" s="84" t="b">
        <v>0</v>
      </c>
      <c r="L306" s="84" t="b">
        <v>0</v>
      </c>
    </row>
    <row r="307" spans="1:12" ht="15">
      <c r="A307" s="84" t="s">
        <v>2813</v>
      </c>
      <c r="B307" s="84" t="s">
        <v>2814</v>
      </c>
      <c r="C307" s="84">
        <v>30</v>
      </c>
      <c r="D307" s="122">
        <v>0.005710186013049866</v>
      </c>
      <c r="E307" s="122">
        <v>1.1026623418971477</v>
      </c>
      <c r="F307" s="84" t="s">
        <v>2243</v>
      </c>
      <c r="G307" s="84" t="b">
        <v>0</v>
      </c>
      <c r="H307" s="84" t="b">
        <v>0</v>
      </c>
      <c r="I307" s="84" t="b">
        <v>0</v>
      </c>
      <c r="J307" s="84" t="b">
        <v>0</v>
      </c>
      <c r="K307" s="84" t="b">
        <v>0</v>
      </c>
      <c r="L307" s="84" t="b">
        <v>0</v>
      </c>
    </row>
    <row r="308" spans="1:12" ht="15">
      <c r="A308" s="84" t="s">
        <v>2403</v>
      </c>
      <c r="B308" s="84" t="s">
        <v>2822</v>
      </c>
      <c r="C308" s="84">
        <v>3</v>
      </c>
      <c r="D308" s="122">
        <v>0.007782557062843449</v>
      </c>
      <c r="E308" s="122">
        <v>1.9777236052888478</v>
      </c>
      <c r="F308" s="84" t="s">
        <v>2243</v>
      </c>
      <c r="G308" s="84" t="b">
        <v>0</v>
      </c>
      <c r="H308" s="84" t="b">
        <v>0</v>
      </c>
      <c r="I308" s="84" t="b">
        <v>0</v>
      </c>
      <c r="J308" s="84" t="b">
        <v>0</v>
      </c>
      <c r="K308" s="84" t="b">
        <v>0</v>
      </c>
      <c r="L308" s="84" t="b">
        <v>0</v>
      </c>
    </row>
    <row r="309" spans="1:12" ht="15">
      <c r="A309" s="84" t="s">
        <v>2403</v>
      </c>
      <c r="B309" s="84" t="s">
        <v>2404</v>
      </c>
      <c r="C309" s="84">
        <v>5</v>
      </c>
      <c r="D309" s="122">
        <v>0.011616426138096356</v>
      </c>
      <c r="E309" s="122">
        <v>1.7201593034059568</v>
      </c>
      <c r="F309" s="84" t="s">
        <v>2244</v>
      </c>
      <c r="G309" s="84" t="b">
        <v>0</v>
      </c>
      <c r="H309" s="84" t="b">
        <v>0</v>
      </c>
      <c r="I309" s="84" t="b">
        <v>0</v>
      </c>
      <c r="J309" s="84" t="b">
        <v>0</v>
      </c>
      <c r="K309" s="84" t="b">
        <v>0</v>
      </c>
      <c r="L309" s="84" t="b">
        <v>0</v>
      </c>
    </row>
    <row r="310" spans="1:12" ht="15">
      <c r="A310" s="84" t="s">
        <v>2405</v>
      </c>
      <c r="B310" s="84" t="s">
        <v>2351</v>
      </c>
      <c r="C310" s="84">
        <v>4</v>
      </c>
      <c r="D310" s="122">
        <v>0.010410259216045457</v>
      </c>
      <c r="E310" s="122">
        <v>1.8962505624616381</v>
      </c>
      <c r="F310" s="84" t="s">
        <v>2244</v>
      </c>
      <c r="G310" s="84" t="b">
        <v>0</v>
      </c>
      <c r="H310" s="84" t="b">
        <v>0</v>
      </c>
      <c r="I310" s="84" t="b">
        <v>0</v>
      </c>
      <c r="J310" s="84" t="b">
        <v>0</v>
      </c>
      <c r="K310" s="84" t="b">
        <v>0</v>
      </c>
      <c r="L310" s="84" t="b">
        <v>0</v>
      </c>
    </row>
    <row r="311" spans="1:12" ht="15">
      <c r="A311" s="84" t="s">
        <v>2351</v>
      </c>
      <c r="B311" s="84" t="s">
        <v>2406</v>
      </c>
      <c r="C311" s="84">
        <v>4</v>
      </c>
      <c r="D311" s="122">
        <v>0.010410259216045457</v>
      </c>
      <c r="E311" s="122">
        <v>1.8962505624616381</v>
      </c>
      <c r="F311" s="84" t="s">
        <v>2244</v>
      </c>
      <c r="G311" s="84" t="b">
        <v>0</v>
      </c>
      <c r="H311" s="84" t="b">
        <v>0</v>
      </c>
      <c r="I311" s="84" t="b">
        <v>0</v>
      </c>
      <c r="J311" s="84" t="b">
        <v>0</v>
      </c>
      <c r="K311" s="84" t="b">
        <v>1</v>
      </c>
      <c r="L311" s="84" t="b">
        <v>0</v>
      </c>
    </row>
    <row r="312" spans="1:12" ht="15">
      <c r="A312" s="84" t="s">
        <v>2406</v>
      </c>
      <c r="B312" s="84" t="s">
        <v>2407</v>
      </c>
      <c r="C312" s="84">
        <v>4</v>
      </c>
      <c r="D312" s="122">
        <v>0.010410259216045457</v>
      </c>
      <c r="E312" s="122">
        <v>1.8962505624616381</v>
      </c>
      <c r="F312" s="84" t="s">
        <v>2244</v>
      </c>
      <c r="G312" s="84" t="b">
        <v>0</v>
      </c>
      <c r="H312" s="84" t="b">
        <v>1</v>
      </c>
      <c r="I312" s="84" t="b">
        <v>0</v>
      </c>
      <c r="J312" s="84" t="b">
        <v>0</v>
      </c>
      <c r="K312" s="84" t="b">
        <v>0</v>
      </c>
      <c r="L312" s="84" t="b">
        <v>0</v>
      </c>
    </row>
    <row r="313" spans="1:12" ht="15">
      <c r="A313" s="84" t="s">
        <v>2407</v>
      </c>
      <c r="B313" s="84" t="s">
        <v>2408</v>
      </c>
      <c r="C313" s="84">
        <v>4</v>
      </c>
      <c r="D313" s="122">
        <v>0.010410259216045457</v>
      </c>
      <c r="E313" s="122">
        <v>1.8962505624616381</v>
      </c>
      <c r="F313" s="84" t="s">
        <v>2244</v>
      </c>
      <c r="G313" s="84" t="b">
        <v>0</v>
      </c>
      <c r="H313" s="84" t="b">
        <v>0</v>
      </c>
      <c r="I313" s="84" t="b">
        <v>0</v>
      </c>
      <c r="J313" s="84" t="b">
        <v>0</v>
      </c>
      <c r="K313" s="84" t="b">
        <v>0</v>
      </c>
      <c r="L313" s="84" t="b">
        <v>0</v>
      </c>
    </row>
    <row r="314" spans="1:12" ht="15">
      <c r="A314" s="84" t="s">
        <v>2408</v>
      </c>
      <c r="B314" s="84" t="s">
        <v>2843</v>
      </c>
      <c r="C314" s="84">
        <v>4</v>
      </c>
      <c r="D314" s="122">
        <v>0.010410259216045457</v>
      </c>
      <c r="E314" s="122">
        <v>1.8962505624616381</v>
      </c>
      <c r="F314" s="84" t="s">
        <v>2244</v>
      </c>
      <c r="G314" s="84" t="b">
        <v>0</v>
      </c>
      <c r="H314" s="84" t="b">
        <v>0</v>
      </c>
      <c r="I314" s="84" t="b">
        <v>0</v>
      </c>
      <c r="J314" s="84" t="b">
        <v>0</v>
      </c>
      <c r="K314" s="84" t="b">
        <v>0</v>
      </c>
      <c r="L314" s="84" t="b">
        <v>0</v>
      </c>
    </row>
    <row r="315" spans="1:12" ht="15">
      <c r="A315" s="84" t="s">
        <v>2843</v>
      </c>
      <c r="B315" s="84" t="s">
        <v>2352</v>
      </c>
      <c r="C315" s="84">
        <v>4</v>
      </c>
      <c r="D315" s="122">
        <v>0.010410259216045457</v>
      </c>
      <c r="E315" s="122">
        <v>1.8962505624616381</v>
      </c>
      <c r="F315" s="84" t="s">
        <v>2244</v>
      </c>
      <c r="G315" s="84" t="b">
        <v>0</v>
      </c>
      <c r="H315" s="84" t="b">
        <v>0</v>
      </c>
      <c r="I315" s="84" t="b">
        <v>0</v>
      </c>
      <c r="J315" s="84" t="b">
        <v>0</v>
      </c>
      <c r="K315" s="84" t="b">
        <v>0</v>
      </c>
      <c r="L315" s="84" t="b">
        <v>0</v>
      </c>
    </row>
    <row r="316" spans="1:12" ht="15">
      <c r="A316" s="84" t="s">
        <v>2352</v>
      </c>
      <c r="B316" s="84" t="s">
        <v>2844</v>
      </c>
      <c r="C316" s="84">
        <v>4</v>
      </c>
      <c r="D316" s="122">
        <v>0.010410259216045457</v>
      </c>
      <c r="E316" s="122">
        <v>1.8962505624616381</v>
      </c>
      <c r="F316" s="84" t="s">
        <v>2244</v>
      </c>
      <c r="G316" s="84" t="b">
        <v>0</v>
      </c>
      <c r="H316" s="84" t="b">
        <v>0</v>
      </c>
      <c r="I316" s="84" t="b">
        <v>0</v>
      </c>
      <c r="J316" s="84" t="b">
        <v>0</v>
      </c>
      <c r="K316" s="84" t="b">
        <v>0</v>
      </c>
      <c r="L316" s="84" t="b">
        <v>0</v>
      </c>
    </row>
    <row r="317" spans="1:12" ht="15">
      <c r="A317" s="84" t="s">
        <v>2844</v>
      </c>
      <c r="B317" s="84" t="s">
        <v>2403</v>
      </c>
      <c r="C317" s="84">
        <v>4</v>
      </c>
      <c r="D317" s="122">
        <v>0.010410259216045457</v>
      </c>
      <c r="E317" s="122">
        <v>1.7201593034059568</v>
      </c>
      <c r="F317" s="84" t="s">
        <v>2244</v>
      </c>
      <c r="G317" s="84" t="b">
        <v>0</v>
      </c>
      <c r="H317" s="84" t="b">
        <v>0</v>
      </c>
      <c r="I317" s="84" t="b">
        <v>0</v>
      </c>
      <c r="J317" s="84" t="b">
        <v>0</v>
      </c>
      <c r="K317" s="84" t="b">
        <v>0</v>
      </c>
      <c r="L317" s="84" t="b">
        <v>0</v>
      </c>
    </row>
    <row r="318" spans="1:12" ht="15">
      <c r="A318" s="84" t="s">
        <v>2404</v>
      </c>
      <c r="B318" s="84" t="s">
        <v>2353</v>
      </c>
      <c r="C318" s="84">
        <v>4</v>
      </c>
      <c r="D318" s="122">
        <v>0.010410259216045457</v>
      </c>
      <c r="E318" s="122">
        <v>1.7993405494535817</v>
      </c>
      <c r="F318" s="84" t="s">
        <v>2244</v>
      </c>
      <c r="G318" s="84" t="b">
        <v>0</v>
      </c>
      <c r="H318" s="84" t="b">
        <v>0</v>
      </c>
      <c r="I318" s="84" t="b">
        <v>0</v>
      </c>
      <c r="J318" s="84" t="b">
        <v>0</v>
      </c>
      <c r="K318" s="84" t="b">
        <v>0</v>
      </c>
      <c r="L318" s="84" t="b">
        <v>0</v>
      </c>
    </row>
    <row r="319" spans="1:12" ht="15">
      <c r="A319" s="84" t="s">
        <v>2353</v>
      </c>
      <c r="B319" s="84" t="s">
        <v>2354</v>
      </c>
      <c r="C319" s="84">
        <v>4</v>
      </c>
      <c r="D319" s="122">
        <v>0.010410259216045457</v>
      </c>
      <c r="E319" s="122">
        <v>1.8962505624616381</v>
      </c>
      <c r="F319" s="84" t="s">
        <v>2244</v>
      </c>
      <c r="G319" s="84" t="b">
        <v>0</v>
      </c>
      <c r="H319" s="84" t="b">
        <v>0</v>
      </c>
      <c r="I319" s="84" t="b">
        <v>0</v>
      </c>
      <c r="J319" s="84" t="b">
        <v>0</v>
      </c>
      <c r="K319" s="84" t="b">
        <v>0</v>
      </c>
      <c r="L319" s="84" t="b">
        <v>0</v>
      </c>
    </row>
    <row r="320" spans="1:12" ht="15">
      <c r="A320" s="84" t="s">
        <v>2390</v>
      </c>
      <c r="B320" s="84" t="s">
        <v>2815</v>
      </c>
      <c r="C320" s="84">
        <v>3</v>
      </c>
      <c r="D320" s="122">
        <v>0.008887856400002106</v>
      </c>
      <c r="E320" s="122">
        <v>1.6532125137753435</v>
      </c>
      <c r="F320" s="84" t="s">
        <v>2244</v>
      </c>
      <c r="G320" s="84" t="b">
        <v>0</v>
      </c>
      <c r="H320" s="84" t="b">
        <v>0</v>
      </c>
      <c r="I320" s="84" t="b">
        <v>0</v>
      </c>
      <c r="J320" s="84" t="b">
        <v>0</v>
      </c>
      <c r="K320" s="84" t="b">
        <v>0</v>
      </c>
      <c r="L320" s="84" t="b">
        <v>0</v>
      </c>
    </row>
    <row r="321" spans="1:12" ht="15">
      <c r="A321" s="84" t="s">
        <v>2965</v>
      </c>
      <c r="B321" s="84" t="s">
        <v>2966</v>
      </c>
      <c r="C321" s="84">
        <v>2</v>
      </c>
      <c r="D321" s="122">
        <v>0.008675216013371215</v>
      </c>
      <c r="E321" s="122">
        <v>2.197280558125619</v>
      </c>
      <c r="F321" s="84" t="s">
        <v>2244</v>
      </c>
      <c r="G321" s="84" t="b">
        <v>0</v>
      </c>
      <c r="H321" s="84" t="b">
        <v>0</v>
      </c>
      <c r="I321" s="84" t="b">
        <v>0</v>
      </c>
      <c r="J321" s="84" t="b">
        <v>0</v>
      </c>
      <c r="K321" s="84" t="b">
        <v>0</v>
      </c>
      <c r="L321" s="84" t="b">
        <v>0</v>
      </c>
    </row>
    <row r="322" spans="1:12" ht="15">
      <c r="A322" s="84" t="s">
        <v>2355</v>
      </c>
      <c r="B322" s="84" t="s">
        <v>622</v>
      </c>
      <c r="C322" s="84">
        <v>2</v>
      </c>
      <c r="D322" s="122">
        <v>0.006940172810696973</v>
      </c>
      <c r="E322" s="122">
        <v>1.4771212547196624</v>
      </c>
      <c r="F322" s="84" t="s">
        <v>2244</v>
      </c>
      <c r="G322" s="84" t="b">
        <v>0</v>
      </c>
      <c r="H322" s="84" t="b">
        <v>0</v>
      </c>
      <c r="I322" s="84" t="b">
        <v>0</v>
      </c>
      <c r="J322" s="84" t="b">
        <v>0</v>
      </c>
      <c r="K322" s="84" t="b">
        <v>0</v>
      </c>
      <c r="L322" s="84" t="b">
        <v>0</v>
      </c>
    </row>
    <row r="323" spans="1:12" ht="15">
      <c r="A323" s="84" t="s">
        <v>2945</v>
      </c>
      <c r="B323" s="84" t="s">
        <v>594</v>
      </c>
      <c r="C323" s="84">
        <v>2</v>
      </c>
      <c r="D323" s="122">
        <v>0.006940172810696973</v>
      </c>
      <c r="E323" s="122">
        <v>1.3521825181113625</v>
      </c>
      <c r="F323" s="84" t="s">
        <v>2244</v>
      </c>
      <c r="G323" s="84" t="b">
        <v>0</v>
      </c>
      <c r="H323" s="84" t="b">
        <v>0</v>
      </c>
      <c r="I323" s="84" t="b">
        <v>0</v>
      </c>
      <c r="J323" s="84" t="b">
        <v>0</v>
      </c>
      <c r="K323" s="84" t="b">
        <v>0</v>
      </c>
      <c r="L323" s="84" t="b">
        <v>0</v>
      </c>
    </row>
    <row r="324" spans="1:12" ht="15">
      <c r="A324" s="84" t="s">
        <v>2956</v>
      </c>
      <c r="B324" s="84" t="s">
        <v>2957</v>
      </c>
      <c r="C324" s="84">
        <v>2</v>
      </c>
      <c r="D324" s="122">
        <v>0.006940172810696973</v>
      </c>
      <c r="E324" s="122">
        <v>2.197280558125619</v>
      </c>
      <c r="F324" s="84" t="s">
        <v>2244</v>
      </c>
      <c r="G324" s="84" t="b">
        <v>0</v>
      </c>
      <c r="H324" s="84" t="b">
        <v>0</v>
      </c>
      <c r="I324" s="84" t="b">
        <v>0</v>
      </c>
      <c r="J324" s="84" t="b">
        <v>0</v>
      </c>
      <c r="K324" s="84" t="b">
        <v>0</v>
      </c>
      <c r="L324" s="84" t="b">
        <v>0</v>
      </c>
    </row>
    <row r="325" spans="1:12" ht="15">
      <c r="A325" s="84" t="s">
        <v>2957</v>
      </c>
      <c r="B325" s="84" t="s">
        <v>605</v>
      </c>
      <c r="C325" s="84">
        <v>2</v>
      </c>
      <c r="D325" s="122">
        <v>0.006940172810696973</v>
      </c>
      <c r="E325" s="122">
        <v>2.197280558125619</v>
      </c>
      <c r="F325" s="84" t="s">
        <v>2244</v>
      </c>
      <c r="G325" s="84" t="b">
        <v>0</v>
      </c>
      <c r="H325" s="84" t="b">
        <v>0</v>
      </c>
      <c r="I325" s="84" t="b">
        <v>0</v>
      </c>
      <c r="J325" s="84" t="b">
        <v>0</v>
      </c>
      <c r="K325" s="84" t="b">
        <v>0</v>
      </c>
      <c r="L325" s="84" t="b">
        <v>0</v>
      </c>
    </row>
    <row r="326" spans="1:12" ht="15">
      <c r="A326" s="84" t="s">
        <v>605</v>
      </c>
      <c r="B326" s="84" t="s">
        <v>2958</v>
      </c>
      <c r="C326" s="84">
        <v>2</v>
      </c>
      <c r="D326" s="122">
        <v>0.006940172810696973</v>
      </c>
      <c r="E326" s="122">
        <v>2.197280558125619</v>
      </c>
      <c r="F326" s="84" t="s">
        <v>2244</v>
      </c>
      <c r="G326" s="84" t="b">
        <v>0</v>
      </c>
      <c r="H326" s="84" t="b">
        <v>0</v>
      </c>
      <c r="I326" s="84" t="b">
        <v>0</v>
      </c>
      <c r="J326" s="84" t="b">
        <v>0</v>
      </c>
      <c r="K326" s="84" t="b">
        <v>0</v>
      </c>
      <c r="L326" s="84" t="b">
        <v>0</v>
      </c>
    </row>
    <row r="327" spans="1:12" ht="15">
      <c r="A327" s="84" t="s">
        <v>2958</v>
      </c>
      <c r="B327" s="84" t="s">
        <v>2847</v>
      </c>
      <c r="C327" s="84">
        <v>2</v>
      </c>
      <c r="D327" s="122">
        <v>0.006940172810696973</v>
      </c>
      <c r="E327" s="122">
        <v>2.197280558125619</v>
      </c>
      <c r="F327" s="84" t="s">
        <v>2244</v>
      </c>
      <c r="G327" s="84" t="b">
        <v>0</v>
      </c>
      <c r="H327" s="84" t="b">
        <v>0</v>
      </c>
      <c r="I327" s="84" t="b">
        <v>0</v>
      </c>
      <c r="J327" s="84" t="b">
        <v>0</v>
      </c>
      <c r="K327" s="84" t="b">
        <v>0</v>
      </c>
      <c r="L327" s="84" t="b">
        <v>0</v>
      </c>
    </row>
    <row r="328" spans="1:12" ht="15">
      <c r="A328" s="84" t="s">
        <v>2847</v>
      </c>
      <c r="B328" s="84" t="s">
        <v>2959</v>
      </c>
      <c r="C328" s="84">
        <v>2</v>
      </c>
      <c r="D328" s="122">
        <v>0.006940172810696973</v>
      </c>
      <c r="E328" s="122">
        <v>2.197280558125619</v>
      </c>
      <c r="F328" s="84" t="s">
        <v>2244</v>
      </c>
      <c r="G328" s="84" t="b">
        <v>0</v>
      </c>
      <c r="H328" s="84" t="b">
        <v>0</v>
      </c>
      <c r="I328" s="84" t="b">
        <v>0</v>
      </c>
      <c r="J328" s="84" t="b">
        <v>0</v>
      </c>
      <c r="K328" s="84" t="b">
        <v>0</v>
      </c>
      <c r="L328" s="84" t="b">
        <v>0</v>
      </c>
    </row>
    <row r="329" spans="1:12" ht="15">
      <c r="A329" s="84" t="s">
        <v>2960</v>
      </c>
      <c r="B329" s="84" t="s">
        <v>2961</v>
      </c>
      <c r="C329" s="84">
        <v>2</v>
      </c>
      <c r="D329" s="122">
        <v>0.006940172810696973</v>
      </c>
      <c r="E329" s="122">
        <v>2.197280558125619</v>
      </c>
      <c r="F329" s="84" t="s">
        <v>2244</v>
      </c>
      <c r="G329" s="84" t="b">
        <v>0</v>
      </c>
      <c r="H329" s="84" t="b">
        <v>0</v>
      </c>
      <c r="I329" s="84" t="b">
        <v>0</v>
      </c>
      <c r="J329" s="84" t="b">
        <v>0</v>
      </c>
      <c r="K329" s="84" t="b">
        <v>0</v>
      </c>
      <c r="L329" s="84" t="b">
        <v>0</v>
      </c>
    </row>
    <row r="330" spans="1:12" ht="15">
      <c r="A330" s="84" t="s">
        <v>2356</v>
      </c>
      <c r="B330" s="84" t="s">
        <v>2938</v>
      </c>
      <c r="C330" s="84">
        <v>2</v>
      </c>
      <c r="D330" s="122">
        <v>0.006940172810696973</v>
      </c>
      <c r="E330" s="122">
        <v>2.197280558125619</v>
      </c>
      <c r="F330" s="84" t="s">
        <v>2244</v>
      </c>
      <c r="G330" s="84" t="b">
        <v>0</v>
      </c>
      <c r="H330" s="84" t="b">
        <v>0</v>
      </c>
      <c r="I330" s="84" t="b">
        <v>0</v>
      </c>
      <c r="J330" s="84" t="b">
        <v>0</v>
      </c>
      <c r="K330" s="84" t="b">
        <v>0</v>
      </c>
      <c r="L330" s="84" t="b">
        <v>0</v>
      </c>
    </row>
    <row r="331" spans="1:12" ht="15">
      <c r="A331" s="84" t="s">
        <v>2938</v>
      </c>
      <c r="B331" s="84" t="s">
        <v>2939</v>
      </c>
      <c r="C331" s="84">
        <v>2</v>
      </c>
      <c r="D331" s="122">
        <v>0.006940172810696973</v>
      </c>
      <c r="E331" s="122">
        <v>2.197280558125619</v>
      </c>
      <c r="F331" s="84" t="s">
        <v>2244</v>
      </c>
      <c r="G331" s="84" t="b">
        <v>0</v>
      </c>
      <c r="H331" s="84" t="b">
        <v>0</v>
      </c>
      <c r="I331" s="84" t="b">
        <v>0</v>
      </c>
      <c r="J331" s="84" t="b">
        <v>0</v>
      </c>
      <c r="K331" s="84" t="b">
        <v>0</v>
      </c>
      <c r="L331" s="84" t="b">
        <v>0</v>
      </c>
    </row>
    <row r="332" spans="1:12" ht="15">
      <c r="A332" s="84" t="s">
        <v>2939</v>
      </c>
      <c r="B332" s="84" t="s">
        <v>2940</v>
      </c>
      <c r="C332" s="84">
        <v>2</v>
      </c>
      <c r="D332" s="122">
        <v>0.006940172810696973</v>
      </c>
      <c r="E332" s="122">
        <v>2.197280558125619</v>
      </c>
      <c r="F332" s="84" t="s">
        <v>2244</v>
      </c>
      <c r="G332" s="84" t="b">
        <v>0</v>
      </c>
      <c r="H332" s="84" t="b">
        <v>0</v>
      </c>
      <c r="I332" s="84" t="b">
        <v>0</v>
      </c>
      <c r="J332" s="84" t="b">
        <v>0</v>
      </c>
      <c r="K332" s="84" t="b">
        <v>0</v>
      </c>
      <c r="L332" s="84" t="b">
        <v>0</v>
      </c>
    </row>
    <row r="333" spans="1:12" ht="15">
      <c r="A333" s="84" t="s">
        <v>2940</v>
      </c>
      <c r="B333" s="84" t="s">
        <v>2941</v>
      </c>
      <c r="C333" s="84">
        <v>2</v>
      </c>
      <c r="D333" s="122">
        <v>0.006940172810696973</v>
      </c>
      <c r="E333" s="122">
        <v>2.197280558125619</v>
      </c>
      <c r="F333" s="84" t="s">
        <v>2244</v>
      </c>
      <c r="G333" s="84" t="b">
        <v>0</v>
      </c>
      <c r="H333" s="84" t="b">
        <v>0</v>
      </c>
      <c r="I333" s="84" t="b">
        <v>0</v>
      </c>
      <c r="J333" s="84" t="b">
        <v>0</v>
      </c>
      <c r="K333" s="84" t="b">
        <v>0</v>
      </c>
      <c r="L333" s="84" t="b">
        <v>0</v>
      </c>
    </row>
    <row r="334" spans="1:12" ht="15">
      <c r="A334" s="84" t="s">
        <v>2941</v>
      </c>
      <c r="B334" s="84" t="s">
        <v>2357</v>
      </c>
      <c r="C334" s="84">
        <v>2</v>
      </c>
      <c r="D334" s="122">
        <v>0.006940172810696973</v>
      </c>
      <c r="E334" s="122">
        <v>2.197280558125619</v>
      </c>
      <c r="F334" s="84" t="s">
        <v>2244</v>
      </c>
      <c r="G334" s="84" t="b">
        <v>0</v>
      </c>
      <c r="H334" s="84" t="b">
        <v>0</v>
      </c>
      <c r="I334" s="84" t="b">
        <v>0</v>
      </c>
      <c r="J334" s="84" t="b">
        <v>0</v>
      </c>
      <c r="K334" s="84" t="b">
        <v>0</v>
      </c>
      <c r="L334" s="84" t="b">
        <v>0</v>
      </c>
    </row>
    <row r="335" spans="1:12" ht="15">
      <c r="A335" s="84" t="s">
        <v>2357</v>
      </c>
      <c r="B335" s="84" t="s">
        <v>2845</v>
      </c>
      <c r="C335" s="84">
        <v>2</v>
      </c>
      <c r="D335" s="122">
        <v>0.006940172810696973</v>
      </c>
      <c r="E335" s="122">
        <v>2.197280558125619</v>
      </c>
      <c r="F335" s="84" t="s">
        <v>2244</v>
      </c>
      <c r="G335" s="84" t="b">
        <v>0</v>
      </c>
      <c r="H335" s="84" t="b">
        <v>0</v>
      </c>
      <c r="I335" s="84" t="b">
        <v>0</v>
      </c>
      <c r="J335" s="84" t="b">
        <v>0</v>
      </c>
      <c r="K335" s="84" t="b">
        <v>0</v>
      </c>
      <c r="L335" s="84" t="b">
        <v>0</v>
      </c>
    </row>
    <row r="336" spans="1:12" ht="15">
      <c r="A336" s="84" t="s">
        <v>2845</v>
      </c>
      <c r="B336" s="84" t="s">
        <v>2358</v>
      </c>
      <c r="C336" s="84">
        <v>2</v>
      </c>
      <c r="D336" s="122">
        <v>0.006940172810696973</v>
      </c>
      <c r="E336" s="122">
        <v>2.197280558125619</v>
      </c>
      <c r="F336" s="84" t="s">
        <v>2244</v>
      </c>
      <c r="G336" s="84" t="b">
        <v>0</v>
      </c>
      <c r="H336" s="84" t="b">
        <v>0</v>
      </c>
      <c r="I336" s="84" t="b">
        <v>0</v>
      </c>
      <c r="J336" s="84" t="b">
        <v>0</v>
      </c>
      <c r="K336" s="84" t="b">
        <v>0</v>
      </c>
      <c r="L336" s="84" t="b">
        <v>0</v>
      </c>
    </row>
    <row r="337" spans="1:12" ht="15">
      <c r="A337" s="84" t="s">
        <v>2358</v>
      </c>
      <c r="B337" s="84" t="s">
        <v>2942</v>
      </c>
      <c r="C337" s="84">
        <v>2</v>
      </c>
      <c r="D337" s="122">
        <v>0.006940172810696973</v>
      </c>
      <c r="E337" s="122">
        <v>2.197280558125619</v>
      </c>
      <c r="F337" s="84" t="s">
        <v>2244</v>
      </c>
      <c r="G337" s="84" t="b">
        <v>0</v>
      </c>
      <c r="H337" s="84" t="b">
        <v>0</v>
      </c>
      <c r="I337" s="84" t="b">
        <v>0</v>
      </c>
      <c r="J337" s="84" t="b">
        <v>0</v>
      </c>
      <c r="K337" s="84" t="b">
        <v>0</v>
      </c>
      <c r="L337" s="84" t="b">
        <v>0</v>
      </c>
    </row>
    <row r="338" spans="1:12" ht="15">
      <c r="A338" s="84" t="s">
        <v>2942</v>
      </c>
      <c r="B338" s="84" t="s">
        <v>594</v>
      </c>
      <c r="C338" s="84">
        <v>2</v>
      </c>
      <c r="D338" s="122">
        <v>0.006940172810696973</v>
      </c>
      <c r="E338" s="122">
        <v>1.3521825181113625</v>
      </c>
      <c r="F338" s="84" t="s">
        <v>2244</v>
      </c>
      <c r="G338" s="84" t="b">
        <v>0</v>
      </c>
      <c r="H338" s="84" t="b">
        <v>0</v>
      </c>
      <c r="I338" s="84" t="b">
        <v>0</v>
      </c>
      <c r="J338" s="84" t="b">
        <v>0</v>
      </c>
      <c r="K338" s="84" t="b">
        <v>0</v>
      </c>
      <c r="L338" s="84" t="b">
        <v>0</v>
      </c>
    </row>
    <row r="339" spans="1:12" ht="15">
      <c r="A339" s="84" t="s">
        <v>594</v>
      </c>
      <c r="B339" s="84" t="s">
        <v>2943</v>
      </c>
      <c r="C339" s="84">
        <v>2</v>
      </c>
      <c r="D339" s="122">
        <v>0.006940172810696973</v>
      </c>
      <c r="E339" s="122">
        <v>1.4983105537896004</v>
      </c>
      <c r="F339" s="84" t="s">
        <v>2244</v>
      </c>
      <c r="G339" s="84" t="b">
        <v>0</v>
      </c>
      <c r="H339" s="84" t="b">
        <v>0</v>
      </c>
      <c r="I339" s="84" t="b">
        <v>0</v>
      </c>
      <c r="J339" s="84" t="b">
        <v>0</v>
      </c>
      <c r="K339" s="84" t="b">
        <v>0</v>
      </c>
      <c r="L339" s="84" t="b">
        <v>0</v>
      </c>
    </row>
    <row r="340" spans="1:12" ht="15">
      <c r="A340" s="84" t="s">
        <v>2943</v>
      </c>
      <c r="B340" s="84" t="s">
        <v>2944</v>
      </c>
      <c r="C340" s="84">
        <v>2</v>
      </c>
      <c r="D340" s="122">
        <v>0.006940172810696973</v>
      </c>
      <c r="E340" s="122">
        <v>2.197280558125619</v>
      </c>
      <c r="F340" s="84" t="s">
        <v>2244</v>
      </c>
      <c r="G340" s="84" t="b">
        <v>0</v>
      </c>
      <c r="H340" s="84" t="b">
        <v>0</v>
      </c>
      <c r="I340" s="84" t="b">
        <v>0</v>
      </c>
      <c r="J340" s="84" t="b">
        <v>0</v>
      </c>
      <c r="K340" s="84" t="b">
        <v>0</v>
      </c>
      <c r="L340" s="84" t="b">
        <v>0</v>
      </c>
    </row>
    <row r="341" spans="1:12" ht="15">
      <c r="A341" s="84" t="s">
        <v>2932</v>
      </c>
      <c r="B341" s="84" t="s">
        <v>2933</v>
      </c>
      <c r="C341" s="84">
        <v>2</v>
      </c>
      <c r="D341" s="122">
        <v>0.006940172810696973</v>
      </c>
      <c r="E341" s="122">
        <v>2.197280558125619</v>
      </c>
      <c r="F341" s="84" t="s">
        <v>2244</v>
      </c>
      <c r="G341" s="84" t="b">
        <v>0</v>
      </c>
      <c r="H341" s="84" t="b">
        <v>0</v>
      </c>
      <c r="I341" s="84" t="b">
        <v>0</v>
      </c>
      <c r="J341" s="84" t="b">
        <v>0</v>
      </c>
      <c r="K341" s="84" t="b">
        <v>0</v>
      </c>
      <c r="L341" s="84" t="b">
        <v>0</v>
      </c>
    </row>
    <row r="342" spans="1:12" ht="15">
      <c r="A342" s="84" t="s">
        <v>2933</v>
      </c>
      <c r="B342" s="84" t="s">
        <v>2934</v>
      </c>
      <c r="C342" s="84">
        <v>2</v>
      </c>
      <c r="D342" s="122">
        <v>0.006940172810696973</v>
      </c>
      <c r="E342" s="122">
        <v>2.197280558125619</v>
      </c>
      <c r="F342" s="84" t="s">
        <v>2244</v>
      </c>
      <c r="G342" s="84" t="b">
        <v>0</v>
      </c>
      <c r="H342" s="84" t="b">
        <v>0</v>
      </c>
      <c r="I342" s="84" t="b">
        <v>0</v>
      </c>
      <c r="J342" s="84" t="b">
        <v>0</v>
      </c>
      <c r="K342" s="84" t="b">
        <v>0</v>
      </c>
      <c r="L342" s="84" t="b">
        <v>0</v>
      </c>
    </row>
    <row r="343" spans="1:12" ht="15">
      <c r="A343" s="84" t="s">
        <v>2934</v>
      </c>
      <c r="B343" s="84" t="s">
        <v>2935</v>
      </c>
      <c r="C343" s="84">
        <v>2</v>
      </c>
      <c r="D343" s="122">
        <v>0.006940172810696973</v>
      </c>
      <c r="E343" s="122">
        <v>2.197280558125619</v>
      </c>
      <c r="F343" s="84" t="s">
        <v>2244</v>
      </c>
      <c r="G343" s="84" t="b">
        <v>0</v>
      </c>
      <c r="H343" s="84" t="b">
        <v>0</v>
      </c>
      <c r="I343" s="84" t="b">
        <v>0</v>
      </c>
      <c r="J343" s="84" t="b">
        <v>1</v>
      </c>
      <c r="K343" s="84" t="b">
        <v>0</v>
      </c>
      <c r="L343" s="84" t="b">
        <v>0</v>
      </c>
    </row>
    <row r="344" spans="1:12" ht="15">
      <c r="A344" s="84" t="s">
        <v>2935</v>
      </c>
      <c r="B344" s="84" t="s">
        <v>2417</v>
      </c>
      <c r="C344" s="84">
        <v>2</v>
      </c>
      <c r="D344" s="122">
        <v>0.006940172810696973</v>
      </c>
      <c r="E344" s="122">
        <v>2.197280558125619</v>
      </c>
      <c r="F344" s="84" t="s">
        <v>2244</v>
      </c>
      <c r="G344" s="84" t="b">
        <v>1</v>
      </c>
      <c r="H344" s="84" t="b">
        <v>0</v>
      </c>
      <c r="I344" s="84" t="b">
        <v>0</v>
      </c>
      <c r="J344" s="84" t="b">
        <v>0</v>
      </c>
      <c r="K344" s="84" t="b">
        <v>0</v>
      </c>
      <c r="L344" s="84" t="b">
        <v>0</v>
      </c>
    </row>
    <row r="345" spans="1:12" ht="15">
      <c r="A345" s="84" t="s">
        <v>2417</v>
      </c>
      <c r="B345" s="84" t="s">
        <v>2936</v>
      </c>
      <c r="C345" s="84">
        <v>2</v>
      </c>
      <c r="D345" s="122">
        <v>0.006940172810696973</v>
      </c>
      <c r="E345" s="122">
        <v>2.197280558125619</v>
      </c>
      <c r="F345" s="84" t="s">
        <v>2244</v>
      </c>
      <c r="G345" s="84" t="b">
        <v>0</v>
      </c>
      <c r="H345" s="84" t="b">
        <v>0</v>
      </c>
      <c r="I345" s="84" t="b">
        <v>0</v>
      </c>
      <c r="J345" s="84" t="b">
        <v>0</v>
      </c>
      <c r="K345" s="84" t="b">
        <v>0</v>
      </c>
      <c r="L345" s="84" t="b">
        <v>0</v>
      </c>
    </row>
    <row r="346" spans="1:12" ht="15">
      <c r="A346" s="84" t="s">
        <v>2936</v>
      </c>
      <c r="B346" s="84" t="s">
        <v>594</v>
      </c>
      <c r="C346" s="84">
        <v>2</v>
      </c>
      <c r="D346" s="122">
        <v>0.006940172810696973</v>
      </c>
      <c r="E346" s="122">
        <v>1.3521825181113625</v>
      </c>
      <c r="F346" s="84" t="s">
        <v>2244</v>
      </c>
      <c r="G346" s="84" t="b">
        <v>0</v>
      </c>
      <c r="H346" s="84" t="b">
        <v>0</v>
      </c>
      <c r="I346" s="84" t="b">
        <v>0</v>
      </c>
      <c r="J346" s="84" t="b">
        <v>0</v>
      </c>
      <c r="K346" s="84" t="b">
        <v>0</v>
      </c>
      <c r="L346" s="84" t="b">
        <v>0</v>
      </c>
    </row>
    <row r="347" spans="1:12" ht="15">
      <c r="A347" s="84" t="s">
        <v>594</v>
      </c>
      <c r="B347" s="84" t="s">
        <v>2937</v>
      </c>
      <c r="C347" s="84">
        <v>2</v>
      </c>
      <c r="D347" s="122">
        <v>0.006940172810696973</v>
      </c>
      <c r="E347" s="122">
        <v>1.4983105537896004</v>
      </c>
      <c r="F347" s="84" t="s">
        <v>2244</v>
      </c>
      <c r="G347" s="84" t="b">
        <v>0</v>
      </c>
      <c r="H347" s="84" t="b">
        <v>0</v>
      </c>
      <c r="I347" s="84" t="b">
        <v>0</v>
      </c>
      <c r="J347" s="84" t="b">
        <v>0</v>
      </c>
      <c r="K347" s="84" t="b">
        <v>0</v>
      </c>
      <c r="L347" s="84" t="b">
        <v>0</v>
      </c>
    </row>
    <row r="348" spans="1:12" ht="15">
      <c r="A348" s="84" t="s">
        <v>2390</v>
      </c>
      <c r="B348" s="84" t="s">
        <v>2864</v>
      </c>
      <c r="C348" s="84">
        <v>2</v>
      </c>
      <c r="D348" s="122">
        <v>0.008675216013371215</v>
      </c>
      <c r="E348" s="122">
        <v>1.6532125137753435</v>
      </c>
      <c r="F348" s="84" t="s">
        <v>2244</v>
      </c>
      <c r="G348" s="84" t="b">
        <v>0</v>
      </c>
      <c r="H348" s="84" t="b">
        <v>0</v>
      </c>
      <c r="I348" s="84" t="b">
        <v>0</v>
      </c>
      <c r="J348" s="84" t="b">
        <v>0</v>
      </c>
      <c r="K348" s="84" t="b">
        <v>0</v>
      </c>
      <c r="L348" s="84" t="b">
        <v>0</v>
      </c>
    </row>
    <row r="349" spans="1:12" ht="15">
      <c r="A349" s="84" t="s">
        <v>335</v>
      </c>
      <c r="B349" s="84" t="s">
        <v>334</v>
      </c>
      <c r="C349" s="84">
        <v>8</v>
      </c>
      <c r="D349" s="122">
        <v>0.01157643661591382</v>
      </c>
      <c r="E349" s="122">
        <v>1.4065401804339552</v>
      </c>
      <c r="F349" s="84" t="s">
        <v>2245</v>
      </c>
      <c r="G349" s="84" t="b">
        <v>0</v>
      </c>
      <c r="H349" s="84" t="b">
        <v>0</v>
      </c>
      <c r="I349" s="84" t="b">
        <v>0</v>
      </c>
      <c r="J349" s="84" t="b">
        <v>0</v>
      </c>
      <c r="K349" s="84" t="b">
        <v>0</v>
      </c>
      <c r="L349" s="84" t="b">
        <v>0</v>
      </c>
    </row>
    <row r="350" spans="1:12" ht="15">
      <c r="A350" s="84" t="s">
        <v>2410</v>
      </c>
      <c r="B350" s="84" t="s">
        <v>594</v>
      </c>
      <c r="C350" s="84">
        <v>7</v>
      </c>
      <c r="D350" s="122">
        <v>0.011605540689265711</v>
      </c>
      <c r="E350" s="122">
        <v>1.3273589343863303</v>
      </c>
      <c r="F350" s="84" t="s">
        <v>2245</v>
      </c>
      <c r="G350" s="84" t="b">
        <v>0</v>
      </c>
      <c r="H350" s="84" t="b">
        <v>0</v>
      </c>
      <c r="I350" s="84" t="b">
        <v>0</v>
      </c>
      <c r="J350" s="84" t="b">
        <v>0</v>
      </c>
      <c r="K350" s="84" t="b">
        <v>0</v>
      </c>
      <c r="L350" s="84" t="b">
        <v>0</v>
      </c>
    </row>
    <row r="351" spans="1:12" ht="15">
      <c r="A351" s="84" t="s">
        <v>594</v>
      </c>
      <c r="B351" s="84" t="s">
        <v>2344</v>
      </c>
      <c r="C351" s="84">
        <v>7</v>
      </c>
      <c r="D351" s="122">
        <v>0.011605540689265711</v>
      </c>
      <c r="E351" s="122">
        <v>1.2182144649612623</v>
      </c>
      <c r="F351" s="84" t="s">
        <v>2245</v>
      </c>
      <c r="G351" s="84" t="b">
        <v>0</v>
      </c>
      <c r="H351" s="84" t="b">
        <v>0</v>
      </c>
      <c r="I351" s="84" t="b">
        <v>0</v>
      </c>
      <c r="J351" s="84" t="b">
        <v>0</v>
      </c>
      <c r="K351" s="84" t="b">
        <v>0</v>
      </c>
      <c r="L351" s="84" t="b">
        <v>0</v>
      </c>
    </row>
    <row r="352" spans="1:12" ht="15">
      <c r="A352" s="84" t="s">
        <v>2344</v>
      </c>
      <c r="B352" s="84" t="s">
        <v>2342</v>
      </c>
      <c r="C352" s="84">
        <v>7</v>
      </c>
      <c r="D352" s="122">
        <v>0.011605540689265711</v>
      </c>
      <c r="E352" s="122">
        <v>1.256003025850662</v>
      </c>
      <c r="F352" s="84" t="s">
        <v>2245</v>
      </c>
      <c r="G352" s="84" t="b">
        <v>0</v>
      </c>
      <c r="H352" s="84" t="b">
        <v>0</v>
      </c>
      <c r="I352" s="84" t="b">
        <v>0</v>
      </c>
      <c r="J352" s="84" t="b">
        <v>0</v>
      </c>
      <c r="K352" s="84" t="b">
        <v>0</v>
      </c>
      <c r="L352" s="84" t="b">
        <v>0</v>
      </c>
    </row>
    <row r="353" spans="1:12" ht="15">
      <c r="A353" s="84" t="s">
        <v>2342</v>
      </c>
      <c r="B353" s="84" t="s">
        <v>2345</v>
      </c>
      <c r="C353" s="84">
        <v>7</v>
      </c>
      <c r="D353" s="122">
        <v>0.011605540689265711</v>
      </c>
      <c r="E353" s="122">
        <v>1.4522976709946303</v>
      </c>
      <c r="F353" s="84" t="s">
        <v>2245</v>
      </c>
      <c r="G353" s="84" t="b">
        <v>0</v>
      </c>
      <c r="H353" s="84" t="b">
        <v>0</v>
      </c>
      <c r="I353" s="84" t="b">
        <v>0</v>
      </c>
      <c r="J353" s="84" t="b">
        <v>0</v>
      </c>
      <c r="K353" s="84" t="b">
        <v>0</v>
      </c>
      <c r="L353" s="84" t="b">
        <v>0</v>
      </c>
    </row>
    <row r="354" spans="1:12" ht="15">
      <c r="A354" s="84" t="s">
        <v>2345</v>
      </c>
      <c r="B354" s="84" t="s">
        <v>2346</v>
      </c>
      <c r="C354" s="84">
        <v>7</v>
      </c>
      <c r="D354" s="122">
        <v>0.011605540689265711</v>
      </c>
      <c r="E354" s="122">
        <v>1.5614421404196983</v>
      </c>
      <c r="F354" s="84" t="s">
        <v>2245</v>
      </c>
      <c r="G354" s="84" t="b">
        <v>0</v>
      </c>
      <c r="H354" s="84" t="b">
        <v>0</v>
      </c>
      <c r="I354" s="84" t="b">
        <v>0</v>
      </c>
      <c r="J354" s="84" t="b">
        <v>0</v>
      </c>
      <c r="K354" s="84" t="b">
        <v>0</v>
      </c>
      <c r="L354" s="84" t="b">
        <v>0</v>
      </c>
    </row>
    <row r="355" spans="1:12" ht="15">
      <c r="A355" s="84" t="s">
        <v>2346</v>
      </c>
      <c r="B355" s="84" t="s">
        <v>2347</v>
      </c>
      <c r="C355" s="84">
        <v>7</v>
      </c>
      <c r="D355" s="122">
        <v>0.011605540689265711</v>
      </c>
      <c r="E355" s="122">
        <v>1.5614421404196983</v>
      </c>
      <c r="F355" s="84" t="s">
        <v>2245</v>
      </c>
      <c r="G355" s="84" t="b">
        <v>0</v>
      </c>
      <c r="H355" s="84" t="b">
        <v>0</v>
      </c>
      <c r="I355" s="84" t="b">
        <v>0</v>
      </c>
      <c r="J355" s="84" t="b">
        <v>0</v>
      </c>
      <c r="K355" s="84" t="b">
        <v>0</v>
      </c>
      <c r="L355" s="84" t="b">
        <v>0</v>
      </c>
    </row>
    <row r="356" spans="1:12" ht="15">
      <c r="A356" s="84" t="s">
        <v>2347</v>
      </c>
      <c r="B356" s="84" t="s">
        <v>2360</v>
      </c>
      <c r="C356" s="84">
        <v>7</v>
      </c>
      <c r="D356" s="122">
        <v>0.011605540689265711</v>
      </c>
      <c r="E356" s="122">
        <v>1.5614421404196983</v>
      </c>
      <c r="F356" s="84" t="s">
        <v>2245</v>
      </c>
      <c r="G356" s="84" t="b">
        <v>0</v>
      </c>
      <c r="H356" s="84" t="b">
        <v>0</v>
      </c>
      <c r="I356" s="84" t="b">
        <v>0</v>
      </c>
      <c r="J356" s="84" t="b">
        <v>0</v>
      </c>
      <c r="K356" s="84" t="b">
        <v>0</v>
      </c>
      <c r="L356" s="84" t="b">
        <v>0</v>
      </c>
    </row>
    <row r="357" spans="1:12" ht="15">
      <c r="A357" s="84" t="s">
        <v>2360</v>
      </c>
      <c r="B357" s="84" t="s">
        <v>2361</v>
      </c>
      <c r="C357" s="84">
        <v>7</v>
      </c>
      <c r="D357" s="122">
        <v>0.011605540689265711</v>
      </c>
      <c r="E357" s="122">
        <v>1.5614421404196983</v>
      </c>
      <c r="F357" s="84" t="s">
        <v>2245</v>
      </c>
      <c r="G357" s="84" t="b">
        <v>0</v>
      </c>
      <c r="H357" s="84" t="b">
        <v>0</v>
      </c>
      <c r="I357" s="84" t="b">
        <v>0</v>
      </c>
      <c r="J357" s="84" t="b">
        <v>0</v>
      </c>
      <c r="K357" s="84" t="b">
        <v>0</v>
      </c>
      <c r="L357" s="84" t="b">
        <v>0</v>
      </c>
    </row>
    <row r="358" spans="1:12" ht="15">
      <c r="A358" s="84" t="s">
        <v>2361</v>
      </c>
      <c r="B358" s="84" t="s">
        <v>335</v>
      </c>
      <c r="C358" s="84">
        <v>7</v>
      </c>
      <c r="D358" s="122">
        <v>0.011605540689265711</v>
      </c>
      <c r="E358" s="122">
        <v>1.4522976709946303</v>
      </c>
      <c r="F358" s="84" t="s">
        <v>2245</v>
      </c>
      <c r="G358" s="84" t="b">
        <v>0</v>
      </c>
      <c r="H358" s="84" t="b">
        <v>0</v>
      </c>
      <c r="I358" s="84" t="b">
        <v>0</v>
      </c>
      <c r="J358" s="84" t="b">
        <v>0</v>
      </c>
      <c r="K358" s="84" t="b">
        <v>0</v>
      </c>
      <c r="L358" s="84" t="b">
        <v>0</v>
      </c>
    </row>
    <row r="359" spans="1:12" ht="15">
      <c r="A359" s="84" t="s">
        <v>327</v>
      </c>
      <c r="B359" s="84" t="s">
        <v>2410</v>
      </c>
      <c r="C359" s="84">
        <v>6</v>
      </c>
      <c r="D359" s="122">
        <v>0.011408263533389185</v>
      </c>
      <c r="E359" s="122">
        <v>1.2925968281271185</v>
      </c>
      <c r="F359" s="84" t="s">
        <v>2245</v>
      </c>
      <c r="G359" s="84" t="b">
        <v>0</v>
      </c>
      <c r="H359" s="84" t="b">
        <v>0</v>
      </c>
      <c r="I359" s="84" t="b">
        <v>0</v>
      </c>
      <c r="J359" s="84" t="b">
        <v>0</v>
      </c>
      <c r="K359" s="84" t="b">
        <v>0</v>
      </c>
      <c r="L359" s="84" t="b">
        <v>0</v>
      </c>
    </row>
    <row r="360" spans="1:12" ht="15">
      <c r="A360" s="84" t="s">
        <v>334</v>
      </c>
      <c r="B360" s="84" t="s">
        <v>2572</v>
      </c>
      <c r="C360" s="84">
        <v>6</v>
      </c>
      <c r="D360" s="122">
        <v>0.011408263533389185</v>
      </c>
      <c r="E360" s="122">
        <v>1.5614421404196983</v>
      </c>
      <c r="F360" s="84" t="s">
        <v>2245</v>
      </c>
      <c r="G360" s="84" t="b">
        <v>0</v>
      </c>
      <c r="H360" s="84" t="b">
        <v>0</v>
      </c>
      <c r="I360" s="84" t="b">
        <v>0</v>
      </c>
      <c r="J360" s="84" t="b">
        <v>0</v>
      </c>
      <c r="K360" s="84" t="b">
        <v>0</v>
      </c>
      <c r="L360" s="84" t="b">
        <v>0</v>
      </c>
    </row>
    <row r="361" spans="1:12" ht="15">
      <c r="A361" s="84" t="s">
        <v>2834</v>
      </c>
      <c r="B361" s="84" t="s">
        <v>2835</v>
      </c>
      <c r="C361" s="84">
        <v>4</v>
      </c>
      <c r="D361" s="122">
        <v>0.010166836426705728</v>
      </c>
      <c r="E361" s="122">
        <v>1.8044801891059927</v>
      </c>
      <c r="F361" s="84" t="s">
        <v>2245</v>
      </c>
      <c r="G361" s="84" t="b">
        <v>0</v>
      </c>
      <c r="H361" s="84" t="b">
        <v>0</v>
      </c>
      <c r="I361" s="84" t="b">
        <v>0</v>
      </c>
      <c r="J361" s="84" t="b">
        <v>0</v>
      </c>
      <c r="K361" s="84" t="b">
        <v>0</v>
      </c>
      <c r="L361" s="84" t="b">
        <v>0</v>
      </c>
    </row>
    <row r="362" spans="1:12" ht="15">
      <c r="A362" s="84" t="s">
        <v>2835</v>
      </c>
      <c r="B362" s="84" t="s">
        <v>2836</v>
      </c>
      <c r="C362" s="84">
        <v>4</v>
      </c>
      <c r="D362" s="122">
        <v>0.010166836426705728</v>
      </c>
      <c r="E362" s="122">
        <v>1.8044801891059927</v>
      </c>
      <c r="F362" s="84" t="s">
        <v>2245</v>
      </c>
      <c r="G362" s="84" t="b">
        <v>0</v>
      </c>
      <c r="H362" s="84" t="b">
        <v>0</v>
      </c>
      <c r="I362" s="84" t="b">
        <v>0</v>
      </c>
      <c r="J362" s="84" t="b">
        <v>1</v>
      </c>
      <c r="K362" s="84" t="b">
        <v>0</v>
      </c>
      <c r="L362" s="84" t="b">
        <v>0</v>
      </c>
    </row>
    <row r="363" spans="1:12" ht="15">
      <c r="A363" s="84" t="s">
        <v>2836</v>
      </c>
      <c r="B363" s="84" t="s">
        <v>2837</v>
      </c>
      <c r="C363" s="84">
        <v>4</v>
      </c>
      <c r="D363" s="122">
        <v>0.010166836426705728</v>
      </c>
      <c r="E363" s="122">
        <v>1.8044801891059927</v>
      </c>
      <c r="F363" s="84" t="s">
        <v>2245</v>
      </c>
      <c r="G363" s="84" t="b">
        <v>1</v>
      </c>
      <c r="H363" s="84" t="b">
        <v>0</v>
      </c>
      <c r="I363" s="84" t="b">
        <v>0</v>
      </c>
      <c r="J363" s="84" t="b">
        <v>0</v>
      </c>
      <c r="K363" s="84" t="b">
        <v>0</v>
      </c>
      <c r="L363" s="84" t="b">
        <v>0</v>
      </c>
    </row>
    <row r="364" spans="1:12" ht="15">
      <c r="A364" s="84" t="s">
        <v>2837</v>
      </c>
      <c r="B364" s="84" t="s">
        <v>2838</v>
      </c>
      <c r="C364" s="84">
        <v>4</v>
      </c>
      <c r="D364" s="122">
        <v>0.010166836426705728</v>
      </c>
      <c r="E364" s="122">
        <v>1.8044801891059927</v>
      </c>
      <c r="F364" s="84" t="s">
        <v>2245</v>
      </c>
      <c r="G364" s="84" t="b">
        <v>0</v>
      </c>
      <c r="H364" s="84" t="b">
        <v>0</v>
      </c>
      <c r="I364" s="84" t="b">
        <v>0</v>
      </c>
      <c r="J364" s="84" t="b">
        <v>0</v>
      </c>
      <c r="K364" s="84" t="b">
        <v>0</v>
      </c>
      <c r="L364" s="84" t="b">
        <v>0</v>
      </c>
    </row>
    <row r="365" spans="1:12" ht="15">
      <c r="A365" s="84" t="s">
        <v>2838</v>
      </c>
      <c r="B365" s="84" t="s">
        <v>2839</v>
      </c>
      <c r="C365" s="84">
        <v>4</v>
      </c>
      <c r="D365" s="122">
        <v>0.010166836426705728</v>
      </c>
      <c r="E365" s="122">
        <v>1.8044801891059927</v>
      </c>
      <c r="F365" s="84" t="s">
        <v>2245</v>
      </c>
      <c r="G365" s="84" t="b">
        <v>0</v>
      </c>
      <c r="H365" s="84" t="b">
        <v>0</v>
      </c>
      <c r="I365" s="84" t="b">
        <v>0</v>
      </c>
      <c r="J365" s="84" t="b">
        <v>0</v>
      </c>
      <c r="K365" s="84" t="b">
        <v>0</v>
      </c>
      <c r="L365" s="84" t="b">
        <v>0</v>
      </c>
    </row>
    <row r="366" spans="1:12" ht="15">
      <c r="A366" s="84" t="s">
        <v>2839</v>
      </c>
      <c r="B366" s="84" t="s">
        <v>2355</v>
      </c>
      <c r="C366" s="84">
        <v>4</v>
      </c>
      <c r="D366" s="122">
        <v>0.010166836426705728</v>
      </c>
      <c r="E366" s="122">
        <v>1.5614421404196983</v>
      </c>
      <c r="F366" s="84" t="s">
        <v>2245</v>
      </c>
      <c r="G366" s="84" t="b">
        <v>0</v>
      </c>
      <c r="H366" s="84" t="b">
        <v>0</v>
      </c>
      <c r="I366" s="84" t="b">
        <v>0</v>
      </c>
      <c r="J366" s="84" t="b">
        <v>0</v>
      </c>
      <c r="K366" s="84" t="b">
        <v>0</v>
      </c>
      <c r="L366" s="84" t="b">
        <v>0</v>
      </c>
    </row>
    <row r="367" spans="1:12" ht="15">
      <c r="A367" s="84" t="s">
        <v>2355</v>
      </c>
      <c r="B367" s="84" t="s">
        <v>2390</v>
      </c>
      <c r="C367" s="84">
        <v>4</v>
      </c>
      <c r="D367" s="122">
        <v>0.010166836426705728</v>
      </c>
      <c r="E367" s="122">
        <v>1.3853508813640172</v>
      </c>
      <c r="F367" s="84" t="s">
        <v>2245</v>
      </c>
      <c r="G367" s="84" t="b">
        <v>0</v>
      </c>
      <c r="H367" s="84" t="b">
        <v>0</v>
      </c>
      <c r="I367" s="84" t="b">
        <v>0</v>
      </c>
      <c r="J367" s="84" t="b">
        <v>0</v>
      </c>
      <c r="K367" s="84" t="b">
        <v>0</v>
      </c>
      <c r="L367" s="84" t="b">
        <v>0</v>
      </c>
    </row>
    <row r="368" spans="1:12" ht="15">
      <c r="A368" s="84" t="s">
        <v>2390</v>
      </c>
      <c r="B368" s="84" t="s">
        <v>2815</v>
      </c>
      <c r="C368" s="84">
        <v>4</v>
      </c>
      <c r="D368" s="122">
        <v>0.010166836426705728</v>
      </c>
      <c r="E368" s="122">
        <v>1.6283889300503116</v>
      </c>
      <c r="F368" s="84" t="s">
        <v>2245</v>
      </c>
      <c r="G368" s="84" t="b">
        <v>0</v>
      </c>
      <c r="H368" s="84" t="b">
        <v>0</v>
      </c>
      <c r="I368" s="84" t="b">
        <v>0</v>
      </c>
      <c r="J368" s="84" t="b">
        <v>0</v>
      </c>
      <c r="K368" s="84" t="b">
        <v>0</v>
      </c>
      <c r="L368" s="84" t="b">
        <v>0</v>
      </c>
    </row>
    <row r="369" spans="1:12" ht="15">
      <c r="A369" s="84" t="s">
        <v>2815</v>
      </c>
      <c r="B369" s="84" t="s">
        <v>2826</v>
      </c>
      <c r="C369" s="84">
        <v>4</v>
      </c>
      <c r="D369" s="122">
        <v>0.010166836426705728</v>
      </c>
      <c r="E369" s="122">
        <v>1.8044801891059927</v>
      </c>
      <c r="F369" s="84" t="s">
        <v>2245</v>
      </c>
      <c r="G369" s="84" t="b">
        <v>0</v>
      </c>
      <c r="H369" s="84" t="b">
        <v>0</v>
      </c>
      <c r="I369" s="84" t="b">
        <v>0</v>
      </c>
      <c r="J369" s="84" t="b">
        <v>0</v>
      </c>
      <c r="K369" s="84" t="b">
        <v>0</v>
      </c>
      <c r="L369" s="84" t="b">
        <v>0</v>
      </c>
    </row>
    <row r="370" spans="1:12" ht="15">
      <c r="A370" s="84" t="s">
        <v>2826</v>
      </c>
      <c r="B370" s="84" t="s">
        <v>2840</v>
      </c>
      <c r="C370" s="84">
        <v>4</v>
      </c>
      <c r="D370" s="122">
        <v>0.010166836426705728</v>
      </c>
      <c r="E370" s="122">
        <v>1.8044801891059927</v>
      </c>
      <c r="F370" s="84" t="s">
        <v>2245</v>
      </c>
      <c r="G370" s="84" t="b">
        <v>0</v>
      </c>
      <c r="H370" s="84" t="b">
        <v>0</v>
      </c>
      <c r="I370" s="84" t="b">
        <v>0</v>
      </c>
      <c r="J370" s="84" t="b">
        <v>0</v>
      </c>
      <c r="K370" s="84" t="b">
        <v>0</v>
      </c>
      <c r="L370" s="84" t="b">
        <v>0</v>
      </c>
    </row>
    <row r="371" spans="1:12" ht="15">
      <c r="A371" s="84" t="s">
        <v>327</v>
      </c>
      <c r="B371" s="84" t="s">
        <v>2834</v>
      </c>
      <c r="C371" s="84">
        <v>3</v>
      </c>
      <c r="D371" s="122">
        <v>0.008988095355756206</v>
      </c>
      <c r="E371" s="122">
        <v>1.2925968281271185</v>
      </c>
      <c r="F371" s="84" t="s">
        <v>2245</v>
      </c>
      <c r="G371" s="84" t="b">
        <v>0</v>
      </c>
      <c r="H371" s="84" t="b">
        <v>0</v>
      </c>
      <c r="I371" s="84" t="b">
        <v>0</v>
      </c>
      <c r="J371" s="84" t="b">
        <v>0</v>
      </c>
      <c r="K371" s="84" t="b">
        <v>0</v>
      </c>
      <c r="L371" s="84" t="b">
        <v>0</v>
      </c>
    </row>
    <row r="372" spans="1:12" ht="15">
      <c r="A372" s="84" t="s">
        <v>335</v>
      </c>
      <c r="B372" s="84" t="s">
        <v>2877</v>
      </c>
      <c r="C372" s="84">
        <v>2</v>
      </c>
      <c r="D372" s="122">
        <v>0.007272727272727273</v>
      </c>
      <c r="E372" s="122">
        <v>1.4065401804339552</v>
      </c>
      <c r="F372" s="84" t="s">
        <v>2245</v>
      </c>
      <c r="G372" s="84" t="b">
        <v>0</v>
      </c>
      <c r="H372" s="84" t="b">
        <v>0</v>
      </c>
      <c r="I372" s="84" t="b">
        <v>0</v>
      </c>
      <c r="J372" s="84" t="b">
        <v>0</v>
      </c>
      <c r="K372" s="84" t="b">
        <v>0</v>
      </c>
      <c r="L372" s="84" t="b">
        <v>0</v>
      </c>
    </row>
    <row r="373" spans="1:12" ht="15">
      <c r="A373" s="84" t="s">
        <v>2877</v>
      </c>
      <c r="B373" s="84" t="s">
        <v>2878</v>
      </c>
      <c r="C373" s="84">
        <v>2</v>
      </c>
      <c r="D373" s="122">
        <v>0.007272727272727273</v>
      </c>
      <c r="E373" s="122">
        <v>2.105510184769974</v>
      </c>
      <c r="F373" s="84" t="s">
        <v>2245</v>
      </c>
      <c r="G373" s="84" t="b">
        <v>0</v>
      </c>
      <c r="H373" s="84" t="b">
        <v>0</v>
      </c>
      <c r="I373" s="84" t="b">
        <v>0</v>
      </c>
      <c r="J373" s="84" t="b">
        <v>0</v>
      </c>
      <c r="K373" s="84" t="b">
        <v>0</v>
      </c>
      <c r="L373" s="84" t="b">
        <v>0</v>
      </c>
    </row>
    <row r="374" spans="1:12" ht="15">
      <c r="A374" s="84" t="s">
        <v>2878</v>
      </c>
      <c r="B374" s="84" t="s">
        <v>2831</v>
      </c>
      <c r="C374" s="84">
        <v>2</v>
      </c>
      <c r="D374" s="122">
        <v>0.007272727272727273</v>
      </c>
      <c r="E374" s="122">
        <v>1.8044801891059927</v>
      </c>
      <c r="F374" s="84" t="s">
        <v>2245</v>
      </c>
      <c r="G374" s="84" t="b">
        <v>0</v>
      </c>
      <c r="H374" s="84" t="b">
        <v>0</v>
      </c>
      <c r="I374" s="84" t="b">
        <v>0</v>
      </c>
      <c r="J374" s="84" t="b">
        <v>0</v>
      </c>
      <c r="K374" s="84" t="b">
        <v>0</v>
      </c>
      <c r="L374" s="84" t="b">
        <v>0</v>
      </c>
    </row>
    <row r="375" spans="1:12" ht="15">
      <c r="A375" s="84" t="s">
        <v>2831</v>
      </c>
      <c r="B375" s="84" t="s">
        <v>2879</v>
      </c>
      <c r="C375" s="84">
        <v>2</v>
      </c>
      <c r="D375" s="122">
        <v>0.007272727272727273</v>
      </c>
      <c r="E375" s="122">
        <v>1.8044801891059927</v>
      </c>
      <c r="F375" s="84" t="s">
        <v>2245</v>
      </c>
      <c r="G375" s="84" t="b">
        <v>0</v>
      </c>
      <c r="H375" s="84" t="b">
        <v>0</v>
      </c>
      <c r="I375" s="84" t="b">
        <v>0</v>
      </c>
      <c r="J375" s="84" t="b">
        <v>0</v>
      </c>
      <c r="K375" s="84" t="b">
        <v>0</v>
      </c>
      <c r="L375" s="84" t="b">
        <v>0</v>
      </c>
    </row>
    <row r="376" spans="1:12" ht="15">
      <c r="A376" s="84" t="s">
        <v>2879</v>
      </c>
      <c r="B376" s="84" t="s">
        <v>2832</v>
      </c>
      <c r="C376" s="84">
        <v>2</v>
      </c>
      <c r="D376" s="122">
        <v>0.007272727272727273</v>
      </c>
      <c r="E376" s="122">
        <v>1.9294189257142926</v>
      </c>
      <c r="F376" s="84" t="s">
        <v>2245</v>
      </c>
      <c r="G376" s="84" t="b">
        <v>0</v>
      </c>
      <c r="H376" s="84" t="b">
        <v>0</v>
      </c>
      <c r="I376" s="84" t="b">
        <v>0</v>
      </c>
      <c r="J376" s="84" t="b">
        <v>0</v>
      </c>
      <c r="K376" s="84" t="b">
        <v>0</v>
      </c>
      <c r="L376" s="84" t="b">
        <v>0</v>
      </c>
    </row>
    <row r="377" spans="1:12" ht="15">
      <c r="A377" s="84" t="s">
        <v>2832</v>
      </c>
      <c r="B377" s="84" t="s">
        <v>2833</v>
      </c>
      <c r="C377" s="84">
        <v>2</v>
      </c>
      <c r="D377" s="122">
        <v>0.007272727272727273</v>
      </c>
      <c r="E377" s="122">
        <v>1.6283889300503116</v>
      </c>
      <c r="F377" s="84" t="s">
        <v>2245</v>
      </c>
      <c r="G377" s="84" t="b">
        <v>0</v>
      </c>
      <c r="H377" s="84" t="b">
        <v>0</v>
      </c>
      <c r="I377" s="84" t="b">
        <v>0</v>
      </c>
      <c r="J377" s="84" t="b">
        <v>0</v>
      </c>
      <c r="K377" s="84" t="b">
        <v>0</v>
      </c>
      <c r="L377" s="84" t="b">
        <v>0</v>
      </c>
    </row>
    <row r="378" spans="1:12" ht="15">
      <c r="A378" s="84" t="s">
        <v>2833</v>
      </c>
      <c r="B378" s="84" t="s">
        <v>2880</v>
      </c>
      <c r="C378" s="84">
        <v>2</v>
      </c>
      <c r="D378" s="122">
        <v>0.007272727272727273</v>
      </c>
      <c r="E378" s="122">
        <v>1.8044801891059927</v>
      </c>
      <c r="F378" s="84" t="s">
        <v>2245</v>
      </c>
      <c r="G378" s="84" t="b">
        <v>0</v>
      </c>
      <c r="H378" s="84" t="b">
        <v>0</v>
      </c>
      <c r="I378" s="84" t="b">
        <v>0</v>
      </c>
      <c r="J378" s="84" t="b">
        <v>0</v>
      </c>
      <c r="K378" s="84" t="b">
        <v>0</v>
      </c>
      <c r="L378" s="84" t="b">
        <v>0</v>
      </c>
    </row>
    <row r="379" spans="1:12" ht="15">
      <c r="A379" s="84" t="s">
        <v>2880</v>
      </c>
      <c r="B379" s="84" t="s">
        <v>2831</v>
      </c>
      <c r="C379" s="84">
        <v>2</v>
      </c>
      <c r="D379" s="122">
        <v>0.007272727272727273</v>
      </c>
      <c r="E379" s="122">
        <v>1.8044801891059927</v>
      </c>
      <c r="F379" s="84" t="s">
        <v>2245</v>
      </c>
      <c r="G379" s="84" t="b">
        <v>0</v>
      </c>
      <c r="H379" s="84" t="b">
        <v>0</v>
      </c>
      <c r="I379" s="84" t="b">
        <v>0</v>
      </c>
      <c r="J379" s="84" t="b">
        <v>0</v>
      </c>
      <c r="K379" s="84" t="b">
        <v>0</v>
      </c>
      <c r="L379" s="84" t="b">
        <v>0</v>
      </c>
    </row>
    <row r="380" spans="1:12" ht="15">
      <c r="A380" s="84" t="s">
        <v>2831</v>
      </c>
      <c r="B380" s="84" t="s">
        <v>2881</v>
      </c>
      <c r="C380" s="84">
        <v>2</v>
      </c>
      <c r="D380" s="122">
        <v>0.007272727272727273</v>
      </c>
      <c r="E380" s="122">
        <v>1.8044801891059927</v>
      </c>
      <c r="F380" s="84" t="s">
        <v>2245</v>
      </c>
      <c r="G380" s="84" t="b">
        <v>0</v>
      </c>
      <c r="H380" s="84" t="b">
        <v>0</v>
      </c>
      <c r="I380" s="84" t="b">
        <v>0</v>
      </c>
      <c r="J380" s="84" t="b">
        <v>0</v>
      </c>
      <c r="K380" s="84" t="b">
        <v>0</v>
      </c>
      <c r="L380" s="84" t="b">
        <v>0</v>
      </c>
    </row>
    <row r="381" spans="1:12" ht="15">
      <c r="A381" s="84" t="s">
        <v>2881</v>
      </c>
      <c r="B381" s="84" t="s">
        <v>2856</v>
      </c>
      <c r="C381" s="84">
        <v>2</v>
      </c>
      <c r="D381" s="122">
        <v>0.007272727272727273</v>
      </c>
      <c r="E381" s="122">
        <v>1.9294189257142926</v>
      </c>
      <c r="F381" s="84" t="s">
        <v>2245</v>
      </c>
      <c r="G381" s="84" t="b">
        <v>0</v>
      </c>
      <c r="H381" s="84" t="b">
        <v>0</v>
      </c>
      <c r="I381" s="84" t="b">
        <v>0</v>
      </c>
      <c r="J381" s="84" t="b">
        <v>0</v>
      </c>
      <c r="K381" s="84" t="b">
        <v>0</v>
      </c>
      <c r="L381" s="84" t="b">
        <v>0</v>
      </c>
    </row>
    <row r="382" spans="1:12" ht="15">
      <c r="A382" s="84" t="s">
        <v>594</v>
      </c>
      <c r="B382" s="84" t="s">
        <v>2342</v>
      </c>
      <c r="C382" s="84">
        <v>2</v>
      </c>
      <c r="D382" s="122">
        <v>0.007272727272727273</v>
      </c>
      <c r="E382" s="122">
        <v>0.5869962448920865</v>
      </c>
      <c r="F382" s="84" t="s">
        <v>2245</v>
      </c>
      <c r="G382" s="84" t="b">
        <v>0</v>
      </c>
      <c r="H382" s="84" t="b">
        <v>0</v>
      </c>
      <c r="I382" s="84" t="b">
        <v>0</v>
      </c>
      <c r="J382" s="84" t="b">
        <v>0</v>
      </c>
      <c r="K382" s="84" t="b">
        <v>0</v>
      </c>
      <c r="L382" s="84" t="b">
        <v>0</v>
      </c>
    </row>
    <row r="383" spans="1:12" ht="15">
      <c r="A383" s="84" t="s">
        <v>340</v>
      </c>
      <c r="B383" s="84" t="s">
        <v>2825</v>
      </c>
      <c r="C383" s="84">
        <v>2</v>
      </c>
      <c r="D383" s="122">
        <v>0.007272727272727273</v>
      </c>
      <c r="E383" s="122">
        <v>2.105510184769974</v>
      </c>
      <c r="F383" s="84" t="s">
        <v>2245</v>
      </c>
      <c r="G383" s="84" t="b">
        <v>0</v>
      </c>
      <c r="H383" s="84" t="b">
        <v>0</v>
      </c>
      <c r="I383" s="84" t="b">
        <v>0</v>
      </c>
      <c r="J383" s="84" t="b">
        <v>0</v>
      </c>
      <c r="K383" s="84" t="b">
        <v>0</v>
      </c>
      <c r="L383" s="84" t="b">
        <v>0</v>
      </c>
    </row>
    <row r="384" spans="1:12" ht="15">
      <c r="A384" s="84" t="s">
        <v>2825</v>
      </c>
      <c r="B384" s="84" t="s">
        <v>2974</v>
      </c>
      <c r="C384" s="84">
        <v>2</v>
      </c>
      <c r="D384" s="122">
        <v>0.007272727272727273</v>
      </c>
      <c r="E384" s="122">
        <v>2.105510184769974</v>
      </c>
      <c r="F384" s="84" t="s">
        <v>2245</v>
      </c>
      <c r="G384" s="84" t="b">
        <v>0</v>
      </c>
      <c r="H384" s="84" t="b">
        <v>0</v>
      </c>
      <c r="I384" s="84" t="b">
        <v>0</v>
      </c>
      <c r="J384" s="84" t="b">
        <v>0</v>
      </c>
      <c r="K384" s="84" t="b">
        <v>0</v>
      </c>
      <c r="L384" s="84" t="b">
        <v>0</v>
      </c>
    </row>
    <row r="385" spans="1:12" ht="15">
      <c r="A385" s="84" t="s">
        <v>2974</v>
      </c>
      <c r="B385" s="84" t="s">
        <v>2975</v>
      </c>
      <c r="C385" s="84">
        <v>2</v>
      </c>
      <c r="D385" s="122">
        <v>0.007272727272727273</v>
      </c>
      <c r="E385" s="122">
        <v>2.105510184769974</v>
      </c>
      <c r="F385" s="84" t="s">
        <v>2245</v>
      </c>
      <c r="G385" s="84" t="b">
        <v>0</v>
      </c>
      <c r="H385" s="84" t="b">
        <v>0</v>
      </c>
      <c r="I385" s="84" t="b">
        <v>0</v>
      </c>
      <c r="J385" s="84" t="b">
        <v>0</v>
      </c>
      <c r="K385" s="84" t="b">
        <v>0</v>
      </c>
      <c r="L385" s="84" t="b">
        <v>0</v>
      </c>
    </row>
    <row r="386" spans="1:12" ht="15">
      <c r="A386" s="84" t="s">
        <v>2975</v>
      </c>
      <c r="B386" s="84" t="s">
        <v>2362</v>
      </c>
      <c r="C386" s="84">
        <v>2</v>
      </c>
      <c r="D386" s="122">
        <v>0.007272727272727273</v>
      </c>
      <c r="E386" s="122">
        <v>2.105510184769974</v>
      </c>
      <c r="F386" s="84" t="s">
        <v>2245</v>
      </c>
      <c r="G386" s="84" t="b">
        <v>0</v>
      </c>
      <c r="H386" s="84" t="b">
        <v>0</v>
      </c>
      <c r="I386" s="84" t="b">
        <v>0</v>
      </c>
      <c r="J386" s="84" t="b">
        <v>0</v>
      </c>
      <c r="K386" s="84" t="b">
        <v>0</v>
      </c>
      <c r="L386" s="84" t="b">
        <v>0</v>
      </c>
    </row>
    <row r="387" spans="1:12" ht="15">
      <c r="A387" s="84" t="s">
        <v>2362</v>
      </c>
      <c r="B387" s="84" t="s">
        <v>2363</v>
      </c>
      <c r="C387" s="84">
        <v>2</v>
      </c>
      <c r="D387" s="122">
        <v>0.007272727272727273</v>
      </c>
      <c r="E387" s="122">
        <v>2.105510184769974</v>
      </c>
      <c r="F387" s="84" t="s">
        <v>2245</v>
      </c>
      <c r="G387" s="84" t="b">
        <v>0</v>
      </c>
      <c r="H387" s="84" t="b">
        <v>0</v>
      </c>
      <c r="I387" s="84" t="b">
        <v>0</v>
      </c>
      <c r="J387" s="84" t="b">
        <v>1</v>
      </c>
      <c r="K387" s="84" t="b">
        <v>0</v>
      </c>
      <c r="L387" s="84" t="b">
        <v>0</v>
      </c>
    </row>
    <row r="388" spans="1:12" ht="15">
      <c r="A388" s="84" t="s">
        <v>2363</v>
      </c>
      <c r="B388" s="84" t="s">
        <v>2870</v>
      </c>
      <c r="C388" s="84">
        <v>2</v>
      </c>
      <c r="D388" s="122">
        <v>0.007272727272727273</v>
      </c>
      <c r="E388" s="122">
        <v>2.105510184769974</v>
      </c>
      <c r="F388" s="84" t="s">
        <v>2245</v>
      </c>
      <c r="G388" s="84" t="b">
        <v>1</v>
      </c>
      <c r="H388" s="84" t="b">
        <v>0</v>
      </c>
      <c r="I388" s="84" t="b">
        <v>0</v>
      </c>
      <c r="J388" s="84" t="b">
        <v>0</v>
      </c>
      <c r="K388" s="84" t="b">
        <v>0</v>
      </c>
      <c r="L388" s="84" t="b">
        <v>0</v>
      </c>
    </row>
    <row r="389" spans="1:12" ht="15">
      <c r="A389" s="84" t="s">
        <v>2870</v>
      </c>
      <c r="B389" s="84" t="s">
        <v>2976</v>
      </c>
      <c r="C389" s="84">
        <v>2</v>
      </c>
      <c r="D389" s="122">
        <v>0.007272727272727273</v>
      </c>
      <c r="E389" s="122">
        <v>2.105510184769974</v>
      </c>
      <c r="F389" s="84" t="s">
        <v>2245</v>
      </c>
      <c r="G389" s="84" t="b">
        <v>0</v>
      </c>
      <c r="H389" s="84" t="b">
        <v>0</v>
      </c>
      <c r="I389" s="84" t="b">
        <v>0</v>
      </c>
      <c r="J389" s="84" t="b">
        <v>0</v>
      </c>
      <c r="K389" s="84" t="b">
        <v>0</v>
      </c>
      <c r="L389" s="84" t="b">
        <v>0</v>
      </c>
    </row>
    <row r="390" spans="1:12" ht="15">
      <c r="A390" s="84" t="s">
        <v>2976</v>
      </c>
      <c r="B390" s="84" t="s">
        <v>2977</v>
      </c>
      <c r="C390" s="84">
        <v>2</v>
      </c>
      <c r="D390" s="122">
        <v>0.007272727272727273</v>
      </c>
      <c r="E390" s="122">
        <v>2.105510184769974</v>
      </c>
      <c r="F390" s="84" t="s">
        <v>2245</v>
      </c>
      <c r="G390" s="84" t="b">
        <v>0</v>
      </c>
      <c r="H390" s="84" t="b">
        <v>0</v>
      </c>
      <c r="I390" s="84" t="b">
        <v>0</v>
      </c>
      <c r="J390" s="84" t="b">
        <v>0</v>
      </c>
      <c r="K390" s="84" t="b">
        <v>0</v>
      </c>
      <c r="L390" s="84" t="b">
        <v>0</v>
      </c>
    </row>
    <row r="391" spans="1:12" ht="15">
      <c r="A391" s="84" t="s">
        <v>370</v>
      </c>
      <c r="B391" s="84" t="s">
        <v>369</v>
      </c>
      <c r="C391" s="84">
        <v>2</v>
      </c>
      <c r="D391" s="122">
        <v>0.007272727272727273</v>
      </c>
      <c r="E391" s="122">
        <v>2.105510184769974</v>
      </c>
      <c r="F391" s="84" t="s">
        <v>2245</v>
      </c>
      <c r="G391" s="84" t="b">
        <v>0</v>
      </c>
      <c r="H391" s="84" t="b">
        <v>0</v>
      </c>
      <c r="I391" s="84" t="b">
        <v>0</v>
      </c>
      <c r="J391" s="84" t="b">
        <v>0</v>
      </c>
      <c r="K391" s="84" t="b">
        <v>0</v>
      </c>
      <c r="L391" s="84" t="b">
        <v>0</v>
      </c>
    </row>
    <row r="392" spans="1:12" ht="15">
      <c r="A392" s="84" t="s">
        <v>369</v>
      </c>
      <c r="B392" s="84" t="s">
        <v>2893</v>
      </c>
      <c r="C392" s="84">
        <v>2</v>
      </c>
      <c r="D392" s="122">
        <v>0.007272727272727273</v>
      </c>
      <c r="E392" s="122">
        <v>2.105510184769974</v>
      </c>
      <c r="F392" s="84" t="s">
        <v>2245</v>
      </c>
      <c r="G392" s="84" t="b">
        <v>0</v>
      </c>
      <c r="H392" s="84" t="b">
        <v>0</v>
      </c>
      <c r="I392" s="84" t="b">
        <v>0</v>
      </c>
      <c r="J392" s="84" t="b">
        <v>0</v>
      </c>
      <c r="K392" s="84" t="b">
        <v>0</v>
      </c>
      <c r="L392" s="84" t="b">
        <v>0</v>
      </c>
    </row>
    <row r="393" spans="1:12" ht="15">
      <c r="A393" s="84" t="s">
        <v>2893</v>
      </c>
      <c r="B393" s="84" t="s">
        <v>2894</v>
      </c>
      <c r="C393" s="84">
        <v>2</v>
      </c>
      <c r="D393" s="122">
        <v>0.007272727272727273</v>
      </c>
      <c r="E393" s="122">
        <v>2.105510184769974</v>
      </c>
      <c r="F393" s="84" t="s">
        <v>2245</v>
      </c>
      <c r="G393" s="84" t="b">
        <v>0</v>
      </c>
      <c r="H393" s="84" t="b">
        <v>0</v>
      </c>
      <c r="I393" s="84" t="b">
        <v>0</v>
      </c>
      <c r="J393" s="84" t="b">
        <v>0</v>
      </c>
      <c r="K393" s="84" t="b">
        <v>0</v>
      </c>
      <c r="L393" s="84" t="b">
        <v>0</v>
      </c>
    </row>
    <row r="394" spans="1:12" ht="15">
      <c r="A394" s="84" t="s">
        <v>2894</v>
      </c>
      <c r="B394" s="84" t="s">
        <v>2895</v>
      </c>
      <c r="C394" s="84">
        <v>2</v>
      </c>
      <c r="D394" s="122">
        <v>0.007272727272727273</v>
      </c>
      <c r="E394" s="122">
        <v>2.105510184769974</v>
      </c>
      <c r="F394" s="84" t="s">
        <v>2245</v>
      </c>
      <c r="G394" s="84" t="b">
        <v>0</v>
      </c>
      <c r="H394" s="84" t="b">
        <v>0</v>
      </c>
      <c r="I394" s="84" t="b">
        <v>0</v>
      </c>
      <c r="J394" s="84" t="b">
        <v>0</v>
      </c>
      <c r="K394" s="84" t="b">
        <v>0</v>
      </c>
      <c r="L394" s="84" t="b">
        <v>0</v>
      </c>
    </row>
    <row r="395" spans="1:12" ht="15">
      <c r="A395" s="84" t="s">
        <v>2895</v>
      </c>
      <c r="B395" s="84" t="s">
        <v>2417</v>
      </c>
      <c r="C395" s="84">
        <v>2</v>
      </c>
      <c r="D395" s="122">
        <v>0.007272727272727273</v>
      </c>
      <c r="E395" s="122">
        <v>2.105510184769974</v>
      </c>
      <c r="F395" s="84" t="s">
        <v>2245</v>
      </c>
      <c r="G395" s="84" t="b">
        <v>0</v>
      </c>
      <c r="H395" s="84" t="b">
        <v>0</v>
      </c>
      <c r="I395" s="84" t="b">
        <v>0</v>
      </c>
      <c r="J395" s="84" t="b">
        <v>0</v>
      </c>
      <c r="K395" s="84" t="b">
        <v>0</v>
      </c>
      <c r="L395" s="84" t="b">
        <v>0</v>
      </c>
    </row>
    <row r="396" spans="1:12" ht="15">
      <c r="A396" s="84" t="s">
        <v>2417</v>
      </c>
      <c r="B396" s="84" t="s">
        <v>594</v>
      </c>
      <c r="C396" s="84">
        <v>2</v>
      </c>
      <c r="D396" s="122">
        <v>0.007272727272727273</v>
      </c>
      <c r="E396" s="122">
        <v>1.3273589343863303</v>
      </c>
      <c r="F396" s="84" t="s">
        <v>2245</v>
      </c>
      <c r="G396" s="84" t="b">
        <v>0</v>
      </c>
      <c r="H396" s="84" t="b">
        <v>0</v>
      </c>
      <c r="I396" s="84" t="b">
        <v>0</v>
      </c>
      <c r="J396" s="84" t="b">
        <v>0</v>
      </c>
      <c r="K396" s="84" t="b">
        <v>0</v>
      </c>
      <c r="L396" s="84" t="b">
        <v>0</v>
      </c>
    </row>
    <row r="397" spans="1:12" ht="15">
      <c r="A397" s="84" t="s">
        <v>594</v>
      </c>
      <c r="B397" s="84" t="s">
        <v>2896</v>
      </c>
      <c r="C397" s="84">
        <v>2</v>
      </c>
      <c r="D397" s="122">
        <v>0.007272727272727273</v>
      </c>
      <c r="E397" s="122">
        <v>1.3273589343863303</v>
      </c>
      <c r="F397" s="84" t="s">
        <v>2245</v>
      </c>
      <c r="G397" s="84" t="b">
        <v>0</v>
      </c>
      <c r="H397" s="84" t="b">
        <v>0</v>
      </c>
      <c r="I397" s="84" t="b">
        <v>0</v>
      </c>
      <c r="J397" s="84" t="b">
        <v>0</v>
      </c>
      <c r="K397" s="84" t="b">
        <v>0</v>
      </c>
      <c r="L397" s="84" t="b">
        <v>0</v>
      </c>
    </row>
    <row r="398" spans="1:12" ht="15">
      <c r="A398" s="84" t="s">
        <v>2896</v>
      </c>
      <c r="B398" s="84" t="s">
        <v>2897</v>
      </c>
      <c r="C398" s="84">
        <v>2</v>
      </c>
      <c r="D398" s="122">
        <v>0.007272727272727273</v>
      </c>
      <c r="E398" s="122">
        <v>2.105510184769974</v>
      </c>
      <c r="F398" s="84" t="s">
        <v>2245</v>
      </c>
      <c r="G398" s="84" t="b">
        <v>0</v>
      </c>
      <c r="H398" s="84" t="b">
        <v>0</v>
      </c>
      <c r="I398" s="84" t="b">
        <v>0</v>
      </c>
      <c r="J398" s="84" t="b">
        <v>0</v>
      </c>
      <c r="K398" s="84" t="b">
        <v>0</v>
      </c>
      <c r="L398" s="84" t="b">
        <v>0</v>
      </c>
    </row>
    <row r="399" spans="1:12" ht="15">
      <c r="A399" s="84" t="s">
        <v>2897</v>
      </c>
      <c r="B399" s="84" t="s">
        <v>2898</v>
      </c>
      <c r="C399" s="84">
        <v>2</v>
      </c>
      <c r="D399" s="122">
        <v>0.007272727272727273</v>
      </c>
      <c r="E399" s="122">
        <v>2.105510184769974</v>
      </c>
      <c r="F399" s="84" t="s">
        <v>2245</v>
      </c>
      <c r="G399" s="84" t="b">
        <v>0</v>
      </c>
      <c r="H399" s="84" t="b">
        <v>0</v>
      </c>
      <c r="I399" s="84" t="b">
        <v>0</v>
      </c>
      <c r="J399" s="84" t="b">
        <v>0</v>
      </c>
      <c r="K399" s="84" t="b">
        <v>0</v>
      </c>
      <c r="L399" s="84" t="b">
        <v>0</v>
      </c>
    </row>
    <row r="400" spans="1:12" ht="15">
      <c r="A400" s="84" t="s">
        <v>2898</v>
      </c>
      <c r="B400" s="84" t="s">
        <v>2820</v>
      </c>
      <c r="C400" s="84">
        <v>2</v>
      </c>
      <c r="D400" s="122">
        <v>0.007272727272727273</v>
      </c>
      <c r="E400" s="122">
        <v>2.105510184769974</v>
      </c>
      <c r="F400" s="84" t="s">
        <v>2245</v>
      </c>
      <c r="G400" s="84" t="b">
        <v>0</v>
      </c>
      <c r="H400" s="84" t="b">
        <v>0</v>
      </c>
      <c r="I400" s="84" t="b">
        <v>0</v>
      </c>
      <c r="J400" s="84" t="b">
        <v>0</v>
      </c>
      <c r="K400" s="84" t="b">
        <v>0</v>
      </c>
      <c r="L400" s="84" t="b">
        <v>0</v>
      </c>
    </row>
    <row r="401" spans="1:12" ht="15">
      <c r="A401" s="84" t="s">
        <v>2820</v>
      </c>
      <c r="B401" s="84" t="s">
        <v>2899</v>
      </c>
      <c r="C401" s="84">
        <v>2</v>
      </c>
      <c r="D401" s="122">
        <v>0.007272727272727273</v>
      </c>
      <c r="E401" s="122">
        <v>2.105510184769974</v>
      </c>
      <c r="F401" s="84" t="s">
        <v>2245</v>
      </c>
      <c r="G401" s="84" t="b">
        <v>0</v>
      </c>
      <c r="H401" s="84" t="b">
        <v>0</v>
      </c>
      <c r="I401" s="84" t="b">
        <v>0</v>
      </c>
      <c r="J401" s="84" t="b">
        <v>1</v>
      </c>
      <c r="K401" s="84" t="b">
        <v>0</v>
      </c>
      <c r="L401" s="84" t="b">
        <v>0</v>
      </c>
    </row>
    <row r="402" spans="1:12" ht="15">
      <c r="A402" s="84" t="s">
        <v>2899</v>
      </c>
      <c r="B402" s="84" t="s">
        <v>2342</v>
      </c>
      <c r="C402" s="84">
        <v>2</v>
      </c>
      <c r="D402" s="122">
        <v>0.007272727272727273</v>
      </c>
      <c r="E402" s="122">
        <v>1.36514749527573</v>
      </c>
      <c r="F402" s="84" t="s">
        <v>2245</v>
      </c>
      <c r="G402" s="84" t="b">
        <v>1</v>
      </c>
      <c r="H402" s="84" t="b">
        <v>0</v>
      </c>
      <c r="I402" s="84" t="b">
        <v>0</v>
      </c>
      <c r="J402" s="84" t="b">
        <v>0</v>
      </c>
      <c r="K402" s="84" t="b">
        <v>0</v>
      </c>
      <c r="L402" s="84" t="b">
        <v>0</v>
      </c>
    </row>
    <row r="403" spans="1:12" ht="15">
      <c r="A403" s="84" t="s">
        <v>2853</v>
      </c>
      <c r="B403" s="84" t="s">
        <v>2884</v>
      </c>
      <c r="C403" s="84">
        <v>2</v>
      </c>
      <c r="D403" s="122">
        <v>0.007272727272727273</v>
      </c>
      <c r="E403" s="122">
        <v>2.105510184769974</v>
      </c>
      <c r="F403" s="84" t="s">
        <v>2245</v>
      </c>
      <c r="G403" s="84" t="b">
        <v>0</v>
      </c>
      <c r="H403" s="84" t="b">
        <v>0</v>
      </c>
      <c r="I403" s="84" t="b">
        <v>0</v>
      </c>
      <c r="J403" s="84" t="b">
        <v>0</v>
      </c>
      <c r="K403" s="84" t="b">
        <v>0</v>
      </c>
      <c r="L403" s="84" t="b">
        <v>0</v>
      </c>
    </row>
    <row r="404" spans="1:12" ht="15">
      <c r="A404" s="84" t="s">
        <v>2884</v>
      </c>
      <c r="B404" s="84" t="s">
        <v>2833</v>
      </c>
      <c r="C404" s="84">
        <v>2</v>
      </c>
      <c r="D404" s="122">
        <v>0.007272727272727273</v>
      </c>
      <c r="E404" s="122">
        <v>1.8044801891059927</v>
      </c>
      <c r="F404" s="84" t="s">
        <v>2245</v>
      </c>
      <c r="G404" s="84" t="b">
        <v>0</v>
      </c>
      <c r="H404" s="84" t="b">
        <v>0</v>
      </c>
      <c r="I404" s="84" t="b">
        <v>0</v>
      </c>
      <c r="J404" s="84" t="b">
        <v>0</v>
      </c>
      <c r="K404" s="84" t="b">
        <v>0</v>
      </c>
      <c r="L404" s="84" t="b">
        <v>0</v>
      </c>
    </row>
    <row r="405" spans="1:12" ht="15">
      <c r="A405" s="84" t="s">
        <v>2833</v>
      </c>
      <c r="B405" s="84" t="s">
        <v>2885</v>
      </c>
      <c r="C405" s="84">
        <v>2</v>
      </c>
      <c r="D405" s="122">
        <v>0.007272727272727273</v>
      </c>
      <c r="E405" s="122">
        <v>1.8044801891059927</v>
      </c>
      <c r="F405" s="84" t="s">
        <v>2245</v>
      </c>
      <c r="G405" s="84" t="b">
        <v>0</v>
      </c>
      <c r="H405" s="84" t="b">
        <v>0</v>
      </c>
      <c r="I405" s="84" t="b">
        <v>0</v>
      </c>
      <c r="J405" s="84" t="b">
        <v>0</v>
      </c>
      <c r="K405" s="84" t="b">
        <v>0</v>
      </c>
      <c r="L405" s="84" t="b">
        <v>0</v>
      </c>
    </row>
    <row r="406" spans="1:12" ht="15">
      <c r="A406" s="84" t="s">
        <v>2885</v>
      </c>
      <c r="B406" s="84" t="s">
        <v>2886</v>
      </c>
      <c r="C406" s="84">
        <v>2</v>
      </c>
      <c r="D406" s="122">
        <v>0.007272727272727273</v>
      </c>
      <c r="E406" s="122">
        <v>2.105510184769974</v>
      </c>
      <c r="F406" s="84" t="s">
        <v>2245</v>
      </c>
      <c r="G406" s="84" t="b">
        <v>0</v>
      </c>
      <c r="H406" s="84" t="b">
        <v>0</v>
      </c>
      <c r="I406" s="84" t="b">
        <v>0</v>
      </c>
      <c r="J406" s="84" t="b">
        <v>1</v>
      </c>
      <c r="K406" s="84" t="b">
        <v>0</v>
      </c>
      <c r="L406" s="84" t="b">
        <v>0</v>
      </c>
    </row>
    <row r="407" spans="1:12" ht="15">
      <c r="A407" s="84" t="s">
        <v>2886</v>
      </c>
      <c r="B407" s="84" t="s">
        <v>2887</v>
      </c>
      <c r="C407" s="84">
        <v>2</v>
      </c>
      <c r="D407" s="122">
        <v>0.007272727272727273</v>
      </c>
      <c r="E407" s="122">
        <v>2.105510184769974</v>
      </c>
      <c r="F407" s="84" t="s">
        <v>2245</v>
      </c>
      <c r="G407" s="84" t="b">
        <v>1</v>
      </c>
      <c r="H407" s="84" t="b">
        <v>0</v>
      </c>
      <c r="I407" s="84" t="b">
        <v>0</v>
      </c>
      <c r="J407" s="84" t="b">
        <v>0</v>
      </c>
      <c r="K407" s="84" t="b">
        <v>1</v>
      </c>
      <c r="L407" s="84" t="b">
        <v>0</v>
      </c>
    </row>
    <row r="408" spans="1:12" ht="15">
      <c r="A408" s="84" t="s">
        <v>2887</v>
      </c>
      <c r="B408" s="84" t="s">
        <v>2390</v>
      </c>
      <c r="C408" s="84">
        <v>2</v>
      </c>
      <c r="D408" s="122">
        <v>0.007272727272727273</v>
      </c>
      <c r="E408" s="122">
        <v>1.6283889300503116</v>
      </c>
      <c r="F408" s="84" t="s">
        <v>2245</v>
      </c>
      <c r="G408" s="84" t="b">
        <v>0</v>
      </c>
      <c r="H408" s="84" t="b">
        <v>1</v>
      </c>
      <c r="I408" s="84" t="b">
        <v>0</v>
      </c>
      <c r="J408" s="84" t="b">
        <v>0</v>
      </c>
      <c r="K408" s="84" t="b">
        <v>0</v>
      </c>
      <c r="L408" s="84" t="b">
        <v>0</v>
      </c>
    </row>
    <row r="409" spans="1:12" ht="15">
      <c r="A409" s="84" t="s">
        <v>2390</v>
      </c>
      <c r="B409" s="84" t="s">
        <v>2399</v>
      </c>
      <c r="C409" s="84">
        <v>2</v>
      </c>
      <c r="D409" s="122">
        <v>0.007272727272727273</v>
      </c>
      <c r="E409" s="122">
        <v>1.6283889300503116</v>
      </c>
      <c r="F409" s="84" t="s">
        <v>2245</v>
      </c>
      <c r="G409" s="84" t="b">
        <v>0</v>
      </c>
      <c r="H409" s="84" t="b">
        <v>0</v>
      </c>
      <c r="I409" s="84" t="b">
        <v>0</v>
      </c>
      <c r="J409" s="84" t="b">
        <v>0</v>
      </c>
      <c r="K409" s="84" t="b">
        <v>0</v>
      </c>
      <c r="L409" s="84" t="b">
        <v>0</v>
      </c>
    </row>
    <row r="410" spans="1:12" ht="15">
      <c r="A410" s="84" t="s">
        <v>2399</v>
      </c>
      <c r="B410" s="84" t="s">
        <v>2824</v>
      </c>
      <c r="C410" s="84">
        <v>2</v>
      </c>
      <c r="D410" s="122">
        <v>0.007272727272727273</v>
      </c>
      <c r="E410" s="122">
        <v>2.105510184769974</v>
      </c>
      <c r="F410" s="84" t="s">
        <v>2245</v>
      </c>
      <c r="G410" s="84" t="b">
        <v>0</v>
      </c>
      <c r="H410" s="84" t="b">
        <v>0</v>
      </c>
      <c r="I410" s="84" t="b">
        <v>0</v>
      </c>
      <c r="J410" s="84" t="b">
        <v>0</v>
      </c>
      <c r="K410" s="84" t="b">
        <v>0</v>
      </c>
      <c r="L410" s="84" t="b">
        <v>0</v>
      </c>
    </row>
    <row r="411" spans="1:12" ht="15">
      <c r="A411" s="84" t="s">
        <v>2824</v>
      </c>
      <c r="B411" s="84" t="s">
        <v>2355</v>
      </c>
      <c r="C411" s="84">
        <v>2</v>
      </c>
      <c r="D411" s="122">
        <v>0.007272727272727273</v>
      </c>
      <c r="E411" s="122">
        <v>1.5614421404196983</v>
      </c>
      <c r="F411" s="84" t="s">
        <v>2245</v>
      </c>
      <c r="G411" s="84" t="b">
        <v>0</v>
      </c>
      <c r="H411" s="84" t="b">
        <v>0</v>
      </c>
      <c r="I411" s="84" t="b">
        <v>0</v>
      </c>
      <c r="J411" s="84" t="b">
        <v>0</v>
      </c>
      <c r="K411" s="84" t="b">
        <v>0</v>
      </c>
      <c r="L411" s="84" t="b">
        <v>0</v>
      </c>
    </row>
    <row r="412" spans="1:12" ht="15">
      <c r="A412" s="84" t="s">
        <v>2355</v>
      </c>
      <c r="B412" s="84" t="s">
        <v>2888</v>
      </c>
      <c r="C412" s="84">
        <v>2</v>
      </c>
      <c r="D412" s="122">
        <v>0.007272727272727273</v>
      </c>
      <c r="E412" s="122">
        <v>1.5614421404196983</v>
      </c>
      <c r="F412" s="84" t="s">
        <v>2245</v>
      </c>
      <c r="G412" s="84" t="b">
        <v>0</v>
      </c>
      <c r="H412" s="84" t="b">
        <v>0</v>
      </c>
      <c r="I412" s="84" t="b">
        <v>0</v>
      </c>
      <c r="J412" s="84" t="b">
        <v>0</v>
      </c>
      <c r="K412" s="84" t="b">
        <v>0</v>
      </c>
      <c r="L412" s="84" t="b">
        <v>0</v>
      </c>
    </row>
    <row r="413" spans="1:12" ht="15">
      <c r="A413" s="84" t="s">
        <v>2888</v>
      </c>
      <c r="B413" s="84" t="s">
        <v>2889</v>
      </c>
      <c r="C413" s="84">
        <v>2</v>
      </c>
      <c r="D413" s="122">
        <v>0.007272727272727273</v>
      </c>
      <c r="E413" s="122">
        <v>2.105510184769974</v>
      </c>
      <c r="F413" s="84" t="s">
        <v>2245</v>
      </c>
      <c r="G413" s="84" t="b">
        <v>0</v>
      </c>
      <c r="H413" s="84" t="b">
        <v>0</v>
      </c>
      <c r="I413" s="84" t="b">
        <v>0</v>
      </c>
      <c r="J413" s="84" t="b">
        <v>0</v>
      </c>
      <c r="K413" s="84" t="b">
        <v>0</v>
      </c>
      <c r="L413" s="84" t="b">
        <v>0</v>
      </c>
    </row>
    <row r="414" spans="1:12" ht="15">
      <c r="A414" s="84" t="s">
        <v>2889</v>
      </c>
      <c r="B414" s="84" t="s">
        <v>2890</v>
      </c>
      <c r="C414" s="84">
        <v>2</v>
      </c>
      <c r="D414" s="122">
        <v>0.007272727272727273</v>
      </c>
      <c r="E414" s="122">
        <v>2.105510184769974</v>
      </c>
      <c r="F414" s="84" t="s">
        <v>2245</v>
      </c>
      <c r="G414" s="84" t="b">
        <v>0</v>
      </c>
      <c r="H414" s="84" t="b">
        <v>0</v>
      </c>
      <c r="I414" s="84" t="b">
        <v>0</v>
      </c>
      <c r="J414" s="84" t="b">
        <v>0</v>
      </c>
      <c r="K414" s="84" t="b">
        <v>0</v>
      </c>
      <c r="L414" s="84" t="b">
        <v>0</v>
      </c>
    </row>
    <row r="415" spans="1:12" ht="15">
      <c r="A415" s="84" t="s">
        <v>2391</v>
      </c>
      <c r="B415" s="84" t="s">
        <v>2412</v>
      </c>
      <c r="C415" s="84">
        <v>17</v>
      </c>
      <c r="D415" s="122">
        <v>0.0027281712716526107</v>
      </c>
      <c r="E415" s="122">
        <v>0.918770191277106</v>
      </c>
      <c r="F415" s="84" t="s">
        <v>2246</v>
      </c>
      <c r="G415" s="84" t="b">
        <v>1</v>
      </c>
      <c r="H415" s="84" t="b">
        <v>0</v>
      </c>
      <c r="I415" s="84" t="b">
        <v>0</v>
      </c>
      <c r="J415" s="84" t="b">
        <v>0</v>
      </c>
      <c r="K415" s="84" t="b">
        <v>0</v>
      </c>
      <c r="L415" s="84" t="b">
        <v>0</v>
      </c>
    </row>
    <row r="416" spans="1:12" ht="15">
      <c r="A416" s="84" t="s">
        <v>2412</v>
      </c>
      <c r="B416" s="84" t="s">
        <v>2413</v>
      </c>
      <c r="C416" s="84">
        <v>17</v>
      </c>
      <c r="D416" s="122">
        <v>0.0027281712716526107</v>
      </c>
      <c r="E416" s="122">
        <v>1.2198001869410873</v>
      </c>
      <c r="F416" s="84" t="s">
        <v>2246</v>
      </c>
      <c r="G416" s="84" t="b">
        <v>0</v>
      </c>
      <c r="H416" s="84" t="b">
        <v>0</v>
      </c>
      <c r="I416" s="84" t="b">
        <v>0</v>
      </c>
      <c r="J416" s="84" t="b">
        <v>0</v>
      </c>
      <c r="K416" s="84" t="b">
        <v>0</v>
      </c>
      <c r="L416" s="84" t="b">
        <v>0</v>
      </c>
    </row>
    <row r="417" spans="1:12" ht="15">
      <c r="A417" s="84" t="s">
        <v>2413</v>
      </c>
      <c r="B417" s="84" t="s">
        <v>2414</v>
      </c>
      <c r="C417" s="84">
        <v>17</v>
      </c>
      <c r="D417" s="122">
        <v>0.0027281712716526107</v>
      </c>
      <c r="E417" s="122">
        <v>1.2198001869410873</v>
      </c>
      <c r="F417" s="84" t="s">
        <v>2246</v>
      </c>
      <c r="G417" s="84" t="b">
        <v>0</v>
      </c>
      <c r="H417" s="84" t="b">
        <v>0</v>
      </c>
      <c r="I417" s="84" t="b">
        <v>0</v>
      </c>
      <c r="J417" s="84" t="b">
        <v>0</v>
      </c>
      <c r="K417" s="84" t="b">
        <v>0</v>
      </c>
      <c r="L417" s="84" t="b">
        <v>0</v>
      </c>
    </row>
    <row r="418" spans="1:12" ht="15">
      <c r="A418" s="84" t="s">
        <v>2414</v>
      </c>
      <c r="B418" s="84" t="s">
        <v>2415</v>
      </c>
      <c r="C418" s="84">
        <v>17</v>
      </c>
      <c r="D418" s="122">
        <v>0.0027281712716526107</v>
      </c>
      <c r="E418" s="122">
        <v>1.2198001869410873</v>
      </c>
      <c r="F418" s="84" t="s">
        <v>2246</v>
      </c>
      <c r="G418" s="84" t="b">
        <v>0</v>
      </c>
      <c r="H418" s="84" t="b">
        <v>0</v>
      </c>
      <c r="I418" s="84" t="b">
        <v>0</v>
      </c>
      <c r="J418" s="84" t="b">
        <v>0</v>
      </c>
      <c r="K418" s="84" t="b">
        <v>0</v>
      </c>
      <c r="L418" s="84" t="b">
        <v>0</v>
      </c>
    </row>
    <row r="419" spans="1:12" ht="15">
      <c r="A419" s="84" t="s">
        <v>2415</v>
      </c>
      <c r="B419" s="84" t="s">
        <v>2416</v>
      </c>
      <c r="C419" s="84">
        <v>17</v>
      </c>
      <c r="D419" s="122">
        <v>0.0027281712716526107</v>
      </c>
      <c r="E419" s="122">
        <v>1.2198001869410873</v>
      </c>
      <c r="F419" s="84" t="s">
        <v>2246</v>
      </c>
      <c r="G419" s="84" t="b">
        <v>0</v>
      </c>
      <c r="H419" s="84" t="b">
        <v>0</v>
      </c>
      <c r="I419" s="84" t="b">
        <v>0</v>
      </c>
      <c r="J419" s="84" t="b">
        <v>0</v>
      </c>
      <c r="K419" s="84" t="b">
        <v>0</v>
      </c>
      <c r="L419" s="84" t="b">
        <v>0</v>
      </c>
    </row>
    <row r="420" spans="1:12" ht="15">
      <c r="A420" s="84" t="s">
        <v>2416</v>
      </c>
      <c r="B420" s="84" t="s">
        <v>2417</v>
      </c>
      <c r="C420" s="84">
        <v>17</v>
      </c>
      <c r="D420" s="122">
        <v>0.0027281712716526107</v>
      </c>
      <c r="E420" s="122">
        <v>1.2198001869410873</v>
      </c>
      <c r="F420" s="84" t="s">
        <v>2246</v>
      </c>
      <c r="G420" s="84" t="b">
        <v>0</v>
      </c>
      <c r="H420" s="84" t="b">
        <v>0</v>
      </c>
      <c r="I420" s="84" t="b">
        <v>0</v>
      </c>
      <c r="J420" s="84" t="b">
        <v>0</v>
      </c>
      <c r="K420" s="84" t="b">
        <v>0</v>
      </c>
      <c r="L420" s="84" t="b">
        <v>0</v>
      </c>
    </row>
    <row r="421" spans="1:12" ht="15">
      <c r="A421" s="84" t="s">
        <v>2417</v>
      </c>
      <c r="B421" s="84" t="s">
        <v>2390</v>
      </c>
      <c r="C421" s="84">
        <v>17</v>
      </c>
      <c r="D421" s="122">
        <v>0.0027281712716526107</v>
      </c>
      <c r="E421" s="122">
        <v>1.2198001869410873</v>
      </c>
      <c r="F421" s="84" t="s">
        <v>2246</v>
      </c>
      <c r="G421" s="84" t="b">
        <v>0</v>
      </c>
      <c r="H421" s="84" t="b">
        <v>0</v>
      </c>
      <c r="I421" s="84" t="b">
        <v>0</v>
      </c>
      <c r="J421" s="84" t="b">
        <v>0</v>
      </c>
      <c r="K421" s="84" t="b">
        <v>0</v>
      </c>
      <c r="L421" s="84" t="b">
        <v>0</v>
      </c>
    </row>
    <row r="422" spans="1:12" ht="15">
      <c r="A422" s="84" t="s">
        <v>2390</v>
      </c>
      <c r="B422" s="84" t="s">
        <v>2815</v>
      </c>
      <c r="C422" s="84">
        <v>17</v>
      </c>
      <c r="D422" s="122">
        <v>0.0027281712716526107</v>
      </c>
      <c r="E422" s="122">
        <v>1.2198001869410873</v>
      </c>
      <c r="F422" s="84" t="s">
        <v>2246</v>
      </c>
      <c r="G422" s="84" t="b">
        <v>0</v>
      </c>
      <c r="H422" s="84" t="b">
        <v>0</v>
      </c>
      <c r="I422" s="84" t="b">
        <v>0</v>
      </c>
      <c r="J422" s="84" t="b">
        <v>0</v>
      </c>
      <c r="K422" s="84" t="b">
        <v>0</v>
      </c>
      <c r="L422" s="84" t="b">
        <v>0</v>
      </c>
    </row>
    <row r="423" spans="1:12" ht="15">
      <c r="A423" s="84" t="s">
        <v>2815</v>
      </c>
      <c r="B423" s="84" t="s">
        <v>2816</v>
      </c>
      <c r="C423" s="84">
        <v>17</v>
      </c>
      <c r="D423" s="122">
        <v>0.0027281712716526107</v>
      </c>
      <c r="E423" s="122">
        <v>1.2198001869410873</v>
      </c>
      <c r="F423" s="84" t="s">
        <v>2246</v>
      </c>
      <c r="G423" s="84" t="b">
        <v>0</v>
      </c>
      <c r="H423" s="84" t="b">
        <v>0</v>
      </c>
      <c r="I423" s="84" t="b">
        <v>0</v>
      </c>
      <c r="J423" s="84" t="b">
        <v>0</v>
      </c>
      <c r="K423" s="84" t="b">
        <v>0</v>
      </c>
      <c r="L423" s="84" t="b">
        <v>0</v>
      </c>
    </row>
    <row r="424" spans="1:12" ht="15">
      <c r="A424" s="84" t="s">
        <v>2816</v>
      </c>
      <c r="B424" s="84" t="s">
        <v>2391</v>
      </c>
      <c r="C424" s="84">
        <v>17</v>
      </c>
      <c r="D424" s="122">
        <v>0.0027281712716526107</v>
      </c>
      <c r="E424" s="122">
        <v>0.9317351684414736</v>
      </c>
      <c r="F424" s="84" t="s">
        <v>2246</v>
      </c>
      <c r="G424" s="84" t="b">
        <v>0</v>
      </c>
      <c r="H424" s="84" t="b">
        <v>0</v>
      </c>
      <c r="I424" s="84" t="b">
        <v>0</v>
      </c>
      <c r="J424" s="84" t="b">
        <v>1</v>
      </c>
      <c r="K424" s="84" t="b">
        <v>0</v>
      </c>
      <c r="L424" s="84" t="b">
        <v>0</v>
      </c>
    </row>
    <row r="425" spans="1:12" ht="15">
      <c r="A425" s="84" t="s">
        <v>2391</v>
      </c>
      <c r="B425" s="84" t="s">
        <v>2341</v>
      </c>
      <c r="C425" s="84">
        <v>17</v>
      </c>
      <c r="D425" s="122">
        <v>0.0027281712716526107</v>
      </c>
      <c r="E425" s="122">
        <v>0.8939466075520739</v>
      </c>
      <c r="F425" s="84" t="s">
        <v>2246</v>
      </c>
      <c r="G425" s="84" t="b">
        <v>1</v>
      </c>
      <c r="H425" s="84" t="b">
        <v>0</v>
      </c>
      <c r="I425" s="84" t="b">
        <v>0</v>
      </c>
      <c r="J425" s="84" t="b">
        <v>0</v>
      </c>
      <c r="K425" s="84" t="b">
        <v>0</v>
      </c>
      <c r="L425" s="84" t="b">
        <v>0</v>
      </c>
    </row>
    <row r="426" spans="1:12" ht="15">
      <c r="A426" s="84" t="s">
        <v>2341</v>
      </c>
      <c r="B426" s="84" t="s">
        <v>2817</v>
      </c>
      <c r="C426" s="84">
        <v>17</v>
      </c>
      <c r="D426" s="122">
        <v>0.0027281712716526107</v>
      </c>
      <c r="E426" s="122">
        <v>1.1949766032160551</v>
      </c>
      <c r="F426" s="84" t="s">
        <v>2246</v>
      </c>
      <c r="G426" s="84" t="b">
        <v>0</v>
      </c>
      <c r="H426" s="84" t="b">
        <v>0</v>
      </c>
      <c r="I426" s="84" t="b">
        <v>0</v>
      </c>
      <c r="J426" s="84" t="b">
        <v>0</v>
      </c>
      <c r="K426" s="84" t="b">
        <v>0</v>
      </c>
      <c r="L426" s="84" t="b">
        <v>0</v>
      </c>
    </row>
    <row r="427" spans="1:12" ht="15">
      <c r="A427" s="84" t="s">
        <v>228</v>
      </c>
      <c r="B427" s="84" t="s">
        <v>2391</v>
      </c>
      <c r="C427" s="84">
        <v>16</v>
      </c>
      <c r="D427" s="122">
        <v>0.00396723552408793</v>
      </c>
      <c r="E427" s="122">
        <v>0.9054062297191244</v>
      </c>
      <c r="F427" s="84" t="s">
        <v>2246</v>
      </c>
      <c r="G427" s="84" t="b">
        <v>0</v>
      </c>
      <c r="H427" s="84" t="b">
        <v>0</v>
      </c>
      <c r="I427" s="84" t="b">
        <v>0</v>
      </c>
      <c r="J427" s="84" t="b">
        <v>1</v>
      </c>
      <c r="K427" s="84" t="b">
        <v>0</v>
      </c>
      <c r="L427" s="84" t="b">
        <v>0</v>
      </c>
    </row>
    <row r="428" spans="1:12" ht="15">
      <c r="A428" s="84" t="s">
        <v>2817</v>
      </c>
      <c r="B428" s="84" t="s">
        <v>2818</v>
      </c>
      <c r="C428" s="84">
        <v>16</v>
      </c>
      <c r="D428" s="122">
        <v>0.00396723552408793</v>
      </c>
      <c r="E428" s="122">
        <v>1.2198001869410873</v>
      </c>
      <c r="F428" s="84" t="s">
        <v>2246</v>
      </c>
      <c r="G428" s="84" t="b">
        <v>0</v>
      </c>
      <c r="H428" s="84" t="b">
        <v>0</v>
      </c>
      <c r="I428" s="84" t="b">
        <v>0</v>
      </c>
      <c r="J428" s="84" t="b">
        <v>0</v>
      </c>
      <c r="K428" s="84" t="b">
        <v>0</v>
      </c>
      <c r="L428" s="84" t="b">
        <v>0</v>
      </c>
    </row>
    <row r="429" spans="1:12" ht="15">
      <c r="A429" s="84" t="s">
        <v>2851</v>
      </c>
      <c r="B429" s="84" t="s">
        <v>2993</v>
      </c>
      <c r="C429" s="84">
        <v>2</v>
      </c>
      <c r="D429" s="122">
        <v>0.006496502360723241</v>
      </c>
      <c r="E429" s="122">
        <v>1.8481891169913987</v>
      </c>
      <c r="F429" s="84" t="s">
        <v>2246</v>
      </c>
      <c r="G429" s="84" t="b">
        <v>0</v>
      </c>
      <c r="H429" s="84" t="b">
        <v>0</v>
      </c>
      <c r="I429" s="84" t="b">
        <v>0</v>
      </c>
      <c r="J429" s="84" t="b">
        <v>0</v>
      </c>
      <c r="K429" s="84" t="b">
        <v>0</v>
      </c>
      <c r="L429" s="84" t="b">
        <v>0</v>
      </c>
    </row>
    <row r="430" spans="1:12" ht="15">
      <c r="A430" s="84" t="s">
        <v>2993</v>
      </c>
      <c r="B430" s="84" t="s">
        <v>2994</v>
      </c>
      <c r="C430" s="84">
        <v>2</v>
      </c>
      <c r="D430" s="122">
        <v>0.006496502360723241</v>
      </c>
      <c r="E430" s="122">
        <v>2.1492191126553797</v>
      </c>
      <c r="F430" s="84" t="s">
        <v>2246</v>
      </c>
      <c r="G430" s="84" t="b">
        <v>0</v>
      </c>
      <c r="H430" s="84" t="b">
        <v>0</v>
      </c>
      <c r="I430" s="84" t="b">
        <v>0</v>
      </c>
      <c r="J430" s="84" t="b">
        <v>0</v>
      </c>
      <c r="K430" s="84" t="b">
        <v>0</v>
      </c>
      <c r="L430" s="84" t="b">
        <v>0</v>
      </c>
    </row>
    <row r="431" spans="1:12" ht="15">
      <c r="A431" s="84" t="s">
        <v>2994</v>
      </c>
      <c r="B431" s="84" t="s">
        <v>2995</v>
      </c>
      <c r="C431" s="84">
        <v>2</v>
      </c>
      <c r="D431" s="122">
        <v>0.006496502360723241</v>
      </c>
      <c r="E431" s="122">
        <v>2.1492191126553797</v>
      </c>
      <c r="F431" s="84" t="s">
        <v>2246</v>
      </c>
      <c r="G431" s="84" t="b">
        <v>0</v>
      </c>
      <c r="H431" s="84" t="b">
        <v>0</v>
      </c>
      <c r="I431" s="84" t="b">
        <v>0</v>
      </c>
      <c r="J431" s="84" t="b">
        <v>0</v>
      </c>
      <c r="K431" s="84" t="b">
        <v>0</v>
      </c>
      <c r="L431" s="84" t="b">
        <v>0</v>
      </c>
    </row>
    <row r="432" spans="1:12" ht="15">
      <c r="A432" s="84" t="s">
        <v>2995</v>
      </c>
      <c r="B432" s="84" t="s">
        <v>2355</v>
      </c>
      <c r="C432" s="84">
        <v>2</v>
      </c>
      <c r="D432" s="122">
        <v>0.006496502360723241</v>
      </c>
      <c r="E432" s="122">
        <v>2.1492191126553797</v>
      </c>
      <c r="F432" s="84" t="s">
        <v>2246</v>
      </c>
      <c r="G432" s="84" t="b">
        <v>0</v>
      </c>
      <c r="H432" s="84" t="b">
        <v>0</v>
      </c>
      <c r="I432" s="84" t="b">
        <v>0</v>
      </c>
      <c r="J432" s="84" t="b">
        <v>0</v>
      </c>
      <c r="K432" s="84" t="b">
        <v>0</v>
      </c>
      <c r="L432" s="84" t="b">
        <v>0</v>
      </c>
    </row>
    <row r="433" spans="1:12" ht="15">
      <c r="A433" s="84" t="s">
        <v>2355</v>
      </c>
      <c r="B433" s="84" t="s">
        <v>2996</v>
      </c>
      <c r="C433" s="84">
        <v>2</v>
      </c>
      <c r="D433" s="122">
        <v>0.006496502360723241</v>
      </c>
      <c r="E433" s="122">
        <v>2.1492191126553797</v>
      </c>
      <c r="F433" s="84" t="s">
        <v>2246</v>
      </c>
      <c r="G433" s="84" t="b">
        <v>0</v>
      </c>
      <c r="H433" s="84" t="b">
        <v>0</v>
      </c>
      <c r="I433" s="84" t="b">
        <v>0</v>
      </c>
      <c r="J433" s="84" t="b">
        <v>0</v>
      </c>
      <c r="K433" s="84" t="b">
        <v>0</v>
      </c>
      <c r="L433" s="84" t="b">
        <v>0</v>
      </c>
    </row>
    <row r="434" spans="1:12" ht="15">
      <c r="A434" s="84" t="s">
        <v>2996</v>
      </c>
      <c r="B434" s="84" t="s">
        <v>2851</v>
      </c>
      <c r="C434" s="84">
        <v>2</v>
      </c>
      <c r="D434" s="122">
        <v>0.006496502360723241</v>
      </c>
      <c r="E434" s="122">
        <v>1.9731278535996986</v>
      </c>
      <c r="F434" s="84" t="s">
        <v>2246</v>
      </c>
      <c r="G434" s="84" t="b">
        <v>0</v>
      </c>
      <c r="H434" s="84" t="b">
        <v>0</v>
      </c>
      <c r="I434" s="84" t="b">
        <v>0</v>
      </c>
      <c r="J434" s="84" t="b">
        <v>0</v>
      </c>
      <c r="K434" s="84" t="b">
        <v>0</v>
      </c>
      <c r="L434" s="84" t="b">
        <v>0</v>
      </c>
    </row>
    <row r="435" spans="1:12" ht="15">
      <c r="A435" s="84" t="s">
        <v>2851</v>
      </c>
      <c r="B435" s="84" t="s">
        <v>2852</v>
      </c>
      <c r="C435" s="84">
        <v>2</v>
      </c>
      <c r="D435" s="122">
        <v>0.006496502360723241</v>
      </c>
      <c r="E435" s="122">
        <v>1.5471591213274176</v>
      </c>
      <c r="F435" s="84" t="s">
        <v>2246</v>
      </c>
      <c r="G435" s="84" t="b">
        <v>0</v>
      </c>
      <c r="H435" s="84" t="b">
        <v>0</v>
      </c>
      <c r="I435" s="84" t="b">
        <v>0</v>
      </c>
      <c r="J435" s="84" t="b">
        <v>0</v>
      </c>
      <c r="K435" s="84" t="b">
        <v>0</v>
      </c>
      <c r="L435" s="84" t="b">
        <v>0</v>
      </c>
    </row>
    <row r="436" spans="1:12" ht="15">
      <c r="A436" s="84" t="s">
        <v>2852</v>
      </c>
      <c r="B436" s="84" t="s">
        <v>2830</v>
      </c>
      <c r="C436" s="84">
        <v>2</v>
      </c>
      <c r="D436" s="122">
        <v>0.006496502360723241</v>
      </c>
      <c r="E436" s="122">
        <v>1.8481891169913987</v>
      </c>
      <c r="F436" s="84" t="s">
        <v>2246</v>
      </c>
      <c r="G436" s="84" t="b">
        <v>0</v>
      </c>
      <c r="H436" s="84" t="b">
        <v>0</v>
      </c>
      <c r="I436" s="84" t="b">
        <v>0</v>
      </c>
      <c r="J436" s="84" t="b">
        <v>0</v>
      </c>
      <c r="K436" s="84" t="b">
        <v>0</v>
      </c>
      <c r="L436" s="84" t="b">
        <v>0</v>
      </c>
    </row>
    <row r="437" spans="1:12" ht="15">
      <c r="A437" s="84" t="s">
        <v>2830</v>
      </c>
      <c r="B437" s="84" t="s">
        <v>2872</v>
      </c>
      <c r="C437" s="84">
        <v>2</v>
      </c>
      <c r="D437" s="122">
        <v>0.006496502360723241</v>
      </c>
      <c r="E437" s="122">
        <v>2.1492191126553797</v>
      </c>
      <c r="F437" s="84" t="s">
        <v>2246</v>
      </c>
      <c r="G437" s="84" t="b">
        <v>0</v>
      </c>
      <c r="H437" s="84" t="b">
        <v>0</v>
      </c>
      <c r="I437" s="84" t="b">
        <v>0</v>
      </c>
      <c r="J437" s="84" t="b">
        <v>1</v>
      </c>
      <c r="K437" s="84" t="b">
        <v>0</v>
      </c>
      <c r="L437" s="84" t="b">
        <v>0</v>
      </c>
    </row>
    <row r="438" spans="1:12" ht="15">
      <c r="A438" s="84" t="s">
        <v>2872</v>
      </c>
      <c r="B438" s="84" t="s">
        <v>2854</v>
      </c>
      <c r="C438" s="84">
        <v>2</v>
      </c>
      <c r="D438" s="122">
        <v>0.006496502360723241</v>
      </c>
      <c r="E438" s="122">
        <v>2.1492191126553797</v>
      </c>
      <c r="F438" s="84" t="s">
        <v>2246</v>
      </c>
      <c r="G438" s="84" t="b">
        <v>1</v>
      </c>
      <c r="H438" s="84" t="b">
        <v>0</v>
      </c>
      <c r="I438" s="84" t="b">
        <v>0</v>
      </c>
      <c r="J438" s="84" t="b">
        <v>0</v>
      </c>
      <c r="K438" s="84" t="b">
        <v>0</v>
      </c>
      <c r="L438" s="84" t="b">
        <v>0</v>
      </c>
    </row>
    <row r="439" spans="1:12" ht="15">
      <c r="A439" s="84" t="s">
        <v>2420</v>
      </c>
      <c r="B439" s="84" t="s">
        <v>2421</v>
      </c>
      <c r="C439" s="84">
        <v>2</v>
      </c>
      <c r="D439" s="122">
        <v>0.014684390032389328</v>
      </c>
      <c r="E439" s="122">
        <v>1.2671717284030137</v>
      </c>
      <c r="F439" s="84" t="s">
        <v>2247</v>
      </c>
      <c r="G439" s="84" t="b">
        <v>0</v>
      </c>
      <c r="H439" s="84" t="b">
        <v>0</v>
      </c>
      <c r="I439" s="84" t="b">
        <v>0</v>
      </c>
      <c r="J439" s="84" t="b">
        <v>0</v>
      </c>
      <c r="K439" s="84" t="b">
        <v>0</v>
      </c>
      <c r="L439" s="84" t="b">
        <v>0</v>
      </c>
    </row>
    <row r="440" spans="1:12" ht="15">
      <c r="A440" s="84" t="s">
        <v>2421</v>
      </c>
      <c r="B440" s="84" t="s">
        <v>2422</v>
      </c>
      <c r="C440" s="84">
        <v>2</v>
      </c>
      <c r="D440" s="122">
        <v>0.014684390032389328</v>
      </c>
      <c r="E440" s="122">
        <v>1.2671717284030137</v>
      </c>
      <c r="F440" s="84" t="s">
        <v>2247</v>
      </c>
      <c r="G440" s="84" t="b">
        <v>0</v>
      </c>
      <c r="H440" s="84" t="b">
        <v>0</v>
      </c>
      <c r="I440" s="84" t="b">
        <v>0</v>
      </c>
      <c r="J440" s="84" t="b">
        <v>0</v>
      </c>
      <c r="K440" s="84" t="b">
        <v>0</v>
      </c>
      <c r="L440" s="84" t="b">
        <v>0</v>
      </c>
    </row>
    <row r="441" spans="1:12" ht="15">
      <c r="A441" s="84" t="s">
        <v>2422</v>
      </c>
      <c r="B441" s="84" t="s">
        <v>2423</v>
      </c>
      <c r="C441" s="84">
        <v>2</v>
      </c>
      <c r="D441" s="122">
        <v>0.014684390032389328</v>
      </c>
      <c r="E441" s="122">
        <v>1.2671717284030137</v>
      </c>
      <c r="F441" s="84" t="s">
        <v>2247</v>
      </c>
      <c r="G441" s="84" t="b">
        <v>0</v>
      </c>
      <c r="H441" s="84" t="b">
        <v>0</v>
      </c>
      <c r="I441" s="84" t="b">
        <v>0</v>
      </c>
      <c r="J441" s="84" t="b">
        <v>0</v>
      </c>
      <c r="K441" s="84" t="b">
        <v>0</v>
      </c>
      <c r="L441" s="84" t="b">
        <v>0</v>
      </c>
    </row>
    <row r="442" spans="1:12" ht="15">
      <c r="A442" s="84" t="s">
        <v>2423</v>
      </c>
      <c r="B442" s="84" t="s">
        <v>2424</v>
      </c>
      <c r="C442" s="84">
        <v>2</v>
      </c>
      <c r="D442" s="122">
        <v>0.014684390032389328</v>
      </c>
      <c r="E442" s="122">
        <v>1.2671717284030137</v>
      </c>
      <c r="F442" s="84" t="s">
        <v>2247</v>
      </c>
      <c r="G442" s="84" t="b">
        <v>0</v>
      </c>
      <c r="H442" s="84" t="b">
        <v>0</v>
      </c>
      <c r="I442" s="84" t="b">
        <v>0</v>
      </c>
      <c r="J442" s="84" t="b">
        <v>0</v>
      </c>
      <c r="K442" s="84" t="b">
        <v>0</v>
      </c>
      <c r="L442" s="84" t="b">
        <v>0</v>
      </c>
    </row>
    <row r="443" spans="1:12" ht="15">
      <c r="A443" s="84" t="s">
        <v>2424</v>
      </c>
      <c r="B443" s="84" t="s">
        <v>2425</v>
      </c>
      <c r="C443" s="84">
        <v>2</v>
      </c>
      <c r="D443" s="122">
        <v>0.014684390032389328</v>
      </c>
      <c r="E443" s="122">
        <v>1.2671717284030137</v>
      </c>
      <c r="F443" s="84" t="s">
        <v>2247</v>
      </c>
      <c r="G443" s="84" t="b">
        <v>0</v>
      </c>
      <c r="H443" s="84" t="b">
        <v>0</v>
      </c>
      <c r="I443" s="84" t="b">
        <v>0</v>
      </c>
      <c r="J443" s="84" t="b">
        <v>1</v>
      </c>
      <c r="K443" s="84" t="b">
        <v>0</v>
      </c>
      <c r="L443" s="84" t="b">
        <v>0</v>
      </c>
    </row>
    <row r="444" spans="1:12" ht="15">
      <c r="A444" s="84" t="s">
        <v>2425</v>
      </c>
      <c r="B444" s="84" t="s">
        <v>2426</v>
      </c>
      <c r="C444" s="84">
        <v>2</v>
      </c>
      <c r="D444" s="122">
        <v>0.014684390032389328</v>
      </c>
      <c r="E444" s="122">
        <v>1.2671717284030137</v>
      </c>
      <c r="F444" s="84" t="s">
        <v>2247</v>
      </c>
      <c r="G444" s="84" t="b">
        <v>1</v>
      </c>
      <c r="H444" s="84" t="b">
        <v>0</v>
      </c>
      <c r="I444" s="84" t="b">
        <v>0</v>
      </c>
      <c r="J444" s="84" t="b">
        <v>0</v>
      </c>
      <c r="K444" s="84" t="b">
        <v>0</v>
      </c>
      <c r="L444" s="84" t="b">
        <v>0</v>
      </c>
    </row>
    <row r="445" spans="1:12" ht="15">
      <c r="A445" s="84" t="s">
        <v>2426</v>
      </c>
      <c r="B445" s="84" t="s">
        <v>2427</v>
      </c>
      <c r="C445" s="84">
        <v>2</v>
      </c>
      <c r="D445" s="122">
        <v>0.014684390032389328</v>
      </c>
      <c r="E445" s="122">
        <v>1.2671717284030137</v>
      </c>
      <c r="F445" s="84" t="s">
        <v>2247</v>
      </c>
      <c r="G445" s="84" t="b">
        <v>0</v>
      </c>
      <c r="H445" s="84" t="b">
        <v>0</v>
      </c>
      <c r="I445" s="84" t="b">
        <v>0</v>
      </c>
      <c r="J445" s="84" t="b">
        <v>0</v>
      </c>
      <c r="K445" s="84" t="b">
        <v>0</v>
      </c>
      <c r="L445" s="84" t="b">
        <v>0</v>
      </c>
    </row>
    <row r="446" spans="1:12" ht="15">
      <c r="A446" s="84" t="s">
        <v>2427</v>
      </c>
      <c r="B446" s="84" t="s">
        <v>2962</v>
      </c>
      <c r="C446" s="84">
        <v>2</v>
      </c>
      <c r="D446" s="122">
        <v>0.014684390032389328</v>
      </c>
      <c r="E446" s="122">
        <v>1.2671717284030137</v>
      </c>
      <c r="F446" s="84" t="s">
        <v>2247</v>
      </c>
      <c r="G446" s="84" t="b">
        <v>0</v>
      </c>
      <c r="H446" s="84" t="b">
        <v>0</v>
      </c>
      <c r="I446" s="84" t="b">
        <v>0</v>
      </c>
      <c r="J446" s="84" t="b">
        <v>0</v>
      </c>
      <c r="K446" s="84" t="b">
        <v>0</v>
      </c>
      <c r="L446" s="84" t="b">
        <v>0</v>
      </c>
    </row>
    <row r="447" spans="1:12" ht="15">
      <c r="A447" s="84" t="s">
        <v>2962</v>
      </c>
      <c r="B447" s="84" t="s">
        <v>2855</v>
      </c>
      <c r="C447" s="84">
        <v>2</v>
      </c>
      <c r="D447" s="122">
        <v>0.014684390032389328</v>
      </c>
      <c r="E447" s="122">
        <v>1.2671717284030137</v>
      </c>
      <c r="F447" s="84" t="s">
        <v>2247</v>
      </c>
      <c r="G447" s="84" t="b">
        <v>0</v>
      </c>
      <c r="H447" s="84" t="b">
        <v>0</v>
      </c>
      <c r="I447" s="84" t="b">
        <v>0</v>
      </c>
      <c r="J447" s="84" t="b">
        <v>0</v>
      </c>
      <c r="K447" s="84" t="b">
        <v>0</v>
      </c>
      <c r="L447" s="84" t="b">
        <v>0</v>
      </c>
    </row>
    <row r="448" spans="1:12" ht="15">
      <c r="A448" s="84" t="s">
        <v>2855</v>
      </c>
      <c r="B448" s="84" t="s">
        <v>343</v>
      </c>
      <c r="C448" s="84">
        <v>2</v>
      </c>
      <c r="D448" s="122">
        <v>0.014684390032389328</v>
      </c>
      <c r="E448" s="122">
        <v>1.0910804693473326</v>
      </c>
      <c r="F448" s="84" t="s">
        <v>2247</v>
      </c>
      <c r="G448" s="84" t="b">
        <v>0</v>
      </c>
      <c r="H448" s="84" t="b">
        <v>0</v>
      </c>
      <c r="I448" s="84" t="b">
        <v>0</v>
      </c>
      <c r="J448" s="84" t="b">
        <v>0</v>
      </c>
      <c r="K448" s="84" t="b">
        <v>0</v>
      </c>
      <c r="L448" s="84" t="b">
        <v>0</v>
      </c>
    </row>
    <row r="449" spans="1:12" ht="15">
      <c r="A449" s="84" t="s">
        <v>2430</v>
      </c>
      <c r="B449" s="84" t="s">
        <v>2431</v>
      </c>
      <c r="C449" s="84">
        <v>8</v>
      </c>
      <c r="D449" s="122">
        <v>0.01284711868535236</v>
      </c>
      <c r="E449" s="122">
        <v>1.2872417111783478</v>
      </c>
      <c r="F449" s="84" t="s">
        <v>2248</v>
      </c>
      <c r="G449" s="84" t="b">
        <v>0</v>
      </c>
      <c r="H449" s="84" t="b">
        <v>0</v>
      </c>
      <c r="I449" s="84" t="b">
        <v>0</v>
      </c>
      <c r="J449" s="84" t="b">
        <v>0</v>
      </c>
      <c r="K449" s="84" t="b">
        <v>0</v>
      </c>
      <c r="L449" s="84" t="b">
        <v>0</v>
      </c>
    </row>
    <row r="450" spans="1:12" ht="15">
      <c r="A450" s="84" t="s">
        <v>2431</v>
      </c>
      <c r="B450" s="84" t="s">
        <v>2432</v>
      </c>
      <c r="C450" s="84">
        <v>8</v>
      </c>
      <c r="D450" s="122">
        <v>0.01284711868535236</v>
      </c>
      <c r="E450" s="122">
        <v>1.2872417111783478</v>
      </c>
      <c r="F450" s="84" t="s">
        <v>2248</v>
      </c>
      <c r="G450" s="84" t="b">
        <v>0</v>
      </c>
      <c r="H450" s="84" t="b">
        <v>0</v>
      </c>
      <c r="I450" s="84" t="b">
        <v>0</v>
      </c>
      <c r="J450" s="84" t="b">
        <v>0</v>
      </c>
      <c r="K450" s="84" t="b">
        <v>0</v>
      </c>
      <c r="L450" s="84" t="b">
        <v>0</v>
      </c>
    </row>
    <row r="451" spans="1:12" ht="15">
      <c r="A451" s="84" t="s">
        <v>2432</v>
      </c>
      <c r="B451" s="84" t="s">
        <v>2433</v>
      </c>
      <c r="C451" s="84">
        <v>8</v>
      </c>
      <c r="D451" s="122">
        <v>0.01284711868535236</v>
      </c>
      <c r="E451" s="122">
        <v>1.2872417111783478</v>
      </c>
      <c r="F451" s="84" t="s">
        <v>2248</v>
      </c>
      <c r="G451" s="84" t="b">
        <v>0</v>
      </c>
      <c r="H451" s="84" t="b">
        <v>0</v>
      </c>
      <c r="I451" s="84" t="b">
        <v>0</v>
      </c>
      <c r="J451" s="84" t="b">
        <v>0</v>
      </c>
      <c r="K451" s="84" t="b">
        <v>0</v>
      </c>
      <c r="L451" s="84" t="b">
        <v>0</v>
      </c>
    </row>
    <row r="452" spans="1:12" ht="15">
      <c r="A452" s="84" t="s">
        <v>2433</v>
      </c>
      <c r="B452" s="84" t="s">
        <v>2434</v>
      </c>
      <c r="C452" s="84">
        <v>8</v>
      </c>
      <c r="D452" s="122">
        <v>0.01284711868535236</v>
      </c>
      <c r="E452" s="122">
        <v>1.2872417111783478</v>
      </c>
      <c r="F452" s="84" t="s">
        <v>2248</v>
      </c>
      <c r="G452" s="84" t="b">
        <v>0</v>
      </c>
      <c r="H452" s="84" t="b">
        <v>0</v>
      </c>
      <c r="I452" s="84" t="b">
        <v>0</v>
      </c>
      <c r="J452" s="84" t="b">
        <v>0</v>
      </c>
      <c r="K452" s="84" t="b">
        <v>0</v>
      </c>
      <c r="L452" s="84" t="b">
        <v>0</v>
      </c>
    </row>
    <row r="453" spans="1:12" ht="15">
      <c r="A453" s="84" t="s">
        <v>2434</v>
      </c>
      <c r="B453" s="84" t="s">
        <v>2435</v>
      </c>
      <c r="C453" s="84">
        <v>8</v>
      </c>
      <c r="D453" s="122">
        <v>0.01284711868535236</v>
      </c>
      <c r="E453" s="122">
        <v>1.2872417111783478</v>
      </c>
      <c r="F453" s="84" t="s">
        <v>2248</v>
      </c>
      <c r="G453" s="84" t="b">
        <v>0</v>
      </c>
      <c r="H453" s="84" t="b">
        <v>0</v>
      </c>
      <c r="I453" s="84" t="b">
        <v>0</v>
      </c>
      <c r="J453" s="84" t="b">
        <v>0</v>
      </c>
      <c r="K453" s="84" t="b">
        <v>0</v>
      </c>
      <c r="L453" s="84" t="b">
        <v>0</v>
      </c>
    </row>
    <row r="454" spans="1:12" ht="15">
      <c r="A454" s="84" t="s">
        <v>2435</v>
      </c>
      <c r="B454" s="84" t="s">
        <v>2436</v>
      </c>
      <c r="C454" s="84">
        <v>8</v>
      </c>
      <c r="D454" s="122">
        <v>0.01284711868535236</v>
      </c>
      <c r="E454" s="122">
        <v>1.2872417111783478</v>
      </c>
      <c r="F454" s="84" t="s">
        <v>2248</v>
      </c>
      <c r="G454" s="84" t="b">
        <v>0</v>
      </c>
      <c r="H454" s="84" t="b">
        <v>0</v>
      </c>
      <c r="I454" s="84" t="b">
        <v>0</v>
      </c>
      <c r="J454" s="84" t="b">
        <v>0</v>
      </c>
      <c r="K454" s="84" t="b">
        <v>0</v>
      </c>
      <c r="L454" s="84" t="b">
        <v>0</v>
      </c>
    </row>
    <row r="455" spans="1:12" ht="15">
      <c r="A455" s="84" t="s">
        <v>2436</v>
      </c>
      <c r="B455" s="84" t="s">
        <v>2437</v>
      </c>
      <c r="C455" s="84">
        <v>8</v>
      </c>
      <c r="D455" s="122">
        <v>0.01284711868535236</v>
      </c>
      <c r="E455" s="122">
        <v>1.2872417111783478</v>
      </c>
      <c r="F455" s="84" t="s">
        <v>2248</v>
      </c>
      <c r="G455" s="84" t="b">
        <v>0</v>
      </c>
      <c r="H455" s="84" t="b">
        <v>0</v>
      </c>
      <c r="I455" s="84" t="b">
        <v>0</v>
      </c>
      <c r="J455" s="84" t="b">
        <v>0</v>
      </c>
      <c r="K455" s="84" t="b">
        <v>0</v>
      </c>
      <c r="L455" s="84" t="b">
        <v>0</v>
      </c>
    </row>
    <row r="456" spans="1:12" ht="15">
      <c r="A456" s="84" t="s">
        <v>2437</v>
      </c>
      <c r="B456" s="84" t="s">
        <v>2821</v>
      </c>
      <c r="C456" s="84">
        <v>8</v>
      </c>
      <c r="D456" s="122">
        <v>0.01284711868535236</v>
      </c>
      <c r="E456" s="122">
        <v>1.2872417111783478</v>
      </c>
      <c r="F456" s="84" t="s">
        <v>2248</v>
      </c>
      <c r="G456" s="84" t="b">
        <v>0</v>
      </c>
      <c r="H456" s="84" t="b">
        <v>0</v>
      </c>
      <c r="I456" s="84" t="b">
        <v>0</v>
      </c>
      <c r="J456" s="84" t="b">
        <v>0</v>
      </c>
      <c r="K456" s="84" t="b">
        <v>0</v>
      </c>
      <c r="L456" s="84" t="b">
        <v>0</v>
      </c>
    </row>
    <row r="457" spans="1:12" ht="15">
      <c r="A457" s="84" t="s">
        <v>2821</v>
      </c>
      <c r="B457" s="84" t="s">
        <v>2390</v>
      </c>
      <c r="C457" s="84">
        <v>8</v>
      </c>
      <c r="D457" s="122">
        <v>0.01284711868535236</v>
      </c>
      <c r="E457" s="122">
        <v>1.2872417111783478</v>
      </c>
      <c r="F457" s="84" t="s">
        <v>2248</v>
      </c>
      <c r="G457" s="84" t="b">
        <v>0</v>
      </c>
      <c r="H457" s="84" t="b">
        <v>0</v>
      </c>
      <c r="I457" s="84" t="b">
        <v>0</v>
      </c>
      <c r="J457" s="84" t="b">
        <v>0</v>
      </c>
      <c r="K457" s="84" t="b">
        <v>0</v>
      </c>
      <c r="L457" s="84" t="b">
        <v>0</v>
      </c>
    </row>
    <row r="458" spans="1:12" ht="15">
      <c r="A458" s="84" t="s">
        <v>2390</v>
      </c>
      <c r="B458" s="84" t="s">
        <v>2819</v>
      </c>
      <c r="C458" s="84">
        <v>8</v>
      </c>
      <c r="D458" s="122">
        <v>0.01284711868535236</v>
      </c>
      <c r="E458" s="122">
        <v>1.2872417111783478</v>
      </c>
      <c r="F458" s="84" t="s">
        <v>2248</v>
      </c>
      <c r="G458" s="84" t="b">
        <v>0</v>
      </c>
      <c r="H458" s="84" t="b">
        <v>0</v>
      </c>
      <c r="I458" s="84" t="b">
        <v>0</v>
      </c>
      <c r="J458" s="84" t="b">
        <v>0</v>
      </c>
      <c r="K458" s="84" t="b">
        <v>0</v>
      </c>
      <c r="L458" s="84" t="b">
        <v>0</v>
      </c>
    </row>
    <row r="459" spans="1:12" ht="15">
      <c r="A459" s="84" t="s">
        <v>313</v>
      </c>
      <c r="B459" s="84" t="s">
        <v>2430</v>
      </c>
      <c r="C459" s="84">
        <v>7</v>
      </c>
      <c r="D459" s="122">
        <v>0.013629132548764534</v>
      </c>
      <c r="E459" s="122">
        <v>1.1489390130120665</v>
      </c>
      <c r="F459" s="84" t="s">
        <v>2248</v>
      </c>
      <c r="G459" s="84" t="b">
        <v>0</v>
      </c>
      <c r="H459" s="84" t="b">
        <v>0</v>
      </c>
      <c r="I459" s="84" t="b">
        <v>0</v>
      </c>
      <c r="J459" s="84" t="b">
        <v>0</v>
      </c>
      <c r="K459" s="84" t="b">
        <v>0</v>
      </c>
      <c r="L459" s="84" t="b">
        <v>0</v>
      </c>
    </row>
    <row r="460" spans="1:12" ht="15">
      <c r="A460" s="84" t="s">
        <v>2819</v>
      </c>
      <c r="B460" s="84" t="s">
        <v>2429</v>
      </c>
      <c r="C460" s="84">
        <v>7</v>
      </c>
      <c r="D460" s="122">
        <v>0.013629132548764534</v>
      </c>
      <c r="E460" s="122">
        <v>1.1903316981702916</v>
      </c>
      <c r="F460" s="84" t="s">
        <v>2248</v>
      </c>
      <c r="G460" s="84" t="b">
        <v>0</v>
      </c>
      <c r="H460" s="84" t="b">
        <v>0</v>
      </c>
      <c r="I460" s="84" t="b">
        <v>0</v>
      </c>
      <c r="J460" s="84" t="b">
        <v>0</v>
      </c>
      <c r="K460" s="84" t="b">
        <v>0</v>
      </c>
      <c r="L460" s="84" t="b">
        <v>0</v>
      </c>
    </row>
    <row r="461" spans="1:12" ht="15">
      <c r="A461" s="84" t="s">
        <v>2355</v>
      </c>
      <c r="B461" s="84" t="s">
        <v>622</v>
      </c>
      <c r="C461" s="84">
        <v>4</v>
      </c>
      <c r="D461" s="122">
        <v>0.01350661806418162</v>
      </c>
      <c r="E461" s="122">
        <v>1.588271706842329</v>
      </c>
      <c r="F461" s="84" t="s">
        <v>2248</v>
      </c>
      <c r="G461" s="84" t="b">
        <v>0</v>
      </c>
      <c r="H461" s="84" t="b">
        <v>0</v>
      </c>
      <c r="I461" s="84" t="b">
        <v>0</v>
      </c>
      <c r="J461" s="84" t="b">
        <v>0</v>
      </c>
      <c r="K461" s="84" t="b">
        <v>0</v>
      </c>
      <c r="L461" s="84" t="b">
        <v>0</v>
      </c>
    </row>
    <row r="462" spans="1:12" ht="15">
      <c r="A462" s="84" t="s">
        <v>2873</v>
      </c>
      <c r="B462" s="84" t="s">
        <v>2449</v>
      </c>
      <c r="C462" s="84">
        <v>3</v>
      </c>
      <c r="D462" s="122">
        <v>0.012334764782400332</v>
      </c>
      <c r="E462" s="122">
        <v>1.713210443450629</v>
      </c>
      <c r="F462" s="84" t="s">
        <v>2248</v>
      </c>
      <c r="G462" s="84" t="b">
        <v>0</v>
      </c>
      <c r="H462" s="84" t="b">
        <v>0</v>
      </c>
      <c r="I462" s="84" t="b">
        <v>0</v>
      </c>
      <c r="J462" s="84" t="b">
        <v>0</v>
      </c>
      <c r="K462" s="84" t="b">
        <v>0</v>
      </c>
      <c r="L462" s="84" t="b">
        <v>0</v>
      </c>
    </row>
    <row r="463" spans="1:12" ht="15">
      <c r="A463" s="84" t="s">
        <v>2449</v>
      </c>
      <c r="B463" s="84" t="s">
        <v>2355</v>
      </c>
      <c r="C463" s="84">
        <v>3</v>
      </c>
      <c r="D463" s="122">
        <v>0.012334764782400332</v>
      </c>
      <c r="E463" s="122">
        <v>1.588271706842329</v>
      </c>
      <c r="F463" s="84" t="s">
        <v>2248</v>
      </c>
      <c r="G463" s="84" t="b">
        <v>0</v>
      </c>
      <c r="H463" s="84" t="b">
        <v>0</v>
      </c>
      <c r="I463" s="84" t="b">
        <v>0</v>
      </c>
      <c r="J463" s="84" t="b">
        <v>0</v>
      </c>
      <c r="K463" s="84" t="b">
        <v>0</v>
      </c>
      <c r="L463" s="84" t="b">
        <v>0</v>
      </c>
    </row>
    <row r="464" spans="1:12" ht="15">
      <c r="A464" s="84" t="s">
        <v>622</v>
      </c>
      <c r="B464" s="84" t="s">
        <v>2425</v>
      </c>
      <c r="C464" s="84">
        <v>3</v>
      </c>
      <c r="D464" s="122">
        <v>0.012334764782400332</v>
      </c>
      <c r="E464" s="122">
        <v>1.588271706842329</v>
      </c>
      <c r="F464" s="84" t="s">
        <v>2248</v>
      </c>
      <c r="G464" s="84" t="b">
        <v>0</v>
      </c>
      <c r="H464" s="84" t="b">
        <v>0</v>
      </c>
      <c r="I464" s="84" t="b">
        <v>0</v>
      </c>
      <c r="J464" s="84" t="b">
        <v>1</v>
      </c>
      <c r="K464" s="84" t="b">
        <v>0</v>
      </c>
      <c r="L464" s="84" t="b">
        <v>0</v>
      </c>
    </row>
    <row r="465" spans="1:12" ht="15">
      <c r="A465" s="84" t="s">
        <v>2425</v>
      </c>
      <c r="B465" s="84" t="s">
        <v>2823</v>
      </c>
      <c r="C465" s="84">
        <v>3</v>
      </c>
      <c r="D465" s="122">
        <v>0.012334764782400332</v>
      </c>
      <c r="E465" s="122">
        <v>1.713210443450629</v>
      </c>
      <c r="F465" s="84" t="s">
        <v>2248</v>
      </c>
      <c r="G465" s="84" t="b">
        <v>1</v>
      </c>
      <c r="H465" s="84" t="b">
        <v>0</v>
      </c>
      <c r="I465" s="84" t="b">
        <v>0</v>
      </c>
      <c r="J465" s="84" t="b">
        <v>0</v>
      </c>
      <c r="K465" s="84" t="b">
        <v>0</v>
      </c>
      <c r="L465" s="84" t="b">
        <v>0</v>
      </c>
    </row>
    <row r="466" spans="1:12" ht="15">
      <c r="A466" s="84" t="s">
        <v>2823</v>
      </c>
      <c r="B466" s="84" t="s">
        <v>2829</v>
      </c>
      <c r="C466" s="84">
        <v>3</v>
      </c>
      <c r="D466" s="122">
        <v>0.012334764782400332</v>
      </c>
      <c r="E466" s="122">
        <v>1.713210443450629</v>
      </c>
      <c r="F466" s="84" t="s">
        <v>2248</v>
      </c>
      <c r="G466" s="84" t="b">
        <v>0</v>
      </c>
      <c r="H466" s="84" t="b">
        <v>0</v>
      </c>
      <c r="I466" s="84" t="b">
        <v>0</v>
      </c>
      <c r="J466" s="84" t="b">
        <v>0</v>
      </c>
      <c r="K466" s="84" t="b">
        <v>1</v>
      </c>
      <c r="L466" s="84" t="b">
        <v>0</v>
      </c>
    </row>
    <row r="467" spans="1:12" ht="15">
      <c r="A467" s="84" t="s">
        <v>2829</v>
      </c>
      <c r="B467" s="84" t="s">
        <v>594</v>
      </c>
      <c r="C467" s="84">
        <v>3</v>
      </c>
      <c r="D467" s="122">
        <v>0.012334764782400332</v>
      </c>
      <c r="E467" s="122">
        <v>1.3452336581560347</v>
      </c>
      <c r="F467" s="84" t="s">
        <v>2248</v>
      </c>
      <c r="G467" s="84" t="b">
        <v>0</v>
      </c>
      <c r="H467" s="84" t="b">
        <v>1</v>
      </c>
      <c r="I467" s="84" t="b">
        <v>0</v>
      </c>
      <c r="J467" s="84" t="b">
        <v>0</v>
      </c>
      <c r="K467" s="84" t="b">
        <v>0</v>
      </c>
      <c r="L467" s="84" t="b">
        <v>0</v>
      </c>
    </row>
    <row r="468" spans="1:12" ht="15">
      <c r="A468" s="84" t="s">
        <v>2846</v>
      </c>
      <c r="B468" s="84" t="s">
        <v>594</v>
      </c>
      <c r="C468" s="84">
        <v>3</v>
      </c>
      <c r="D468" s="122">
        <v>0.012334764782400332</v>
      </c>
      <c r="E468" s="122">
        <v>1.3452336581560347</v>
      </c>
      <c r="F468" s="84" t="s">
        <v>2248</v>
      </c>
      <c r="G468" s="84" t="b">
        <v>0</v>
      </c>
      <c r="H468" s="84" t="b">
        <v>0</v>
      </c>
      <c r="I468" s="84" t="b">
        <v>0</v>
      </c>
      <c r="J468" s="84" t="b">
        <v>0</v>
      </c>
      <c r="K468" s="84" t="b">
        <v>0</v>
      </c>
      <c r="L468" s="84" t="b">
        <v>0</v>
      </c>
    </row>
    <row r="469" spans="1:12" ht="15">
      <c r="A469" s="84" t="s">
        <v>594</v>
      </c>
      <c r="B469" s="84" t="s">
        <v>2392</v>
      </c>
      <c r="C469" s="84">
        <v>3</v>
      </c>
      <c r="D469" s="122">
        <v>0.012334764782400332</v>
      </c>
      <c r="E469" s="122">
        <v>1.588271706842329</v>
      </c>
      <c r="F469" s="84" t="s">
        <v>2248</v>
      </c>
      <c r="G469" s="84" t="b">
        <v>0</v>
      </c>
      <c r="H469" s="84" t="b">
        <v>0</v>
      </c>
      <c r="I469" s="84" t="b">
        <v>0</v>
      </c>
      <c r="J469" s="84" t="b">
        <v>0</v>
      </c>
      <c r="K469" s="84" t="b">
        <v>0</v>
      </c>
      <c r="L469" s="84" t="b">
        <v>0</v>
      </c>
    </row>
    <row r="470" spans="1:12" ht="15">
      <c r="A470" s="84" t="s">
        <v>2392</v>
      </c>
      <c r="B470" s="84" t="s">
        <v>2369</v>
      </c>
      <c r="C470" s="84">
        <v>3</v>
      </c>
      <c r="D470" s="122">
        <v>0.012334764782400332</v>
      </c>
      <c r="E470" s="122">
        <v>1.713210443450629</v>
      </c>
      <c r="F470" s="84" t="s">
        <v>2248</v>
      </c>
      <c r="G470" s="84" t="b">
        <v>0</v>
      </c>
      <c r="H470" s="84" t="b">
        <v>0</v>
      </c>
      <c r="I470" s="84" t="b">
        <v>0</v>
      </c>
      <c r="J470" s="84" t="b">
        <v>0</v>
      </c>
      <c r="K470" s="84" t="b">
        <v>0</v>
      </c>
      <c r="L470" s="84" t="b">
        <v>0</v>
      </c>
    </row>
    <row r="471" spans="1:12" ht="15">
      <c r="A471" s="84" t="s">
        <v>2369</v>
      </c>
      <c r="B471" s="84" t="s">
        <v>2865</v>
      </c>
      <c r="C471" s="84">
        <v>3</v>
      </c>
      <c r="D471" s="122">
        <v>0.012334764782400332</v>
      </c>
      <c r="E471" s="122">
        <v>1.713210443450629</v>
      </c>
      <c r="F471" s="84" t="s">
        <v>2248</v>
      </c>
      <c r="G471" s="84" t="b">
        <v>0</v>
      </c>
      <c r="H471" s="84" t="b">
        <v>0</v>
      </c>
      <c r="I471" s="84" t="b">
        <v>0</v>
      </c>
      <c r="J471" s="84" t="b">
        <v>0</v>
      </c>
      <c r="K471" s="84" t="b">
        <v>1</v>
      </c>
      <c r="L471" s="84" t="b">
        <v>0</v>
      </c>
    </row>
    <row r="472" spans="1:12" ht="15">
      <c r="A472" s="84" t="s">
        <v>2865</v>
      </c>
      <c r="B472" s="84" t="s">
        <v>2866</v>
      </c>
      <c r="C472" s="84">
        <v>3</v>
      </c>
      <c r="D472" s="122">
        <v>0.012334764782400332</v>
      </c>
      <c r="E472" s="122">
        <v>1.713210443450629</v>
      </c>
      <c r="F472" s="84" t="s">
        <v>2248</v>
      </c>
      <c r="G472" s="84" t="b">
        <v>0</v>
      </c>
      <c r="H472" s="84" t="b">
        <v>1</v>
      </c>
      <c r="I472" s="84" t="b">
        <v>0</v>
      </c>
      <c r="J472" s="84" t="b">
        <v>0</v>
      </c>
      <c r="K472" s="84" t="b">
        <v>1</v>
      </c>
      <c r="L472" s="84" t="b">
        <v>0</v>
      </c>
    </row>
    <row r="473" spans="1:12" ht="15">
      <c r="A473" s="84" t="s">
        <v>2866</v>
      </c>
      <c r="B473" s="84" t="s">
        <v>2370</v>
      </c>
      <c r="C473" s="84">
        <v>3</v>
      </c>
      <c r="D473" s="122">
        <v>0.012334764782400332</v>
      </c>
      <c r="E473" s="122">
        <v>1.713210443450629</v>
      </c>
      <c r="F473" s="84" t="s">
        <v>2248</v>
      </c>
      <c r="G473" s="84" t="b">
        <v>0</v>
      </c>
      <c r="H473" s="84" t="b">
        <v>1</v>
      </c>
      <c r="I473" s="84" t="b">
        <v>0</v>
      </c>
      <c r="J473" s="84" t="b">
        <v>0</v>
      </c>
      <c r="K473" s="84" t="b">
        <v>0</v>
      </c>
      <c r="L473" s="84" t="b">
        <v>0</v>
      </c>
    </row>
    <row r="474" spans="1:12" ht="15">
      <c r="A474" s="84" t="s">
        <v>2370</v>
      </c>
      <c r="B474" s="84" t="s">
        <v>2429</v>
      </c>
      <c r="C474" s="84">
        <v>3</v>
      </c>
      <c r="D474" s="122">
        <v>0.012334764782400332</v>
      </c>
      <c r="E474" s="122">
        <v>1.1903316981702916</v>
      </c>
      <c r="F474" s="84" t="s">
        <v>2248</v>
      </c>
      <c r="G474" s="84" t="b">
        <v>0</v>
      </c>
      <c r="H474" s="84" t="b">
        <v>0</v>
      </c>
      <c r="I474" s="84" t="b">
        <v>0</v>
      </c>
      <c r="J474" s="84" t="b">
        <v>0</v>
      </c>
      <c r="K474" s="84" t="b">
        <v>0</v>
      </c>
      <c r="L474" s="84" t="b">
        <v>0</v>
      </c>
    </row>
    <row r="475" spans="1:12" ht="15">
      <c r="A475" s="84" t="s">
        <v>2429</v>
      </c>
      <c r="B475" s="84" t="s">
        <v>2867</v>
      </c>
      <c r="C475" s="84">
        <v>3</v>
      </c>
      <c r="D475" s="122">
        <v>0.012334764782400332</v>
      </c>
      <c r="E475" s="122">
        <v>1.713210443450629</v>
      </c>
      <c r="F475" s="84" t="s">
        <v>2248</v>
      </c>
      <c r="G475" s="84" t="b">
        <v>0</v>
      </c>
      <c r="H475" s="84" t="b">
        <v>0</v>
      </c>
      <c r="I475" s="84" t="b">
        <v>0</v>
      </c>
      <c r="J475" s="84" t="b">
        <v>0</v>
      </c>
      <c r="K475" s="84" t="b">
        <v>0</v>
      </c>
      <c r="L475" s="84" t="b">
        <v>0</v>
      </c>
    </row>
    <row r="476" spans="1:12" ht="15">
      <c r="A476" s="84" t="s">
        <v>2867</v>
      </c>
      <c r="B476" s="84" t="s">
        <v>2868</v>
      </c>
      <c r="C476" s="84">
        <v>3</v>
      </c>
      <c r="D476" s="122">
        <v>0.012334764782400332</v>
      </c>
      <c r="E476" s="122">
        <v>1.713210443450629</v>
      </c>
      <c r="F476" s="84" t="s">
        <v>2248</v>
      </c>
      <c r="G476" s="84" t="b">
        <v>0</v>
      </c>
      <c r="H476" s="84" t="b">
        <v>0</v>
      </c>
      <c r="I476" s="84" t="b">
        <v>0</v>
      </c>
      <c r="J476" s="84" t="b">
        <v>0</v>
      </c>
      <c r="K476" s="84" t="b">
        <v>0</v>
      </c>
      <c r="L476" s="84" t="b">
        <v>0</v>
      </c>
    </row>
    <row r="477" spans="1:12" ht="15">
      <c r="A477" s="84" t="s">
        <v>313</v>
      </c>
      <c r="B477" s="84" t="s">
        <v>2846</v>
      </c>
      <c r="C477" s="84">
        <v>2</v>
      </c>
      <c r="D477" s="122">
        <v>0.010294838392843531</v>
      </c>
      <c r="E477" s="122">
        <v>1.1489390130120665</v>
      </c>
      <c r="F477" s="84" t="s">
        <v>2248</v>
      </c>
      <c r="G477" s="84" t="b">
        <v>0</v>
      </c>
      <c r="H477" s="84" t="b">
        <v>0</v>
      </c>
      <c r="I477" s="84" t="b">
        <v>0</v>
      </c>
      <c r="J477" s="84" t="b">
        <v>0</v>
      </c>
      <c r="K477" s="84" t="b">
        <v>0</v>
      </c>
      <c r="L477" s="84" t="b">
        <v>0</v>
      </c>
    </row>
    <row r="478" spans="1:12" ht="15">
      <c r="A478" s="84" t="s">
        <v>2868</v>
      </c>
      <c r="B478" s="84" t="s">
        <v>2847</v>
      </c>
      <c r="C478" s="84">
        <v>2</v>
      </c>
      <c r="D478" s="122">
        <v>0.010294838392843531</v>
      </c>
      <c r="E478" s="122">
        <v>1.8893017025063104</v>
      </c>
      <c r="F478" s="84" t="s">
        <v>2248</v>
      </c>
      <c r="G478" s="84" t="b">
        <v>0</v>
      </c>
      <c r="H478" s="84" t="b">
        <v>0</v>
      </c>
      <c r="I478" s="84" t="b">
        <v>0</v>
      </c>
      <c r="J478" s="84" t="b">
        <v>0</v>
      </c>
      <c r="K478" s="84" t="b">
        <v>0</v>
      </c>
      <c r="L478" s="84" t="b">
        <v>0</v>
      </c>
    </row>
    <row r="479" spans="1:12" ht="15">
      <c r="A479" s="84" t="s">
        <v>313</v>
      </c>
      <c r="B479" s="84" t="s">
        <v>2873</v>
      </c>
      <c r="C479" s="84">
        <v>2</v>
      </c>
      <c r="D479" s="122">
        <v>0.010294838392843531</v>
      </c>
      <c r="E479" s="122">
        <v>1.1489390130120665</v>
      </c>
      <c r="F479" s="84" t="s">
        <v>2248</v>
      </c>
      <c r="G479" s="84" t="b">
        <v>0</v>
      </c>
      <c r="H479" s="84" t="b">
        <v>0</v>
      </c>
      <c r="I479" s="84" t="b">
        <v>0</v>
      </c>
      <c r="J479" s="84" t="b">
        <v>0</v>
      </c>
      <c r="K479" s="84" t="b">
        <v>0</v>
      </c>
      <c r="L479" s="84" t="b">
        <v>0</v>
      </c>
    </row>
    <row r="480" spans="1:12" ht="15">
      <c r="A480" s="84" t="s">
        <v>2439</v>
      </c>
      <c r="B480" s="84" t="s">
        <v>2440</v>
      </c>
      <c r="C480" s="84">
        <v>10</v>
      </c>
      <c r="D480" s="122">
        <v>0</v>
      </c>
      <c r="E480" s="122">
        <v>1.0718820073061255</v>
      </c>
      <c r="F480" s="84" t="s">
        <v>2249</v>
      </c>
      <c r="G480" s="84" t="b">
        <v>0</v>
      </c>
      <c r="H480" s="84" t="b">
        <v>0</v>
      </c>
      <c r="I480" s="84" t="b">
        <v>0</v>
      </c>
      <c r="J480" s="84" t="b">
        <v>0</v>
      </c>
      <c r="K480" s="84" t="b">
        <v>0</v>
      </c>
      <c r="L480" s="84" t="b">
        <v>0</v>
      </c>
    </row>
    <row r="481" spans="1:12" ht="15">
      <c r="A481" s="84" t="s">
        <v>2440</v>
      </c>
      <c r="B481" s="84" t="s">
        <v>2441</v>
      </c>
      <c r="C481" s="84">
        <v>10</v>
      </c>
      <c r="D481" s="122">
        <v>0</v>
      </c>
      <c r="E481" s="122">
        <v>1.0718820073061255</v>
      </c>
      <c r="F481" s="84" t="s">
        <v>2249</v>
      </c>
      <c r="G481" s="84" t="b">
        <v>0</v>
      </c>
      <c r="H481" s="84" t="b">
        <v>0</v>
      </c>
      <c r="I481" s="84" t="b">
        <v>0</v>
      </c>
      <c r="J481" s="84" t="b">
        <v>0</v>
      </c>
      <c r="K481" s="84" t="b">
        <v>0</v>
      </c>
      <c r="L481" s="84" t="b">
        <v>0</v>
      </c>
    </row>
    <row r="482" spans="1:12" ht="15">
      <c r="A482" s="84" t="s">
        <v>2441</v>
      </c>
      <c r="B482" s="84" t="s">
        <v>2442</v>
      </c>
      <c r="C482" s="84">
        <v>10</v>
      </c>
      <c r="D482" s="122">
        <v>0</v>
      </c>
      <c r="E482" s="122">
        <v>1.0718820073061255</v>
      </c>
      <c r="F482" s="84" t="s">
        <v>2249</v>
      </c>
      <c r="G482" s="84" t="b">
        <v>0</v>
      </c>
      <c r="H482" s="84" t="b">
        <v>0</v>
      </c>
      <c r="I482" s="84" t="b">
        <v>0</v>
      </c>
      <c r="J482" s="84" t="b">
        <v>0</v>
      </c>
      <c r="K482" s="84" t="b">
        <v>0</v>
      </c>
      <c r="L482" s="84" t="b">
        <v>0</v>
      </c>
    </row>
    <row r="483" spans="1:12" ht="15">
      <c r="A483" s="84" t="s">
        <v>2442</v>
      </c>
      <c r="B483" s="84" t="s">
        <v>2363</v>
      </c>
      <c r="C483" s="84">
        <v>10</v>
      </c>
      <c r="D483" s="122">
        <v>0</v>
      </c>
      <c r="E483" s="122">
        <v>1.0718820073061255</v>
      </c>
      <c r="F483" s="84" t="s">
        <v>2249</v>
      </c>
      <c r="G483" s="84" t="b">
        <v>0</v>
      </c>
      <c r="H483" s="84" t="b">
        <v>0</v>
      </c>
      <c r="I483" s="84" t="b">
        <v>0</v>
      </c>
      <c r="J483" s="84" t="b">
        <v>1</v>
      </c>
      <c r="K483" s="84" t="b">
        <v>0</v>
      </c>
      <c r="L483" s="84" t="b">
        <v>0</v>
      </c>
    </row>
    <row r="484" spans="1:12" ht="15">
      <c r="A484" s="84" t="s">
        <v>2363</v>
      </c>
      <c r="B484" s="84" t="s">
        <v>2355</v>
      </c>
      <c r="C484" s="84">
        <v>10</v>
      </c>
      <c r="D484" s="122">
        <v>0</v>
      </c>
      <c r="E484" s="122">
        <v>1.0718820073061255</v>
      </c>
      <c r="F484" s="84" t="s">
        <v>2249</v>
      </c>
      <c r="G484" s="84" t="b">
        <v>1</v>
      </c>
      <c r="H484" s="84" t="b">
        <v>0</v>
      </c>
      <c r="I484" s="84" t="b">
        <v>0</v>
      </c>
      <c r="J484" s="84" t="b">
        <v>0</v>
      </c>
      <c r="K484" s="84" t="b">
        <v>0</v>
      </c>
      <c r="L484" s="84" t="b">
        <v>0</v>
      </c>
    </row>
    <row r="485" spans="1:12" ht="15">
      <c r="A485" s="84" t="s">
        <v>2355</v>
      </c>
      <c r="B485" s="84" t="s">
        <v>2343</v>
      </c>
      <c r="C485" s="84">
        <v>10</v>
      </c>
      <c r="D485" s="122">
        <v>0</v>
      </c>
      <c r="E485" s="122">
        <v>1.0718820073061255</v>
      </c>
      <c r="F485" s="84" t="s">
        <v>2249</v>
      </c>
      <c r="G485" s="84" t="b">
        <v>0</v>
      </c>
      <c r="H485" s="84" t="b">
        <v>0</v>
      </c>
      <c r="I485" s="84" t="b">
        <v>0</v>
      </c>
      <c r="J485" s="84" t="b">
        <v>0</v>
      </c>
      <c r="K485" s="84" t="b">
        <v>0</v>
      </c>
      <c r="L485" s="84" t="b">
        <v>0</v>
      </c>
    </row>
    <row r="486" spans="1:12" ht="15">
      <c r="A486" s="84" t="s">
        <v>2343</v>
      </c>
      <c r="B486" s="84" t="s">
        <v>2443</v>
      </c>
      <c r="C486" s="84">
        <v>10</v>
      </c>
      <c r="D486" s="122">
        <v>0</v>
      </c>
      <c r="E486" s="122">
        <v>1.0718820073061255</v>
      </c>
      <c r="F486" s="84" t="s">
        <v>2249</v>
      </c>
      <c r="G486" s="84" t="b">
        <v>0</v>
      </c>
      <c r="H486" s="84" t="b">
        <v>0</v>
      </c>
      <c r="I486" s="84" t="b">
        <v>0</v>
      </c>
      <c r="J486" s="84" t="b">
        <v>0</v>
      </c>
      <c r="K486" s="84" t="b">
        <v>0</v>
      </c>
      <c r="L486" s="84" t="b">
        <v>0</v>
      </c>
    </row>
    <row r="487" spans="1:12" ht="15">
      <c r="A487" s="84" t="s">
        <v>2443</v>
      </c>
      <c r="B487" s="84" t="s">
        <v>2444</v>
      </c>
      <c r="C487" s="84">
        <v>10</v>
      </c>
      <c r="D487" s="122">
        <v>0</v>
      </c>
      <c r="E487" s="122">
        <v>1.0718820073061255</v>
      </c>
      <c r="F487" s="84" t="s">
        <v>2249</v>
      </c>
      <c r="G487" s="84" t="b">
        <v>0</v>
      </c>
      <c r="H487" s="84" t="b">
        <v>0</v>
      </c>
      <c r="I487" s="84" t="b">
        <v>0</v>
      </c>
      <c r="J487" s="84" t="b">
        <v>0</v>
      </c>
      <c r="K487" s="84" t="b">
        <v>0</v>
      </c>
      <c r="L487" s="84" t="b">
        <v>0</v>
      </c>
    </row>
    <row r="488" spans="1:12" ht="15">
      <c r="A488" s="84" t="s">
        <v>2444</v>
      </c>
      <c r="B488" s="84" t="s">
        <v>2445</v>
      </c>
      <c r="C488" s="84">
        <v>10</v>
      </c>
      <c r="D488" s="122">
        <v>0</v>
      </c>
      <c r="E488" s="122">
        <v>1.0718820073061255</v>
      </c>
      <c r="F488" s="84" t="s">
        <v>2249</v>
      </c>
      <c r="G488" s="84" t="b">
        <v>0</v>
      </c>
      <c r="H488" s="84" t="b">
        <v>0</v>
      </c>
      <c r="I488" s="84" t="b">
        <v>0</v>
      </c>
      <c r="J488" s="84" t="b">
        <v>0</v>
      </c>
      <c r="K488" s="84" t="b">
        <v>0</v>
      </c>
      <c r="L488" s="84" t="b">
        <v>0</v>
      </c>
    </row>
    <row r="489" spans="1:12" ht="15">
      <c r="A489" s="84" t="s">
        <v>2445</v>
      </c>
      <c r="B489" s="84" t="s">
        <v>594</v>
      </c>
      <c r="C489" s="84">
        <v>10</v>
      </c>
      <c r="D489" s="122">
        <v>0</v>
      </c>
      <c r="E489" s="122">
        <v>1.0718820073061255</v>
      </c>
      <c r="F489" s="84" t="s">
        <v>2249</v>
      </c>
      <c r="G489" s="84" t="b">
        <v>0</v>
      </c>
      <c r="H489" s="84" t="b">
        <v>0</v>
      </c>
      <c r="I489" s="84" t="b">
        <v>0</v>
      </c>
      <c r="J489" s="84" t="b">
        <v>0</v>
      </c>
      <c r="K489" s="84" t="b">
        <v>0</v>
      </c>
      <c r="L489" s="84" t="b">
        <v>0</v>
      </c>
    </row>
    <row r="490" spans="1:12" ht="15">
      <c r="A490" s="84" t="s">
        <v>297</v>
      </c>
      <c r="B490" s="84" t="s">
        <v>2439</v>
      </c>
      <c r="C490" s="84">
        <v>9</v>
      </c>
      <c r="D490" s="122">
        <v>0.003217323555047471</v>
      </c>
      <c r="E490" s="122">
        <v>1.1176394978668005</v>
      </c>
      <c r="F490" s="84" t="s">
        <v>2249</v>
      </c>
      <c r="G490" s="84" t="b">
        <v>0</v>
      </c>
      <c r="H490" s="84" t="b">
        <v>0</v>
      </c>
      <c r="I490" s="84" t="b">
        <v>0</v>
      </c>
      <c r="J490" s="84" t="b">
        <v>0</v>
      </c>
      <c r="K490" s="84" t="b">
        <v>0</v>
      </c>
      <c r="L490" s="84" t="b">
        <v>0</v>
      </c>
    </row>
    <row r="491" spans="1:12" ht="15">
      <c r="A491" s="84" t="s">
        <v>594</v>
      </c>
      <c r="B491" s="84" t="s">
        <v>2571</v>
      </c>
      <c r="C491" s="84">
        <v>9</v>
      </c>
      <c r="D491" s="122">
        <v>0.003217323555047471</v>
      </c>
      <c r="E491" s="122">
        <v>1.1176394978668005</v>
      </c>
      <c r="F491" s="84" t="s">
        <v>2249</v>
      </c>
      <c r="G491" s="84" t="b">
        <v>0</v>
      </c>
      <c r="H491" s="84" t="b">
        <v>0</v>
      </c>
      <c r="I491" s="84" t="b">
        <v>0</v>
      </c>
      <c r="J491" s="84" t="b">
        <v>0</v>
      </c>
      <c r="K491" s="84" t="b">
        <v>0</v>
      </c>
      <c r="L491" s="84" t="b">
        <v>0</v>
      </c>
    </row>
    <row r="492" spans="1:12" ht="15">
      <c r="A492" s="84" t="s">
        <v>2427</v>
      </c>
      <c r="B492" s="84" t="s">
        <v>2447</v>
      </c>
      <c r="C492" s="84">
        <v>3</v>
      </c>
      <c r="D492" s="122">
        <v>0.013522726171043215</v>
      </c>
      <c r="E492" s="122">
        <v>1.5481846105451078</v>
      </c>
      <c r="F492" s="84" t="s">
        <v>2250</v>
      </c>
      <c r="G492" s="84" t="b">
        <v>0</v>
      </c>
      <c r="H492" s="84" t="b">
        <v>0</v>
      </c>
      <c r="I492" s="84" t="b">
        <v>0</v>
      </c>
      <c r="J492" s="84" t="b">
        <v>0</v>
      </c>
      <c r="K492" s="84" t="b">
        <v>0</v>
      </c>
      <c r="L492" s="84" t="b">
        <v>0</v>
      </c>
    </row>
    <row r="493" spans="1:12" ht="15">
      <c r="A493" s="84" t="s">
        <v>2425</v>
      </c>
      <c r="B493" s="84" t="s">
        <v>2448</v>
      </c>
      <c r="C493" s="84">
        <v>3</v>
      </c>
      <c r="D493" s="122">
        <v>0.013522726171043215</v>
      </c>
      <c r="E493" s="122">
        <v>1.5481846105451078</v>
      </c>
      <c r="F493" s="84" t="s">
        <v>2250</v>
      </c>
      <c r="G493" s="84" t="b">
        <v>1</v>
      </c>
      <c r="H493" s="84" t="b">
        <v>0</v>
      </c>
      <c r="I493" s="84" t="b">
        <v>0</v>
      </c>
      <c r="J493" s="84" t="b">
        <v>0</v>
      </c>
      <c r="K493" s="84" t="b">
        <v>0</v>
      </c>
      <c r="L493" s="84" t="b">
        <v>0</v>
      </c>
    </row>
    <row r="494" spans="1:12" ht="15">
      <c r="A494" s="84" t="s">
        <v>2449</v>
      </c>
      <c r="B494" s="84" t="s">
        <v>345</v>
      </c>
      <c r="C494" s="84">
        <v>2</v>
      </c>
      <c r="D494" s="122">
        <v>0.012051206971310669</v>
      </c>
      <c r="E494" s="122">
        <v>1.724275869600789</v>
      </c>
      <c r="F494" s="84" t="s">
        <v>2250</v>
      </c>
      <c r="G494" s="84" t="b">
        <v>0</v>
      </c>
      <c r="H494" s="84" t="b">
        <v>0</v>
      </c>
      <c r="I494" s="84" t="b">
        <v>0</v>
      </c>
      <c r="J494" s="84" t="b">
        <v>0</v>
      </c>
      <c r="K494" s="84" t="b">
        <v>0</v>
      </c>
      <c r="L494" s="84" t="b">
        <v>0</v>
      </c>
    </row>
    <row r="495" spans="1:12" ht="15">
      <c r="A495" s="84" t="s">
        <v>345</v>
      </c>
      <c r="B495" s="84" t="s">
        <v>2450</v>
      </c>
      <c r="C495" s="84">
        <v>2</v>
      </c>
      <c r="D495" s="122">
        <v>0.012051206971310669</v>
      </c>
      <c r="E495" s="122">
        <v>1.724275869600789</v>
      </c>
      <c r="F495" s="84" t="s">
        <v>2250</v>
      </c>
      <c r="G495" s="84" t="b">
        <v>0</v>
      </c>
      <c r="H495" s="84" t="b">
        <v>0</v>
      </c>
      <c r="I495" s="84" t="b">
        <v>0</v>
      </c>
      <c r="J495" s="84" t="b">
        <v>0</v>
      </c>
      <c r="K495" s="84" t="b">
        <v>0</v>
      </c>
      <c r="L495" s="84" t="b">
        <v>0</v>
      </c>
    </row>
    <row r="496" spans="1:12" ht="15">
      <c r="A496" s="84" t="s">
        <v>2450</v>
      </c>
      <c r="B496" s="84" t="s">
        <v>2919</v>
      </c>
      <c r="C496" s="84">
        <v>2</v>
      </c>
      <c r="D496" s="122">
        <v>0.012051206971310669</v>
      </c>
      <c r="E496" s="122">
        <v>1.724275869600789</v>
      </c>
      <c r="F496" s="84" t="s">
        <v>2250</v>
      </c>
      <c r="G496" s="84" t="b">
        <v>0</v>
      </c>
      <c r="H496" s="84" t="b">
        <v>0</v>
      </c>
      <c r="I496" s="84" t="b">
        <v>0</v>
      </c>
      <c r="J496" s="84" t="b">
        <v>0</v>
      </c>
      <c r="K496" s="84" t="b">
        <v>0</v>
      </c>
      <c r="L496" s="84" t="b">
        <v>0</v>
      </c>
    </row>
    <row r="497" spans="1:12" ht="15">
      <c r="A497" s="84" t="s">
        <v>2919</v>
      </c>
      <c r="B497" s="84" t="s">
        <v>2920</v>
      </c>
      <c r="C497" s="84">
        <v>2</v>
      </c>
      <c r="D497" s="122">
        <v>0.012051206971310669</v>
      </c>
      <c r="E497" s="122">
        <v>1.724275869600789</v>
      </c>
      <c r="F497" s="84" t="s">
        <v>2250</v>
      </c>
      <c r="G497" s="84" t="b">
        <v>0</v>
      </c>
      <c r="H497" s="84" t="b">
        <v>0</v>
      </c>
      <c r="I497" s="84" t="b">
        <v>0</v>
      </c>
      <c r="J497" s="84" t="b">
        <v>0</v>
      </c>
      <c r="K497" s="84" t="b">
        <v>0</v>
      </c>
      <c r="L497" s="84" t="b">
        <v>0</v>
      </c>
    </row>
    <row r="498" spans="1:12" ht="15">
      <c r="A498" s="84" t="s">
        <v>2920</v>
      </c>
      <c r="B498" s="84" t="s">
        <v>2921</v>
      </c>
      <c r="C498" s="84">
        <v>2</v>
      </c>
      <c r="D498" s="122">
        <v>0.012051206971310669</v>
      </c>
      <c r="E498" s="122">
        <v>1.724275869600789</v>
      </c>
      <c r="F498" s="84" t="s">
        <v>2250</v>
      </c>
      <c r="G498" s="84" t="b">
        <v>0</v>
      </c>
      <c r="H498" s="84" t="b">
        <v>0</v>
      </c>
      <c r="I498" s="84" t="b">
        <v>0</v>
      </c>
      <c r="J498" s="84" t="b">
        <v>0</v>
      </c>
      <c r="K498" s="84" t="b">
        <v>0</v>
      </c>
      <c r="L498" s="84" t="b">
        <v>0</v>
      </c>
    </row>
    <row r="499" spans="1:12" ht="15">
      <c r="A499" s="84" t="s">
        <v>2921</v>
      </c>
      <c r="B499" s="84" t="s">
        <v>2823</v>
      </c>
      <c r="C499" s="84">
        <v>2</v>
      </c>
      <c r="D499" s="122">
        <v>0.012051206971310669</v>
      </c>
      <c r="E499" s="122">
        <v>1.724275869600789</v>
      </c>
      <c r="F499" s="84" t="s">
        <v>2250</v>
      </c>
      <c r="G499" s="84" t="b">
        <v>0</v>
      </c>
      <c r="H499" s="84" t="b">
        <v>0</v>
      </c>
      <c r="I499" s="84" t="b">
        <v>0</v>
      </c>
      <c r="J499" s="84" t="b">
        <v>0</v>
      </c>
      <c r="K499" s="84" t="b">
        <v>0</v>
      </c>
      <c r="L499" s="84" t="b">
        <v>0</v>
      </c>
    </row>
    <row r="500" spans="1:12" ht="15">
      <c r="A500" s="84" t="s">
        <v>2823</v>
      </c>
      <c r="B500" s="84" t="s">
        <v>594</v>
      </c>
      <c r="C500" s="84">
        <v>2</v>
      </c>
      <c r="D500" s="122">
        <v>0.012051206971310669</v>
      </c>
      <c r="E500" s="122">
        <v>1.5481846105451078</v>
      </c>
      <c r="F500" s="84" t="s">
        <v>2250</v>
      </c>
      <c r="G500" s="84" t="b">
        <v>0</v>
      </c>
      <c r="H500" s="84" t="b">
        <v>0</v>
      </c>
      <c r="I500" s="84" t="b">
        <v>0</v>
      </c>
      <c r="J500" s="84" t="b">
        <v>0</v>
      </c>
      <c r="K500" s="84" t="b">
        <v>0</v>
      </c>
      <c r="L500" s="84" t="b">
        <v>0</v>
      </c>
    </row>
    <row r="501" spans="1:12" ht="15">
      <c r="A501" s="84" t="s">
        <v>594</v>
      </c>
      <c r="B501" s="84" t="s">
        <v>2922</v>
      </c>
      <c r="C501" s="84">
        <v>2</v>
      </c>
      <c r="D501" s="122">
        <v>0.012051206971310669</v>
      </c>
      <c r="E501" s="122">
        <v>1.724275869600789</v>
      </c>
      <c r="F501" s="84" t="s">
        <v>2250</v>
      </c>
      <c r="G501" s="84" t="b">
        <v>0</v>
      </c>
      <c r="H501" s="84" t="b">
        <v>0</v>
      </c>
      <c r="I501" s="84" t="b">
        <v>0</v>
      </c>
      <c r="J501" s="84" t="b">
        <v>0</v>
      </c>
      <c r="K501" s="84" t="b">
        <v>1</v>
      </c>
      <c r="L501" s="84" t="b">
        <v>0</v>
      </c>
    </row>
    <row r="502" spans="1:12" ht="15">
      <c r="A502" s="84" t="s">
        <v>2869</v>
      </c>
      <c r="B502" s="84" t="s">
        <v>2946</v>
      </c>
      <c r="C502" s="84">
        <v>2</v>
      </c>
      <c r="D502" s="122">
        <v>0.012051206971310669</v>
      </c>
      <c r="E502" s="122">
        <v>1.724275869600789</v>
      </c>
      <c r="F502" s="84" t="s">
        <v>2250</v>
      </c>
      <c r="G502" s="84" t="b">
        <v>0</v>
      </c>
      <c r="H502" s="84" t="b">
        <v>0</v>
      </c>
      <c r="I502" s="84" t="b">
        <v>0</v>
      </c>
      <c r="J502" s="84" t="b">
        <v>0</v>
      </c>
      <c r="K502" s="84" t="b">
        <v>0</v>
      </c>
      <c r="L502" s="84" t="b">
        <v>0</v>
      </c>
    </row>
    <row r="503" spans="1:12" ht="15">
      <c r="A503" s="84" t="s">
        <v>2946</v>
      </c>
      <c r="B503" s="84" t="s">
        <v>2947</v>
      </c>
      <c r="C503" s="84">
        <v>2</v>
      </c>
      <c r="D503" s="122">
        <v>0.012051206971310669</v>
      </c>
      <c r="E503" s="122">
        <v>1.724275869600789</v>
      </c>
      <c r="F503" s="84" t="s">
        <v>2250</v>
      </c>
      <c r="G503" s="84" t="b">
        <v>0</v>
      </c>
      <c r="H503" s="84" t="b">
        <v>0</v>
      </c>
      <c r="I503" s="84" t="b">
        <v>0</v>
      </c>
      <c r="J503" s="84" t="b">
        <v>0</v>
      </c>
      <c r="K503" s="84" t="b">
        <v>1</v>
      </c>
      <c r="L503" s="84" t="b">
        <v>0</v>
      </c>
    </row>
    <row r="504" spans="1:12" ht="15">
      <c r="A504" s="84" t="s">
        <v>2947</v>
      </c>
      <c r="B504" s="84" t="s">
        <v>2948</v>
      </c>
      <c r="C504" s="84">
        <v>2</v>
      </c>
      <c r="D504" s="122">
        <v>0.012051206971310669</v>
      </c>
      <c r="E504" s="122">
        <v>1.724275869600789</v>
      </c>
      <c r="F504" s="84" t="s">
        <v>2250</v>
      </c>
      <c r="G504" s="84" t="b">
        <v>0</v>
      </c>
      <c r="H504" s="84" t="b">
        <v>1</v>
      </c>
      <c r="I504" s="84" t="b">
        <v>0</v>
      </c>
      <c r="J504" s="84" t="b">
        <v>0</v>
      </c>
      <c r="K504" s="84" t="b">
        <v>0</v>
      </c>
      <c r="L504" s="84" t="b">
        <v>0</v>
      </c>
    </row>
    <row r="505" spans="1:12" ht="15">
      <c r="A505" s="84" t="s">
        <v>2948</v>
      </c>
      <c r="B505" s="84" t="s">
        <v>2949</v>
      </c>
      <c r="C505" s="84">
        <v>2</v>
      </c>
      <c r="D505" s="122">
        <v>0.012051206971310669</v>
      </c>
      <c r="E505" s="122">
        <v>1.724275869600789</v>
      </c>
      <c r="F505" s="84" t="s">
        <v>2250</v>
      </c>
      <c r="G505" s="84" t="b">
        <v>0</v>
      </c>
      <c r="H505" s="84" t="b">
        <v>0</v>
      </c>
      <c r="I505" s="84" t="b">
        <v>0</v>
      </c>
      <c r="J505" s="84" t="b">
        <v>0</v>
      </c>
      <c r="K505" s="84" t="b">
        <v>1</v>
      </c>
      <c r="L505" s="84" t="b">
        <v>0</v>
      </c>
    </row>
    <row r="506" spans="1:12" ht="15">
      <c r="A506" s="84" t="s">
        <v>2949</v>
      </c>
      <c r="B506" s="84" t="s">
        <v>2950</v>
      </c>
      <c r="C506" s="84">
        <v>2</v>
      </c>
      <c r="D506" s="122">
        <v>0.012051206971310669</v>
      </c>
      <c r="E506" s="122">
        <v>1.724275869600789</v>
      </c>
      <c r="F506" s="84" t="s">
        <v>2250</v>
      </c>
      <c r="G506" s="84" t="b">
        <v>0</v>
      </c>
      <c r="H506" s="84" t="b">
        <v>1</v>
      </c>
      <c r="I506" s="84" t="b">
        <v>0</v>
      </c>
      <c r="J506" s="84" t="b">
        <v>0</v>
      </c>
      <c r="K506" s="84" t="b">
        <v>0</v>
      </c>
      <c r="L506" s="84" t="b">
        <v>0</v>
      </c>
    </row>
    <row r="507" spans="1:12" ht="15">
      <c r="A507" s="84" t="s">
        <v>2950</v>
      </c>
      <c r="B507" s="84" t="s">
        <v>2951</v>
      </c>
      <c r="C507" s="84">
        <v>2</v>
      </c>
      <c r="D507" s="122">
        <v>0.012051206971310669</v>
      </c>
      <c r="E507" s="122">
        <v>1.724275869600789</v>
      </c>
      <c r="F507" s="84" t="s">
        <v>2250</v>
      </c>
      <c r="G507" s="84" t="b">
        <v>0</v>
      </c>
      <c r="H507" s="84" t="b">
        <v>0</v>
      </c>
      <c r="I507" s="84" t="b">
        <v>0</v>
      </c>
      <c r="J507" s="84" t="b">
        <v>0</v>
      </c>
      <c r="K507" s="84" t="b">
        <v>1</v>
      </c>
      <c r="L507" s="84" t="b">
        <v>0</v>
      </c>
    </row>
    <row r="508" spans="1:12" ht="15">
      <c r="A508" s="84" t="s">
        <v>2951</v>
      </c>
      <c r="B508" s="84" t="s">
        <v>2952</v>
      </c>
      <c r="C508" s="84">
        <v>2</v>
      </c>
      <c r="D508" s="122">
        <v>0.012051206971310669</v>
      </c>
      <c r="E508" s="122">
        <v>1.724275869600789</v>
      </c>
      <c r="F508" s="84" t="s">
        <v>2250</v>
      </c>
      <c r="G508" s="84" t="b">
        <v>0</v>
      </c>
      <c r="H508" s="84" t="b">
        <v>1</v>
      </c>
      <c r="I508" s="84" t="b">
        <v>0</v>
      </c>
      <c r="J508" s="84" t="b">
        <v>0</v>
      </c>
      <c r="K508" s="84" t="b">
        <v>0</v>
      </c>
      <c r="L508" s="84" t="b">
        <v>0</v>
      </c>
    </row>
    <row r="509" spans="1:12" ht="15">
      <c r="A509" s="84" t="s">
        <v>2952</v>
      </c>
      <c r="B509" s="84" t="s">
        <v>2953</v>
      </c>
      <c r="C509" s="84">
        <v>2</v>
      </c>
      <c r="D509" s="122">
        <v>0.012051206971310669</v>
      </c>
      <c r="E509" s="122">
        <v>1.724275869600789</v>
      </c>
      <c r="F509" s="84" t="s">
        <v>2250</v>
      </c>
      <c r="G509" s="84" t="b">
        <v>0</v>
      </c>
      <c r="H509" s="84" t="b">
        <v>0</v>
      </c>
      <c r="I509" s="84" t="b">
        <v>0</v>
      </c>
      <c r="J509" s="84" t="b">
        <v>0</v>
      </c>
      <c r="K509" s="84" t="b">
        <v>0</v>
      </c>
      <c r="L509" s="84" t="b">
        <v>0</v>
      </c>
    </row>
    <row r="510" spans="1:12" ht="15">
      <c r="A510" s="84" t="s">
        <v>2978</v>
      </c>
      <c r="B510" s="84" t="s">
        <v>2979</v>
      </c>
      <c r="C510" s="84">
        <v>2</v>
      </c>
      <c r="D510" s="122">
        <v>0.012051206971310669</v>
      </c>
      <c r="E510" s="122">
        <v>1.724275869600789</v>
      </c>
      <c r="F510" s="84" t="s">
        <v>2250</v>
      </c>
      <c r="G510" s="84" t="b">
        <v>0</v>
      </c>
      <c r="H510" s="84" t="b">
        <v>0</v>
      </c>
      <c r="I510" s="84" t="b">
        <v>0</v>
      </c>
      <c r="J510" s="84" t="b">
        <v>0</v>
      </c>
      <c r="K510" s="84" t="b">
        <v>0</v>
      </c>
      <c r="L510" s="84" t="b">
        <v>0</v>
      </c>
    </row>
    <row r="511" spans="1:12" ht="15">
      <c r="A511" s="84" t="s">
        <v>2979</v>
      </c>
      <c r="B511" s="84" t="s">
        <v>2828</v>
      </c>
      <c r="C511" s="84">
        <v>2</v>
      </c>
      <c r="D511" s="122">
        <v>0.012051206971310669</v>
      </c>
      <c r="E511" s="122">
        <v>1.724275869600789</v>
      </c>
      <c r="F511" s="84" t="s">
        <v>2250</v>
      </c>
      <c r="G511" s="84" t="b">
        <v>0</v>
      </c>
      <c r="H511" s="84" t="b">
        <v>0</v>
      </c>
      <c r="I511" s="84" t="b">
        <v>0</v>
      </c>
      <c r="J511" s="84" t="b">
        <v>0</v>
      </c>
      <c r="K511" s="84" t="b">
        <v>0</v>
      </c>
      <c r="L511" s="84" t="b">
        <v>0</v>
      </c>
    </row>
    <row r="512" spans="1:12" ht="15">
      <c r="A512" s="84" t="s">
        <v>2828</v>
      </c>
      <c r="B512" s="84" t="s">
        <v>2871</v>
      </c>
      <c r="C512" s="84">
        <v>2</v>
      </c>
      <c r="D512" s="122">
        <v>0.012051206971310669</v>
      </c>
      <c r="E512" s="122">
        <v>1.724275869600789</v>
      </c>
      <c r="F512" s="84" t="s">
        <v>2250</v>
      </c>
      <c r="G512" s="84" t="b">
        <v>0</v>
      </c>
      <c r="H512" s="84" t="b">
        <v>0</v>
      </c>
      <c r="I512" s="84" t="b">
        <v>0</v>
      </c>
      <c r="J512" s="84" t="b">
        <v>0</v>
      </c>
      <c r="K512" s="84" t="b">
        <v>0</v>
      </c>
      <c r="L512" s="84" t="b">
        <v>0</v>
      </c>
    </row>
    <row r="513" spans="1:12" ht="15">
      <c r="A513" s="84" t="s">
        <v>2871</v>
      </c>
      <c r="B513" s="84" t="s">
        <v>2427</v>
      </c>
      <c r="C513" s="84">
        <v>2</v>
      </c>
      <c r="D513" s="122">
        <v>0.012051206971310669</v>
      </c>
      <c r="E513" s="122">
        <v>1.724275869600789</v>
      </c>
      <c r="F513" s="84" t="s">
        <v>2250</v>
      </c>
      <c r="G513" s="84" t="b">
        <v>0</v>
      </c>
      <c r="H513" s="84" t="b">
        <v>0</v>
      </c>
      <c r="I513" s="84" t="b">
        <v>0</v>
      </c>
      <c r="J513" s="84" t="b">
        <v>0</v>
      </c>
      <c r="K513" s="84" t="b">
        <v>0</v>
      </c>
      <c r="L513" s="84" t="b">
        <v>0</v>
      </c>
    </row>
    <row r="514" spans="1:12" ht="15">
      <c r="A514" s="84" t="s">
        <v>2447</v>
      </c>
      <c r="B514" s="84" t="s">
        <v>2842</v>
      </c>
      <c r="C514" s="84">
        <v>2</v>
      </c>
      <c r="D514" s="122">
        <v>0.012051206971310669</v>
      </c>
      <c r="E514" s="122">
        <v>1.5481846105451078</v>
      </c>
      <c r="F514" s="84" t="s">
        <v>2250</v>
      </c>
      <c r="G514" s="84" t="b">
        <v>0</v>
      </c>
      <c r="H514" s="84" t="b">
        <v>0</v>
      </c>
      <c r="I514" s="84" t="b">
        <v>0</v>
      </c>
      <c r="J514" s="84" t="b">
        <v>0</v>
      </c>
      <c r="K514" s="84" t="b">
        <v>0</v>
      </c>
      <c r="L514" s="84" t="b">
        <v>0</v>
      </c>
    </row>
    <row r="515" spans="1:12" ht="15">
      <c r="A515" s="84" t="s">
        <v>2842</v>
      </c>
      <c r="B515" s="84" t="s">
        <v>2980</v>
      </c>
      <c r="C515" s="84">
        <v>2</v>
      </c>
      <c r="D515" s="122">
        <v>0.012051206971310669</v>
      </c>
      <c r="E515" s="122">
        <v>1.724275869600789</v>
      </c>
      <c r="F515" s="84" t="s">
        <v>2250</v>
      </c>
      <c r="G515" s="84" t="b">
        <v>0</v>
      </c>
      <c r="H515" s="84" t="b">
        <v>0</v>
      </c>
      <c r="I515" s="84" t="b">
        <v>0</v>
      </c>
      <c r="J515" s="84" t="b">
        <v>0</v>
      </c>
      <c r="K515" s="84" t="b">
        <v>0</v>
      </c>
      <c r="L515" s="84" t="b">
        <v>0</v>
      </c>
    </row>
    <row r="516" spans="1:12" ht="15">
      <c r="A516" s="84" t="s">
        <v>2980</v>
      </c>
      <c r="B516" s="84" t="s">
        <v>2425</v>
      </c>
      <c r="C516" s="84">
        <v>2</v>
      </c>
      <c r="D516" s="122">
        <v>0.012051206971310669</v>
      </c>
      <c r="E516" s="122">
        <v>1.5481846105451078</v>
      </c>
      <c r="F516" s="84" t="s">
        <v>2250</v>
      </c>
      <c r="G516" s="84" t="b">
        <v>0</v>
      </c>
      <c r="H516" s="84" t="b">
        <v>0</v>
      </c>
      <c r="I516" s="84" t="b">
        <v>0</v>
      </c>
      <c r="J516" s="84" t="b">
        <v>1</v>
      </c>
      <c r="K516" s="84" t="b">
        <v>0</v>
      </c>
      <c r="L516" s="84" t="b">
        <v>0</v>
      </c>
    </row>
    <row r="517" spans="1:12" ht="15">
      <c r="A517" s="84" t="s">
        <v>2390</v>
      </c>
      <c r="B517" s="84" t="s">
        <v>2824</v>
      </c>
      <c r="C517" s="84">
        <v>2</v>
      </c>
      <c r="D517" s="122">
        <v>0.012051206971310669</v>
      </c>
      <c r="E517" s="122">
        <v>1.5481846105451078</v>
      </c>
      <c r="F517" s="84" t="s">
        <v>2250</v>
      </c>
      <c r="G517" s="84" t="b">
        <v>0</v>
      </c>
      <c r="H517" s="84" t="b">
        <v>0</v>
      </c>
      <c r="I517" s="84" t="b">
        <v>0</v>
      </c>
      <c r="J517" s="84" t="b">
        <v>0</v>
      </c>
      <c r="K517" s="84" t="b">
        <v>0</v>
      </c>
      <c r="L517" s="84" t="b">
        <v>0</v>
      </c>
    </row>
    <row r="518" spans="1:12" ht="15">
      <c r="A518" s="84" t="s">
        <v>2824</v>
      </c>
      <c r="B518" s="84" t="s">
        <v>2967</v>
      </c>
      <c r="C518" s="84">
        <v>2</v>
      </c>
      <c r="D518" s="122">
        <v>0.012051206971310669</v>
      </c>
      <c r="E518" s="122">
        <v>1.724275869600789</v>
      </c>
      <c r="F518" s="84" t="s">
        <v>2250</v>
      </c>
      <c r="G518" s="84" t="b">
        <v>0</v>
      </c>
      <c r="H518" s="84" t="b">
        <v>0</v>
      </c>
      <c r="I518" s="84" t="b">
        <v>0</v>
      </c>
      <c r="J518" s="84" t="b">
        <v>0</v>
      </c>
      <c r="K518" s="84" t="b">
        <v>0</v>
      </c>
      <c r="L518" s="84" t="b">
        <v>0</v>
      </c>
    </row>
    <row r="519" spans="1:12" ht="15">
      <c r="A519" s="84" t="s">
        <v>2967</v>
      </c>
      <c r="B519" s="84" t="s">
        <v>2829</v>
      </c>
      <c r="C519" s="84">
        <v>2</v>
      </c>
      <c r="D519" s="122">
        <v>0.012051206971310669</v>
      </c>
      <c r="E519" s="122">
        <v>1.724275869600789</v>
      </c>
      <c r="F519" s="84" t="s">
        <v>2250</v>
      </c>
      <c r="G519" s="84" t="b">
        <v>0</v>
      </c>
      <c r="H519" s="84" t="b">
        <v>0</v>
      </c>
      <c r="I519" s="84" t="b">
        <v>0</v>
      </c>
      <c r="J519" s="84" t="b">
        <v>0</v>
      </c>
      <c r="K519" s="84" t="b">
        <v>1</v>
      </c>
      <c r="L519" s="84" t="b">
        <v>0</v>
      </c>
    </row>
    <row r="520" spans="1:12" ht="15">
      <c r="A520" s="84" t="s">
        <v>2829</v>
      </c>
      <c r="B520" s="84" t="s">
        <v>2968</v>
      </c>
      <c r="C520" s="84">
        <v>2</v>
      </c>
      <c r="D520" s="122">
        <v>0.012051206971310669</v>
      </c>
      <c r="E520" s="122">
        <v>1.724275869600789</v>
      </c>
      <c r="F520" s="84" t="s">
        <v>2250</v>
      </c>
      <c r="G520" s="84" t="b">
        <v>0</v>
      </c>
      <c r="H520" s="84" t="b">
        <v>1</v>
      </c>
      <c r="I520" s="84" t="b">
        <v>0</v>
      </c>
      <c r="J520" s="84" t="b">
        <v>0</v>
      </c>
      <c r="K520" s="84" t="b">
        <v>1</v>
      </c>
      <c r="L520" s="84" t="b">
        <v>0</v>
      </c>
    </row>
    <row r="521" spans="1:12" ht="15">
      <c r="A521" s="84" t="s">
        <v>2968</v>
      </c>
      <c r="B521" s="84" t="s">
        <v>2969</v>
      </c>
      <c r="C521" s="84">
        <v>2</v>
      </c>
      <c r="D521" s="122">
        <v>0.012051206971310669</v>
      </c>
      <c r="E521" s="122">
        <v>1.724275869600789</v>
      </c>
      <c r="F521" s="84" t="s">
        <v>2250</v>
      </c>
      <c r="G521" s="84" t="b">
        <v>0</v>
      </c>
      <c r="H521" s="84" t="b">
        <v>1</v>
      </c>
      <c r="I521" s="84" t="b">
        <v>0</v>
      </c>
      <c r="J521" s="84" t="b">
        <v>0</v>
      </c>
      <c r="K521" s="84" t="b">
        <v>0</v>
      </c>
      <c r="L521" s="84" t="b">
        <v>0</v>
      </c>
    </row>
    <row r="522" spans="1:12" ht="15">
      <c r="A522" s="84" t="s">
        <v>2969</v>
      </c>
      <c r="B522" s="84" t="s">
        <v>2970</v>
      </c>
      <c r="C522" s="84">
        <v>2</v>
      </c>
      <c r="D522" s="122">
        <v>0.012051206971310669</v>
      </c>
      <c r="E522" s="122">
        <v>1.724275869600789</v>
      </c>
      <c r="F522" s="84" t="s">
        <v>2250</v>
      </c>
      <c r="G522" s="84" t="b">
        <v>0</v>
      </c>
      <c r="H522" s="84" t="b">
        <v>0</v>
      </c>
      <c r="I522" s="84" t="b">
        <v>0</v>
      </c>
      <c r="J522" s="84" t="b">
        <v>0</v>
      </c>
      <c r="K522" s="84" t="b">
        <v>1</v>
      </c>
      <c r="L522" s="84" t="b">
        <v>0</v>
      </c>
    </row>
    <row r="523" spans="1:12" ht="15">
      <c r="A523" s="84" t="s">
        <v>2970</v>
      </c>
      <c r="B523" s="84" t="s">
        <v>2971</v>
      </c>
      <c r="C523" s="84">
        <v>2</v>
      </c>
      <c r="D523" s="122">
        <v>0.012051206971310669</v>
      </c>
      <c r="E523" s="122">
        <v>1.724275869600789</v>
      </c>
      <c r="F523" s="84" t="s">
        <v>2250</v>
      </c>
      <c r="G523" s="84" t="b">
        <v>0</v>
      </c>
      <c r="H523" s="84" t="b">
        <v>1</v>
      </c>
      <c r="I523" s="84" t="b">
        <v>0</v>
      </c>
      <c r="J523" s="84" t="b">
        <v>0</v>
      </c>
      <c r="K523" s="84" t="b">
        <v>0</v>
      </c>
      <c r="L523" s="84" t="b">
        <v>0</v>
      </c>
    </row>
    <row r="524" spans="1:12" ht="15">
      <c r="A524" s="84" t="s">
        <v>2971</v>
      </c>
      <c r="B524" s="84" t="s">
        <v>2972</v>
      </c>
      <c r="C524" s="84">
        <v>2</v>
      </c>
      <c r="D524" s="122">
        <v>0.012051206971310669</v>
      </c>
      <c r="E524" s="122">
        <v>1.724275869600789</v>
      </c>
      <c r="F524" s="84" t="s">
        <v>2250</v>
      </c>
      <c r="G524" s="84" t="b">
        <v>0</v>
      </c>
      <c r="H524" s="84" t="b">
        <v>0</v>
      </c>
      <c r="I524" s="84" t="b">
        <v>0</v>
      </c>
      <c r="J524" s="84" t="b">
        <v>0</v>
      </c>
      <c r="K524" s="84" t="b">
        <v>1</v>
      </c>
      <c r="L524" s="84" t="b">
        <v>0</v>
      </c>
    </row>
    <row r="525" spans="1:12" ht="15">
      <c r="A525" s="84" t="s">
        <v>2849</v>
      </c>
      <c r="B525" s="84" t="s">
        <v>2850</v>
      </c>
      <c r="C525" s="84">
        <v>4</v>
      </c>
      <c r="D525" s="122">
        <v>0.010836385172657307</v>
      </c>
      <c r="E525" s="122">
        <v>1.1687920203141817</v>
      </c>
      <c r="F525" s="84" t="s">
        <v>2253</v>
      </c>
      <c r="G525" s="84" t="b">
        <v>0</v>
      </c>
      <c r="H525" s="84" t="b">
        <v>0</v>
      </c>
      <c r="I525" s="84" t="b">
        <v>0</v>
      </c>
      <c r="J525" s="84" t="b">
        <v>0</v>
      </c>
      <c r="K525" s="84" t="b">
        <v>0</v>
      </c>
      <c r="L525" s="84" t="b">
        <v>0</v>
      </c>
    </row>
    <row r="526" spans="1:12" ht="15">
      <c r="A526" s="84" t="s">
        <v>2850</v>
      </c>
      <c r="B526" s="84" t="s">
        <v>2875</v>
      </c>
      <c r="C526" s="84">
        <v>3</v>
      </c>
      <c r="D526" s="122">
        <v>0.013893692107568363</v>
      </c>
      <c r="E526" s="122">
        <v>1.2937307569224816</v>
      </c>
      <c r="F526" s="84" t="s">
        <v>2253</v>
      </c>
      <c r="G526" s="84" t="b">
        <v>0</v>
      </c>
      <c r="H526" s="84" t="b">
        <v>0</v>
      </c>
      <c r="I526" s="84" t="b">
        <v>0</v>
      </c>
      <c r="J526" s="84" t="b">
        <v>0</v>
      </c>
      <c r="K526" s="84" t="b">
        <v>0</v>
      </c>
      <c r="L526" s="84" t="b">
        <v>0</v>
      </c>
    </row>
    <row r="527" spans="1:12" ht="15">
      <c r="A527" s="84" t="s">
        <v>2355</v>
      </c>
      <c r="B527" s="84" t="s">
        <v>2874</v>
      </c>
      <c r="C527" s="84">
        <v>3</v>
      </c>
      <c r="D527" s="122">
        <v>0.013893692107568363</v>
      </c>
      <c r="E527" s="122">
        <v>0.9257539716278874</v>
      </c>
      <c r="F527" s="84" t="s">
        <v>2253</v>
      </c>
      <c r="G527" s="84" t="b">
        <v>0</v>
      </c>
      <c r="H527" s="84" t="b">
        <v>0</v>
      </c>
      <c r="I527" s="84" t="b">
        <v>0</v>
      </c>
      <c r="J527" s="84" t="b">
        <v>0</v>
      </c>
      <c r="K527" s="84" t="b">
        <v>0</v>
      </c>
      <c r="L527" s="84" t="b">
        <v>0</v>
      </c>
    </row>
    <row r="528" spans="1:12" ht="15">
      <c r="A528" s="84" t="s">
        <v>2924</v>
      </c>
      <c r="B528" s="84" t="s">
        <v>2925</v>
      </c>
      <c r="C528" s="84">
        <v>2</v>
      </c>
      <c r="D528" s="122">
        <v>0.01468065399137423</v>
      </c>
      <c r="E528" s="122">
        <v>1.469822015978163</v>
      </c>
      <c r="F528" s="84" t="s">
        <v>2253</v>
      </c>
      <c r="G528" s="84" t="b">
        <v>0</v>
      </c>
      <c r="H528" s="84" t="b">
        <v>0</v>
      </c>
      <c r="I528" s="84" t="b">
        <v>0</v>
      </c>
      <c r="J528" s="84" t="b">
        <v>0</v>
      </c>
      <c r="K528" s="84" t="b">
        <v>0</v>
      </c>
      <c r="L528" s="84" t="b">
        <v>0</v>
      </c>
    </row>
    <row r="529" spans="1:12" ht="15">
      <c r="A529" s="84" t="s">
        <v>2925</v>
      </c>
      <c r="B529" s="84" t="s">
        <v>2926</v>
      </c>
      <c r="C529" s="84">
        <v>2</v>
      </c>
      <c r="D529" s="122">
        <v>0.01468065399137423</v>
      </c>
      <c r="E529" s="122">
        <v>1.469822015978163</v>
      </c>
      <c r="F529" s="84" t="s">
        <v>2253</v>
      </c>
      <c r="G529" s="84" t="b">
        <v>0</v>
      </c>
      <c r="H529" s="84" t="b">
        <v>0</v>
      </c>
      <c r="I529" s="84" t="b">
        <v>0</v>
      </c>
      <c r="J529" s="84" t="b">
        <v>0</v>
      </c>
      <c r="K529" s="84" t="b">
        <v>0</v>
      </c>
      <c r="L529" s="84" t="b">
        <v>0</v>
      </c>
    </row>
    <row r="530" spans="1:12" ht="15">
      <c r="A530" s="84" t="s">
        <v>2926</v>
      </c>
      <c r="B530" s="84" t="s">
        <v>354</v>
      </c>
      <c r="C530" s="84">
        <v>2</v>
      </c>
      <c r="D530" s="122">
        <v>0.01468065399137423</v>
      </c>
      <c r="E530" s="122">
        <v>1.469822015978163</v>
      </c>
      <c r="F530" s="84" t="s">
        <v>2253</v>
      </c>
      <c r="G530" s="84" t="b">
        <v>0</v>
      </c>
      <c r="H530" s="84" t="b">
        <v>0</v>
      </c>
      <c r="I530" s="84" t="b">
        <v>0</v>
      </c>
      <c r="J530" s="84" t="b">
        <v>0</v>
      </c>
      <c r="K530" s="84" t="b">
        <v>0</v>
      </c>
      <c r="L530" s="84" t="b">
        <v>0</v>
      </c>
    </row>
    <row r="531" spans="1:12" ht="15">
      <c r="A531" s="84" t="s">
        <v>354</v>
      </c>
      <c r="B531" s="84" t="s">
        <v>2927</v>
      </c>
      <c r="C531" s="84">
        <v>2</v>
      </c>
      <c r="D531" s="122">
        <v>0.01468065399137423</v>
      </c>
      <c r="E531" s="122">
        <v>1.469822015978163</v>
      </c>
      <c r="F531" s="84" t="s">
        <v>2253</v>
      </c>
      <c r="G531" s="84" t="b">
        <v>0</v>
      </c>
      <c r="H531" s="84" t="b">
        <v>0</v>
      </c>
      <c r="I531" s="84" t="b">
        <v>0</v>
      </c>
      <c r="J531" s="84" t="b">
        <v>0</v>
      </c>
      <c r="K531" s="84" t="b">
        <v>0</v>
      </c>
      <c r="L531" s="84" t="b">
        <v>0</v>
      </c>
    </row>
    <row r="532" spans="1:12" ht="15">
      <c r="A532" s="84" t="s">
        <v>2927</v>
      </c>
      <c r="B532" s="84" t="s">
        <v>2390</v>
      </c>
      <c r="C532" s="84">
        <v>2</v>
      </c>
      <c r="D532" s="122">
        <v>0.01468065399137423</v>
      </c>
      <c r="E532" s="122">
        <v>1.1687920203141817</v>
      </c>
      <c r="F532" s="84" t="s">
        <v>2253</v>
      </c>
      <c r="G532" s="84" t="b">
        <v>0</v>
      </c>
      <c r="H532" s="84" t="b">
        <v>0</v>
      </c>
      <c r="I532" s="84" t="b">
        <v>0</v>
      </c>
      <c r="J532" s="84" t="b">
        <v>0</v>
      </c>
      <c r="K532" s="84" t="b">
        <v>0</v>
      </c>
      <c r="L532" s="84" t="b">
        <v>0</v>
      </c>
    </row>
    <row r="533" spans="1:12" ht="15">
      <c r="A533" s="84" t="s">
        <v>2390</v>
      </c>
      <c r="B533" s="84" t="s">
        <v>2928</v>
      </c>
      <c r="C533" s="84">
        <v>2</v>
      </c>
      <c r="D533" s="122">
        <v>0.01468065399137423</v>
      </c>
      <c r="E533" s="122">
        <v>1.1687920203141817</v>
      </c>
      <c r="F533" s="84" t="s">
        <v>2253</v>
      </c>
      <c r="G533" s="84" t="b">
        <v>0</v>
      </c>
      <c r="H533" s="84" t="b">
        <v>0</v>
      </c>
      <c r="I533" s="84" t="b">
        <v>0</v>
      </c>
      <c r="J533" s="84" t="b">
        <v>0</v>
      </c>
      <c r="K533" s="84" t="b">
        <v>0</v>
      </c>
      <c r="L533" s="84" t="b">
        <v>0</v>
      </c>
    </row>
    <row r="534" spans="1:12" ht="15">
      <c r="A534" s="84" t="s">
        <v>2928</v>
      </c>
      <c r="B534" s="84" t="s">
        <v>2929</v>
      </c>
      <c r="C534" s="84">
        <v>2</v>
      </c>
      <c r="D534" s="122">
        <v>0.01468065399137423</v>
      </c>
      <c r="E534" s="122">
        <v>1.469822015978163</v>
      </c>
      <c r="F534" s="84" t="s">
        <v>2253</v>
      </c>
      <c r="G534" s="84" t="b">
        <v>0</v>
      </c>
      <c r="H534" s="84" t="b">
        <v>0</v>
      </c>
      <c r="I534" s="84" t="b">
        <v>0</v>
      </c>
      <c r="J534" s="84" t="b">
        <v>0</v>
      </c>
      <c r="K534" s="84" t="b">
        <v>0</v>
      </c>
      <c r="L534" s="84" t="b">
        <v>0</v>
      </c>
    </row>
    <row r="535" spans="1:12" ht="15">
      <c r="A535" s="84" t="s">
        <v>2929</v>
      </c>
      <c r="B535" s="84" t="s">
        <v>2930</v>
      </c>
      <c r="C535" s="84">
        <v>2</v>
      </c>
      <c r="D535" s="122">
        <v>0.01468065399137423</v>
      </c>
      <c r="E535" s="122">
        <v>1.469822015978163</v>
      </c>
      <c r="F535" s="84" t="s">
        <v>2253</v>
      </c>
      <c r="G535" s="84" t="b">
        <v>0</v>
      </c>
      <c r="H535" s="84" t="b">
        <v>0</v>
      </c>
      <c r="I535" s="84" t="b">
        <v>0</v>
      </c>
      <c r="J535" s="84" t="b">
        <v>0</v>
      </c>
      <c r="K535" s="84" t="b">
        <v>0</v>
      </c>
      <c r="L535" s="84" t="b">
        <v>0</v>
      </c>
    </row>
    <row r="536" spans="1:12" ht="15">
      <c r="A536" s="84" t="s">
        <v>2930</v>
      </c>
      <c r="B536" s="84" t="s">
        <v>2931</v>
      </c>
      <c r="C536" s="84">
        <v>2</v>
      </c>
      <c r="D536" s="122">
        <v>0.01468065399137423</v>
      </c>
      <c r="E536" s="122">
        <v>1.469822015978163</v>
      </c>
      <c r="F536" s="84" t="s">
        <v>2253</v>
      </c>
      <c r="G536" s="84" t="b">
        <v>0</v>
      </c>
      <c r="H536" s="84" t="b">
        <v>0</v>
      </c>
      <c r="I536" s="84" t="b">
        <v>0</v>
      </c>
      <c r="J536" s="84" t="b">
        <v>0</v>
      </c>
      <c r="K536" s="84" t="b">
        <v>0</v>
      </c>
      <c r="L536" s="84" t="b">
        <v>0</v>
      </c>
    </row>
    <row r="537" spans="1:12" ht="15">
      <c r="A537" s="84" t="s">
        <v>2985</v>
      </c>
      <c r="B537" s="84" t="s">
        <v>2986</v>
      </c>
      <c r="C537" s="84">
        <v>2</v>
      </c>
      <c r="D537" s="122">
        <v>0.01468065399137423</v>
      </c>
      <c r="E537" s="122">
        <v>1.469822015978163</v>
      </c>
      <c r="F537" s="84" t="s">
        <v>2253</v>
      </c>
      <c r="G537" s="84" t="b">
        <v>0</v>
      </c>
      <c r="H537" s="84" t="b">
        <v>0</v>
      </c>
      <c r="I537" s="84" t="b">
        <v>0</v>
      </c>
      <c r="J537" s="84" t="b">
        <v>0</v>
      </c>
      <c r="K537" s="84" t="b">
        <v>0</v>
      </c>
      <c r="L537" s="84" t="b">
        <v>0</v>
      </c>
    </row>
    <row r="538" spans="1:12" ht="15">
      <c r="A538" s="84" t="s">
        <v>2986</v>
      </c>
      <c r="B538" s="84" t="s">
        <v>2355</v>
      </c>
      <c r="C538" s="84">
        <v>2</v>
      </c>
      <c r="D538" s="122">
        <v>0.01468065399137423</v>
      </c>
      <c r="E538" s="122">
        <v>0.9927007612585005</v>
      </c>
      <c r="F538" s="84" t="s">
        <v>2253</v>
      </c>
      <c r="G538" s="84" t="b">
        <v>0</v>
      </c>
      <c r="H538" s="84" t="b">
        <v>0</v>
      </c>
      <c r="I538" s="84" t="b">
        <v>0</v>
      </c>
      <c r="J538" s="84" t="b">
        <v>0</v>
      </c>
      <c r="K538" s="84" t="b">
        <v>0</v>
      </c>
      <c r="L538" s="84" t="b">
        <v>0</v>
      </c>
    </row>
    <row r="539" spans="1:12" ht="15">
      <c r="A539" s="84" t="s">
        <v>2403</v>
      </c>
      <c r="B539" s="84" t="s">
        <v>2848</v>
      </c>
      <c r="C539" s="84">
        <v>2</v>
      </c>
      <c r="D539" s="122">
        <v>0.01468065399137423</v>
      </c>
      <c r="E539" s="122">
        <v>1.1687920203141817</v>
      </c>
      <c r="F539" s="84" t="s">
        <v>2253</v>
      </c>
      <c r="G539" s="84" t="b">
        <v>0</v>
      </c>
      <c r="H539" s="84" t="b">
        <v>0</v>
      </c>
      <c r="I539" s="84" t="b">
        <v>0</v>
      </c>
      <c r="J539" s="84" t="b">
        <v>0</v>
      </c>
      <c r="K539" s="84" t="b">
        <v>0</v>
      </c>
      <c r="L539" s="84" t="b">
        <v>0</v>
      </c>
    </row>
    <row r="540" spans="1:12" ht="15">
      <c r="A540" s="84" t="s">
        <v>2848</v>
      </c>
      <c r="B540" s="84" t="s">
        <v>2849</v>
      </c>
      <c r="C540" s="84">
        <v>2</v>
      </c>
      <c r="D540" s="122">
        <v>0.01468065399137423</v>
      </c>
      <c r="E540" s="122">
        <v>0.8677620246502006</v>
      </c>
      <c r="F540" s="84" t="s">
        <v>2253</v>
      </c>
      <c r="G540" s="84" t="b">
        <v>0</v>
      </c>
      <c r="H540" s="84" t="b">
        <v>0</v>
      </c>
      <c r="I540" s="84" t="b">
        <v>0</v>
      </c>
      <c r="J540" s="84" t="b">
        <v>0</v>
      </c>
      <c r="K540" s="84" t="b">
        <v>0</v>
      </c>
      <c r="L540" s="84" t="b">
        <v>0</v>
      </c>
    </row>
    <row r="541" spans="1:12" ht="15">
      <c r="A541" s="84" t="s">
        <v>2874</v>
      </c>
      <c r="B541" s="84" t="s">
        <v>2355</v>
      </c>
      <c r="C541" s="84">
        <v>2</v>
      </c>
      <c r="D541" s="122">
        <v>0.01468065399137423</v>
      </c>
      <c r="E541" s="122">
        <v>0.8166095022028192</v>
      </c>
      <c r="F541" s="84" t="s">
        <v>2253</v>
      </c>
      <c r="G541" s="84" t="b">
        <v>0</v>
      </c>
      <c r="H541" s="84" t="b">
        <v>0</v>
      </c>
      <c r="I541" s="84" t="b">
        <v>0</v>
      </c>
      <c r="J541" s="84" t="b">
        <v>0</v>
      </c>
      <c r="K541" s="84" t="b">
        <v>0</v>
      </c>
      <c r="L541" s="84" t="b">
        <v>0</v>
      </c>
    </row>
    <row r="542" spans="1:12" ht="15">
      <c r="A542" s="84" t="s">
        <v>2355</v>
      </c>
      <c r="B542" s="84" t="s">
        <v>2848</v>
      </c>
      <c r="C542" s="84">
        <v>2</v>
      </c>
      <c r="D542" s="122">
        <v>0.01468065399137423</v>
      </c>
      <c r="E542" s="122">
        <v>0.624723975963906</v>
      </c>
      <c r="F542" s="84" t="s">
        <v>2253</v>
      </c>
      <c r="G542" s="84" t="b">
        <v>0</v>
      </c>
      <c r="H542" s="84" t="b">
        <v>0</v>
      </c>
      <c r="I542" s="84" t="b">
        <v>0</v>
      </c>
      <c r="J542" s="84" t="b">
        <v>0</v>
      </c>
      <c r="K542" s="84" t="b">
        <v>0</v>
      </c>
      <c r="L542" s="84" t="b">
        <v>0</v>
      </c>
    </row>
    <row r="543" spans="1:12" ht="15">
      <c r="A543" s="84" t="s">
        <v>2848</v>
      </c>
      <c r="B543" s="84" t="s">
        <v>2981</v>
      </c>
      <c r="C543" s="84">
        <v>2</v>
      </c>
      <c r="D543" s="122">
        <v>0.01468065399137423</v>
      </c>
      <c r="E543" s="122">
        <v>1.1687920203141817</v>
      </c>
      <c r="F543" s="84" t="s">
        <v>2253</v>
      </c>
      <c r="G543" s="84" t="b">
        <v>0</v>
      </c>
      <c r="H543" s="84" t="b">
        <v>0</v>
      </c>
      <c r="I543" s="84" t="b">
        <v>0</v>
      </c>
      <c r="J543" s="84" t="b">
        <v>1</v>
      </c>
      <c r="K543" s="84" t="b">
        <v>0</v>
      </c>
      <c r="L543" s="84" t="b">
        <v>0</v>
      </c>
    </row>
    <row r="544" spans="1:12" ht="15">
      <c r="A544" s="84" t="s">
        <v>2981</v>
      </c>
      <c r="B544" s="84" t="s">
        <v>2982</v>
      </c>
      <c r="C544" s="84">
        <v>2</v>
      </c>
      <c r="D544" s="122">
        <v>0.01468065399137423</v>
      </c>
      <c r="E544" s="122">
        <v>1.469822015978163</v>
      </c>
      <c r="F544" s="84" t="s">
        <v>2253</v>
      </c>
      <c r="G544" s="84" t="b">
        <v>1</v>
      </c>
      <c r="H544" s="84" t="b">
        <v>0</v>
      </c>
      <c r="I544" s="84" t="b">
        <v>0</v>
      </c>
      <c r="J544" s="84" t="b">
        <v>0</v>
      </c>
      <c r="K544" s="84" t="b">
        <v>0</v>
      </c>
      <c r="L544" s="84" t="b">
        <v>0</v>
      </c>
    </row>
    <row r="545" spans="1:12" ht="15">
      <c r="A545" s="84" t="s">
        <v>2982</v>
      </c>
      <c r="B545" s="84" t="s">
        <v>2983</v>
      </c>
      <c r="C545" s="84">
        <v>2</v>
      </c>
      <c r="D545" s="122">
        <v>0.01468065399137423</v>
      </c>
      <c r="E545" s="122">
        <v>1.469822015978163</v>
      </c>
      <c r="F545" s="84" t="s">
        <v>2253</v>
      </c>
      <c r="G545" s="84" t="b">
        <v>0</v>
      </c>
      <c r="H545" s="84" t="b">
        <v>0</v>
      </c>
      <c r="I545" s="84" t="b">
        <v>0</v>
      </c>
      <c r="J545" s="84" t="b">
        <v>0</v>
      </c>
      <c r="K545" s="84" t="b">
        <v>1</v>
      </c>
      <c r="L545" s="84" t="b">
        <v>0</v>
      </c>
    </row>
    <row r="546" spans="1:12" ht="15">
      <c r="A546" s="84" t="s">
        <v>2983</v>
      </c>
      <c r="B546" s="84" t="s">
        <v>2862</v>
      </c>
      <c r="C546" s="84">
        <v>2</v>
      </c>
      <c r="D546" s="122">
        <v>0.01468065399137423</v>
      </c>
      <c r="E546" s="122">
        <v>1.469822015978163</v>
      </c>
      <c r="F546" s="84" t="s">
        <v>2253</v>
      </c>
      <c r="G546" s="84" t="b">
        <v>0</v>
      </c>
      <c r="H546" s="84" t="b">
        <v>1</v>
      </c>
      <c r="I546" s="84" t="b">
        <v>0</v>
      </c>
      <c r="J546" s="84" t="b">
        <v>0</v>
      </c>
      <c r="K546" s="84" t="b">
        <v>0</v>
      </c>
      <c r="L546" s="84" t="b">
        <v>0</v>
      </c>
    </row>
    <row r="547" spans="1:12" ht="15">
      <c r="A547" s="84" t="s">
        <v>2862</v>
      </c>
      <c r="B547" s="84" t="s">
        <v>2390</v>
      </c>
      <c r="C547" s="84">
        <v>2</v>
      </c>
      <c r="D547" s="122">
        <v>0.01468065399137423</v>
      </c>
      <c r="E547" s="122">
        <v>1.1687920203141817</v>
      </c>
      <c r="F547" s="84" t="s">
        <v>2253</v>
      </c>
      <c r="G547" s="84" t="b">
        <v>0</v>
      </c>
      <c r="H547" s="84" t="b">
        <v>0</v>
      </c>
      <c r="I547" s="84" t="b">
        <v>0</v>
      </c>
      <c r="J547" s="84" t="b">
        <v>0</v>
      </c>
      <c r="K547" s="84" t="b">
        <v>0</v>
      </c>
      <c r="L547" s="84" t="b">
        <v>0</v>
      </c>
    </row>
    <row r="548" spans="1:12" ht="15">
      <c r="A548" s="84" t="s">
        <v>2390</v>
      </c>
      <c r="B548" s="84" t="s">
        <v>2984</v>
      </c>
      <c r="C548" s="84">
        <v>2</v>
      </c>
      <c r="D548" s="122">
        <v>0.01468065399137423</v>
      </c>
      <c r="E548" s="122">
        <v>1.1687920203141817</v>
      </c>
      <c r="F548" s="84" t="s">
        <v>2253</v>
      </c>
      <c r="G548" s="84" t="b">
        <v>0</v>
      </c>
      <c r="H548" s="84" t="b">
        <v>0</v>
      </c>
      <c r="I548" s="84" t="b">
        <v>0</v>
      </c>
      <c r="J548" s="84" t="b">
        <v>0</v>
      </c>
      <c r="K548" s="84" t="b">
        <v>0</v>
      </c>
      <c r="L548" s="84" t="b">
        <v>0</v>
      </c>
    </row>
    <row r="549" spans="1:12" ht="15">
      <c r="A549" s="84" t="s">
        <v>2984</v>
      </c>
      <c r="B549" s="84" t="s">
        <v>2849</v>
      </c>
      <c r="C549" s="84">
        <v>2</v>
      </c>
      <c r="D549" s="122">
        <v>0.01468065399137423</v>
      </c>
      <c r="E549" s="122">
        <v>1.1687920203141817</v>
      </c>
      <c r="F549" s="84" t="s">
        <v>2253</v>
      </c>
      <c r="G549" s="84" t="b">
        <v>0</v>
      </c>
      <c r="H549" s="84" t="b">
        <v>0</v>
      </c>
      <c r="I549" s="84" t="b">
        <v>0</v>
      </c>
      <c r="J549" s="84" t="b">
        <v>0</v>
      </c>
      <c r="K549" s="84" t="b">
        <v>0</v>
      </c>
      <c r="L549" s="84" t="b">
        <v>0</v>
      </c>
    </row>
    <row r="550" spans="1:12" ht="15">
      <c r="A550" s="84" t="s">
        <v>2987</v>
      </c>
      <c r="B550" s="84" t="s">
        <v>2988</v>
      </c>
      <c r="C550" s="84">
        <v>2</v>
      </c>
      <c r="D550" s="122">
        <v>0</v>
      </c>
      <c r="E550" s="122">
        <v>1.130333768495006</v>
      </c>
      <c r="F550" s="84" t="s">
        <v>2254</v>
      </c>
      <c r="G550" s="84" t="b">
        <v>0</v>
      </c>
      <c r="H550" s="84" t="b">
        <v>0</v>
      </c>
      <c r="I550" s="84" t="b">
        <v>0</v>
      </c>
      <c r="J550" s="84" t="b">
        <v>0</v>
      </c>
      <c r="K550" s="84" t="b">
        <v>0</v>
      </c>
      <c r="L550" s="84" t="b">
        <v>0</v>
      </c>
    </row>
    <row r="551" spans="1:12" ht="15">
      <c r="A551" s="84" t="s">
        <v>2988</v>
      </c>
      <c r="B551" s="84" t="s">
        <v>2989</v>
      </c>
      <c r="C551" s="84">
        <v>2</v>
      </c>
      <c r="D551" s="122">
        <v>0</v>
      </c>
      <c r="E551" s="122">
        <v>1.130333768495006</v>
      </c>
      <c r="F551" s="84" t="s">
        <v>2254</v>
      </c>
      <c r="G551" s="84" t="b">
        <v>0</v>
      </c>
      <c r="H551" s="84" t="b">
        <v>0</v>
      </c>
      <c r="I551" s="84" t="b">
        <v>0</v>
      </c>
      <c r="J551" s="84" t="b">
        <v>0</v>
      </c>
      <c r="K551" s="84" t="b">
        <v>0</v>
      </c>
      <c r="L551" s="84" t="b">
        <v>0</v>
      </c>
    </row>
    <row r="552" spans="1:12" ht="15">
      <c r="A552" s="84" t="s">
        <v>2989</v>
      </c>
      <c r="B552" s="84" t="s">
        <v>2863</v>
      </c>
      <c r="C552" s="84">
        <v>2</v>
      </c>
      <c r="D552" s="122">
        <v>0</v>
      </c>
      <c r="E552" s="122">
        <v>1.130333768495006</v>
      </c>
      <c r="F552" s="84" t="s">
        <v>2254</v>
      </c>
      <c r="G552" s="84" t="b">
        <v>0</v>
      </c>
      <c r="H552" s="84" t="b">
        <v>0</v>
      </c>
      <c r="I552" s="84" t="b">
        <v>0</v>
      </c>
      <c r="J552" s="84" t="b">
        <v>0</v>
      </c>
      <c r="K552" s="84" t="b">
        <v>0</v>
      </c>
      <c r="L552" s="84" t="b">
        <v>0</v>
      </c>
    </row>
    <row r="553" spans="1:12" ht="15">
      <c r="A553" s="84" t="s">
        <v>2863</v>
      </c>
      <c r="B553" s="84" t="s">
        <v>2823</v>
      </c>
      <c r="C553" s="84">
        <v>2</v>
      </c>
      <c r="D553" s="122">
        <v>0</v>
      </c>
      <c r="E553" s="122">
        <v>1.130333768495006</v>
      </c>
      <c r="F553" s="84" t="s">
        <v>2254</v>
      </c>
      <c r="G553" s="84" t="b">
        <v>0</v>
      </c>
      <c r="H553" s="84" t="b">
        <v>0</v>
      </c>
      <c r="I553" s="84" t="b">
        <v>0</v>
      </c>
      <c r="J553" s="84" t="b">
        <v>0</v>
      </c>
      <c r="K553" s="84" t="b">
        <v>0</v>
      </c>
      <c r="L553" s="84" t="b">
        <v>0</v>
      </c>
    </row>
    <row r="554" spans="1:12" ht="15">
      <c r="A554" s="84" t="s">
        <v>2823</v>
      </c>
      <c r="B554" s="84" t="s">
        <v>2990</v>
      </c>
      <c r="C554" s="84">
        <v>2</v>
      </c>
      <c r="D554" s="122">
        <v>0</v>
      </c>
      <c r="E554" s="122">
        <v>1.130333768495006</v>
      </c>
      <c r="F554" s="84" t="s">
        <v>2254</v>
      </c>
      <c r="G554" s="84" t="b">
        <v>0</v>
      </c>
      <c r="H554" s="84" t="b">
        <v>0</v>
      </c>
      <c r="I554" s="84" t="b">
        <v>0</v>
      </c>
      <c r="J554" s="84" t="b">
        <v>0</v>
      </c>
      <c r="K554" s="84" t="b">
        <v>0</v>
      </c>
      <c r="L554" s="84" t="b">
        <v>0</v>
      </c>
    </row>
    <row r="555" spans="1:12" ht="15">
      <c r="A555" s="84" t="s">
        <v>2990</v>
      </c>
      <c r="B555" s="84" t="s">
        <v>2820</v>
      </c>
      <c r="C555" s="84">
        <v>2</v>
      </c>
      <c r="D555" s="122">
        <v>0</v>
      </c>
      <c r="E555" s="122">
        <v>1.130333768495006</v>
      </c>
      <c r="F555" s="84" t="s">
        <v>2254</v>
      </c>
      <c r="G555" s="84" t="b">
        <v>0</v>
      </c>
      <c r="H555" s="84" t="b">
        <v>0</v>
      </c>
      <c r="I555" s="84" t="b">
        <v>0</v>
      </c>
      <c r="J555" s="84" t="b">
        <v>0</v>
      </c>
      <c r="K555" s="84" t="b">
        <v>0</v>
      </c>
      <c r="L555" s="84" t="b">
        <v>0</v>
      </c>
    </row>
    <row r="556" spans="1:12" ht="15">
      <c r="A556" s="84" t="s">
        <v>2820</v>
      </c>
      <c r="B556" s="84" t="s">
        <v>2825</v>
      </c>
      <c r="C556" s="84">
        <v>2</v>
      </c>
      <c r="D556" s="122">
        <v>0</v>
      </c>
      <c r="E556" s="122">
        <v>1.130333768495006</v>
      </c>
      <c r="F556" s="84" t="s">
        <v>2254</v>
      </c>
      <c r="G556" s="84" t="b">
        <v>0</v>
      </c>
      <c r="H556" s="84" t="b">
        <v>0</v>
      </c>
      <c r="I556" s="84" t="b">
        <v>0</v>
      </c>
      <c r="J556" s="84" t="b">
        <v>0</v>
      </c>
      <c r="K556" s="84" t="b">
        <v>0</v>
      </c>
      <c r="L556" s="84" t="b">
        <v>0</v>
      </c>
    </row>
    <row r="557" spans="1:12" ht="15">
      <c r="A557" s="84" t="s">
        <v>2825</v>
      </c>
      <c r="B557" s="84" t="s">
        <v>2991</v>
      </c>
      <c r="C557" s="84">
        <v>2</v>
      </c>
      <c r="D557" s="122">
        <v>0</v>
      </c>
      <c r="E557" s="122">
        <v>1.130333768495006</v>
      </c>
      <c r="F557" s="84" t="s">
        <v>2254</v>
      </c>
      <c r="G557" s="84" t="b">
        <v>0</v>
      </c>
      <c r="H557" s="84" t="b">
        <v>0</v>
      </c>
      <c r="I557" s="84" t="b">
        <v>0</v>
      </c>
      <c r="J557" s="84" t="b">
        <v>0</v>
      </c>
      <c r="K557" s="84" t="b">
        <v>0</v>
      </c>
      <c r="L557" s="84" t="b">
        <v>0</v>
      </c>
    </row>
    <row r="558" spans="1:12" ht="15">
      <c r="A558" s="84" t="s">
        <v>2991</v>
      </c>
      <c r="B558" s="84" t="s">
        <v>339</v>
      </c>
      <c r="C558" s="84">
        <v>2</v>
      </c>
      <c r="D558" s="122">
        <v>0</v>
      </c>
      <c r="E558" s="122">
        <v>1.130333768495006</v>
      </c>
      <c r="F558" s="84" t="s">
        <v>2254</v>
      </c>
      <c r="G558" s="84" t="b">
        <v>0</v>
      </c>
      <c r="H558" s="84" t="b">
        <v>0</v>
      </c>
      <c r="I558" s="84" t="b">
        <v>0</v>
      </c>
      <c r="J558" s="84" t="b">
        <v>0</v>
      </c>
      <c r="K558" s="84" t="b">
        <v>0</v>
      </c>
      <c r="L558" s="84" t="b">
        <v>0</v>
      </c>
    </row>
    <row r="559" spans="1:12" ht="15">
      <c r="A559" s="84" t="s">
        <v>339</v>
      </c>
      <c r="B559" s="84" t="s">
        <v>2992</v>
      </c>
      <c r="C559" s="84">
        <v>2</v>
      </c>
      <c r="D559" s="122">
        <v>0</v>
      </c>
      <c r="E559" s="122">
        <v>1.130333768495006</v>
      </c>
      <c r="F559" s="84" t="s">
        <v>2254</v>
      </c>
      <c r="G559" s="84" t="b">
        <v>0</v>
      </c>
      <c r="H559" s="84" t="b">
        <v>0</v>
      </c>
      <c r="I559" s="84" t="b">
        <v>0</v>
      </c>
      <c r="J559" s="84" t="b">
        <v>0</v>
      </c>
      <c r="K559" s="84" t="b">
        <v>0</v>
      </c>
      <c r="L559" s="84" t="b">
        <v>0</v>
      </c>
    </row>
    <row r="560" spans="1:12" ht="15">
      <c r="A560" s="84" t="s">
        <v>622</v>
      </c>
      <c r="B560" s="84" t="s">
        <v>594</v>
      </c>
      <c r="C560" s="84">
        <v>6</v>
      </c>
      <c r="D560" s="122">
        <v>0.011991824303586833</v>
      </c>
      <c r="E560" s="122">
        <v>1.101231386790699</v>
      </c>
      <c r="F560" s="84" t="s">
        <v>2257</v>
      </c>
      <c r="G560" s="84" t="b">
        <v>0</v>
      </c>
      <c r="H560" s="84" t="b">
        <v>0</v>
      </c>
      <c r="I560" s="84" t="b">
        <v>0</v>
      </c>
      <c r="J560" s="84" t="b">
        <v>0</v>
      </c>
      <c r="K560" s="84" t="b">
        <v>0</v>
      </c>
      <c r="L560" s="84" t="b">
        <v>0</v>
      </c>
    </row>
    <row r="561" spans="1:12" ht="15">
      <c r="A561" s="84" t="s">
        <v>2859</v>
      </c>
      <c r="B561" s="84" t="s">
        <v>2900</v>
      </c>
      <c r="C561" s="84">
        <v>2</v>
      </c>
      <c r="D561" s="122">
        <v>0.01259405413218052</v>
      </c>
      <c r="E561" s="122">
        <v>1.7032913781186614</v>
      </c>
      <c r="F561" s="84" t="s">
        <v>2257</v>
      </c>
      <c r="G561" s="84" t="b">
        <v>0</v>
      </c>
      <c r="H561" s="84" t="b">
        <v>0</v>
      </c>
      <c r="I561" s="84" t="b">
        <v>0</v>
      </c>
      <c r="J561" s="84" t="b">
        <v>0</v>
      </c>
      <c r="K561" s="84" t="b">
        <v>0</v>
      </c>
      <c r="L561" s="84" t="b">
        <v>0</v>
      </c>
    </row>
    <row r="562" spans="1:12" ht="15">
      <c r="A562" s="84" t="s">
        <v>2900</v>
      </c>
      <c r="B562" s="84" t="s">
        <v>2860</v>
      </c>
      <c r="C562" s="84">
        <v>2</v>
      </c>
      <c r="D562" s="122">
        <v>0.01259405413218052</v>
      </c>
      <c r="E562" s="122">
        <v>1.52720011906298</v>
      </c>
      <c r="F562" s="84" t="s">
        <v>2257</v>
      </c>
      <c r="G562" s="84" t="b">
        <v>0</v>
      </c>
      <c r="H562" s="84" t="b">
        <v>0</v>
      </c>
      <c r="I562" s="84" t="b">
        <v>0</v>
      </c>
      <c r="J562" s="84" t="b">
        <v>0</v>
      </c>
      <c r="K562" s="84" t="b">
        <v>0</v>
      </c>
      <c r="L562" s="84" t="b">
        <v>0</v>
      </c>
    </row>
    <row r="563" spans="1:12" ht="15">
      <c r="A563" s="84" t="s">
        <v>2860</v>
      </c>
      <c r="B563" s="84" t="s">
        <v>2901</v>
      </c>
      <c r="C563" s="84">
        <v>2</v>
      </c>
      <c r="D563" s="122">
        <v>0.01259405413218052</v>
      </c>
      <c r="E563" s="122">
        <v>1.52720011906298</v>
      </c>
      <c r="F563" s="84" t="s">
        <v>2257</v>
      </c>
      <c r="G563" s="84" t="b">
        <v>0</v>
      </c>
      <c r="H563" s="84" t="b">
        <v>0</v>
      </c>
      <c r="I563" s="84" t="b">
        <v>0</v>
      </c>
      <c r="J563" s="84" t="b">
        <v>0</v>
      </c>
      <c r="K563" s="84" t="b">
        <v>0</v>
      </c>
      <c r="L563" s="84" t="b">
        <v>0</v>
      </c>
    </row>
    <row r="564" spans="1:12" ht="15">
      <c r="A564" s="84" t="s">
        <v>2901</v>
      </c>
      <c r="B564" s="84" t="s">
        <v>2902</v>
      </c>
      <c r="C564" s="84">
        <v>2</v>
      </c>
      <c r="D564" s="122">
        <v>0.01259405413218052</v>
      </c>
      <c r="E564" s="122">
        <v>1.7032913781186614</v>
      </c>
      <c r="F564" s="84" t="s">
        <v>2257</v>
      </c>
      <c r="G564" s="84" t="b">
        <v>0</v>
      </c>
      <c r="H564" s="84" t="b">
        <v>0</v>
      </c>
      <c r="I564" s="84" t="b">
        <v>0</v>
      </c>
      <c r="J564" s="84" t="b">
        <v>0</v>
      </c>
      <c r="K564" s="84" t="b">
        <v>0</v>
      </c>
      <c r="L564" s="84" t="b">
        <v>0</v>
      </c>
    </row>
    <row r="565" spans="1:12" ht="15">
      <c r="A565" s="84" t="s">
        <v>2902</v>
      </c>
      <c r="B565" s="84" t="s">
        <v>2825</v>
      </c>
      <c r="C565" s="84">
        <v>2</v>
      </c>
      <c r="D565" s="122">
        <v>0.01259405413218052</v>
      </c>
      <c r="E565" s="122">
        <v>1.7032913781186614</v>
      </c>
      <c r="F565" s="84" t="s">
        <v>2257</v>
      </c>
      <c r="G565" s="84" t="b">
        <v>0</v>
      </c>
      <c r="H565" s="84" t="b">
        <v>0</v>
      </c>
      <c r="I565" s="84" t="b">
        <v>0</v>
      </c>
      <c r="J565" s="84" t="b">
        <v>0</v>
      </c>
      <c r="K565" s="84" t="b">
        <v>0</v>
      </c>
      <c r="L565" s="84" t="b">
        <v>0</v>
      </c>
    </row>
    <row r="566" spans="1:12" ht="15">
      <c r="A566" s="84" t="s">
        <v>2825</v>
      </c>
      <c r="B566" s="84" t="s">
        <v>2903</v>
      </c>
      <c r="C566" s="84">
        <v>2</v>
      </c>
      <c r="D566" s="122">
        <v>0.01259405413218052</v>
      </c>
      <c r="E566" s="122">
        <v>1.7032913781186614</v>
      </c>
      <c r="F566" s="84" t="s">
        <v>2257</v>
      </c>
      <c r="G566" s="84" t="b">
        <v>0</v>
      </c>
      <c r="H566" s="84" t="b">
        <v>0</v>
      </c>
      <c r="I566" s="84" t="b">
        <v>0</v>
      </c>
      <c r="J566" s="84" t="b">
        <v>0</v>
      </c>
      <c r="K566" s="84" t="b">
        <v>0</v>
      </c>
      <c r="L566" s="84" t="b">
        <v>0</v>
      </c>
    </row>
    <row r="567" spans="1:12" ht="15">
      <c r="A567" s="84" t="s">
        <v>2903</v>
      </c>
      <c r="B567" s="84" t="s">
        <v>2355</v>
      </c>
      <c r="C567" s="84">
        <v>2</v>
      </c>
      <c r="D567" s="122">
        <v>0.01259405413218052</v>
      </c>
      <c r="E567" s="122">
        <v>1.7032913781186614</v>
      </c>
      <c r="F567" s="84" t="s">
        <v>2257</v>
      </c>
      <c r="G567" s="84" t="b">
        <v>0</v>
      </c>
      <c r="H567" s="84" t="b">
        <v>0</v>
      </c>
      <c r="I567" s="84" t="b">
        <v>0</v>
      </c>
      <c r="J567" s="84" t="b">
        <v>0</v>
      </c>
      <c r="K567" s="84" t="b">
        <v>0</v>
      </c>
      <c r="L567" s="84" t="b">
        <v>0</v>
      </c>
    </row>
    <row r="568" spans="1:12" ht="15">
      <c r="A568" s="84" t="s">
        <v>2355</v>
      </c>
      <c r="B568" s="84" t="s">
        <v>2427</v>
      </c>
      <c r="C568" s="84">
        <v>2</v>
      </c>
      <c r="D568" s="122">
        <v>0.01259405413218052</v>
      </c>
      <c r="E568" s="122">
        <v>1.7032913781186614</v>
      </c>
      <c r="F568" s="84" t="s">
        <v>2257</v>
      </c>
      <c r="G568" s="84" t="b">
        <v>0</v>
      </c>
      <c r="H568" s="84" t="b">
        <v>0</v>
      </c>
      <c r="I568" s="84" t="b">
        <v>0</v>
      </c>
      <c r="J568" s="84" t="b">
        <v>0</v>
      </c>
      <c r="K568" s="84" t="b">
        <v>0</v>
      </c>
      <c r="L568" s="84" t="b">
        <v>0</v>
      </c>
    </row>
    <row r="569" spans="1:12" ht="15">
      <c r="A569" s="84" t="s">
        <v>2427</v>
      </c>
      <c r="B569" s="84" t="s">
        <v>2904</v>
      </c>
      <c r="C569" s="84">
        <v>2</v>
      </c>
      <c r="D569" s="122">
        <v>0.01259405413218052</v>
      </c>
      <c r="E569" s="122">
        <v>1.7032913781186614</v>
      </c>
      <c r="F569" s="84" t="s">
        <v>2257</v>
      </c>
      <c r="G569" s="84" t="b">
        <v>0</v>
      </c>
      <c r="H569" s="84" t="b">
        <v>0</v>
      </c>
      <c r="I569" s="84" t="b">
        <v>0</v>
      </c>
      <c r="J569" s="84" t="b">
        <v>0</v>
      </c>
      <c r="K569" s="84" t="b">
        <v>0</v>
      </c>
      <c r="L569" s="84" t="b">
        <v>0</v>
      </c>
    </row>
    <row r="570" spans="1:12" ht="15">
      <c r="A570" s="84" t="s">
        <v>2904</v>
      </c>
      <c r="B570" s="84" t="s">
        <v>622</v>
      </c>
      <c r="C570" s="84">
        <v>2</v>
      </c>
      <c r="D570" s="122">
        <v>0.01259405413218052</v>
      </c>
      <c r="E570" s="122">
        <v>0.9629286886244175</v>
      </c>
      <c r="F570" s="84" t="s">
        <v>2257</v>
      </c>
      <c r="G570" s="84" t="b">
        <v>0</v>
      </c>
      <c r="H570" s="84" t="b">
        <v>0</v>
      </c>
      <c r="I570" s="84" t="b">
        <v>0</v>
      </c>
      <c r="J570" s="84" t="b">
        <v>0</v>
      </c>
      <c r="K570" s="84" t="b">
        <v>0</v>
      </c>
      <c r="L570" s="84" t="b">
        <v>0</v>
      </c>
    </row>
    <row r="571" spans="1:12" ht="15">
      <c r="A571" s="84" t="s">
        <v>2905</v>
      </c>
      <c r="B571" s="84" t="s">
        <v>2906</v>
      </c>
      <c r="C571" s="84">
        <v>2</v>
      </c>
      <c r="D571" s="122">
        <v>0.01259405413218052</v>
      </c>
      <c r="E571" s="122">
        <v>1.7032913781186614</v>
      </c>
      <c r="F571" s="84" t="s">
        <v>2257</v>
      </c>
      <c r="G571" s="84" t="b">
        <v>0</v>
      </c>
      <c r="H571" s="84" t="b">
        <v>0</v>
      </c>
      <c r="I571" s="84" t="b">
        <v>0</v>
      </c>
      <c r="J571" s="84" t="b">
        <v>0</v>
      </c>
      <c r="K571" s="84" t="b">
        <v>0</v>
      </c>
      <c r="L571" s="84" t="b">
        <v>0</v>
      </c>
    </row>
    <row r="572" spans="1:12" ht="15">
      <c r="A572" s="84" t="s">
        <v>2906</v>
      </c>
      <c r="B572" s="84" t="s">
        <v>2907</v>
      </c>
      <c r="C572" s="84">
        <v>2</v>
      </c>
      <c r="D572" s="122">
        <v>0.01259405413218052</v>
      </c>
      <c r="E572" s="122">
        <v>1.7032913781186614</v>
      </c>
      <c r="F572" s="84" t="s">
        <v>2257</v>
      </c>
      <c r="G572" s="84" t="b">
        <v>0</v>
      </c>
      <c r="H572" s="84" t="b">
        <v>0</v>
      </c>
      <c r="I572" s="84" t="b">
        <v>0</v>
      </c>
      <c r="J572" s="84" t="b">
        <v>0</v>
      </c>
      <c r="K572" s="84" t="b">
        <v>0</v>
      </c>
      <c r="L572" s="84" t="b">
        <v>0</v>
      </c>
    </row>
    <row r="573" spans="1:12" ht="15">
      <c r="A573" s="84" t="s">
        <v>2907</v>
      </c>
      <c r="B573" s="84" t="s">
        <v>2908</v>
      </c>
      <c r="C573" s="84">
        <v>2</v>
      </c>
      <c r="D573" s="122">
        <v>0.01259405413218052</v>
      </c>
      <c r="E573" s="122">
        <v>1.7032913781186614</v>
      </c>
      <c r="F573" s="84" t="s">
        <v>2257</v>
      </c>
      <c r="G573" s="84" t="b">
        <v>0</v>
      </c>
      <c r="H573" s="84" t="b">
        <v>0</v>
      </c>
      <c r="I573" s="84" t="b">
        <v>0</v>
      </c>
      <c r="J573" s="84" t="b">
        <v>0</v>
      </c>
      <c r="K573" s="84" t="b">
        <v>0</v>
      </c>
      <c r="L573" s="84" t="b">
        <v>0</v>
      </c>
    </row>
    <row r="574" spans="1:12" ht="15">
      <c r="A574" s="84" t="s">
        <v>2908</v>
      </c>
      <c r="B574" s="84" t="s">
        <v>2820</v>
      </c>
      <c r="C574" s="84">
        <v>2</v>
      </c>
      <c r="D574" s="122">
        <v>0.01259405413218052</v>
      </c>
      <c r="E574" s="122">
        <v>1.4022613824546801</v>
      </c>
      <c r="F574" s="84" t="s">
        <v>2257</v>
      </c>
      <c r="G574" s="84" t="b">
        <v>0</v>
      </c>
      <c r="H574" s="84" t="b">
        <v>0</v>
      </c>
      <c r="I574" s="84" t="b">
        <v>0</v>
      </c>
      <c r="J574" s="84" t="b">
        <v>0</v>
      </c>
      <c r="K574" s="84" t="b">
        <v>0</v>
      </c>
      <c r="L574" s="84" t="b">
        <v>0</v>
      </c>
    </row>
    <row r="575" spans="1:12" ht="15">
      <c r="A575" s="84" t="s">
        <v>2820</v>
      </c>
      <c r="B575" s="84" t="s">
        <v>2909</v>
      </c>
      <c r="C575" s="84">
        <v>2</v>
      </c>
      <c r="D575" s="122">
        <v>0.01259405413218052</v>
      </c>
      <c r="E575" s="122">
        <v>1.4022613824546801</v>
      </c>
      <c r="F575" s="84" t="s">
        <v>2257</v>
      </c>
      <c r="G575" s="84" t="b">
        <v>0</v>
      </c>
      <c r="H575" s="84" t="b">
        <v>0</v>
      </c>
      <c r="I575" s="84" t="b">
        <v>0</v>
      </c>
      <c r="J575" s="84" t="b">
        <v>0</v>
      </c>
      <c r="K575" s="84" t="b">
        <v>0</v>
      </c>
      <c r="L575" s="84" t="b">
        <v>0</v>
      </c>
    </row>
    <row r="576" spans="1:12" ht="15">
      <c r="A576" s="84" t="s">
        <v>2909</v>
      </c>
      <c r="B576" s="84" t="s">
        <v>2910</v>
      </c>
      <c r="C576" s="84">
        <v>2</v>
      </c>
      <c r="D576" s="122">
        <v>0.01259405413218052</v>
      </c>
      <c r="E576" s="122">
        <v>1.7032913781186614</v>
      </c>
      <c r="F576" s="84" t="s">
        <v>2257</v>
      </c>
      <c r="G576" s="84" t="b">
        <v>0</v>
      </c>
      <c r="H576" s="84" t="b">
        <v>0</v>
      </c>
      <c r="I576" s="84" t="b">
        <v>0</v>
      </c>
      <c r="J576" s="84" t="b">
        <v>0</v>
      </c>
      <c r="K576" s="84" t="b">
        <v>0</v>
      </c>
      <c r="L576" s="84" t="b">
        <v>0</v>
      </c>
    </row>
    <row r="577" spans="1:12" ht="15">
      <c r="A577" s="84" t="s">
        <v>2910</v>
      </c>
      <c r="B577" s="84" t="s">
        <v>2911</v>
      </c>
      <c r="C577" s="84">
        <v>2</v>
      </c>
      <c r="D577" s="122">
        <v>0.01259405413218052</v>
      </c>
      <c r="E577" s="122">
        <v>1.7032913781186614</v>
      </c>
      <c r="F577" s="84" t="s">
        <v>2257</v>
      </c>
      <c r="G577" s="84" t="b">
        <v>0</v>
      </c>
      <c r="H577" s="84" t="b">
        <v>0</v>
      </c>
      <c r="I577" s="84" t="b">
        <v>0</v>
      </c>
      <c r="J577" s="84" t="b">
        <v>0</v>
      </c>
      <c r="K577" s="84" t="b">
        <v>0</v>
      </c>
      <c r="L577" s="84" t="b">
        <v>0</v>
      </c>
    </row>
    <row r="578" spans="1:12" ht="15">
      <c r="A578" s="84" t="s">
        <v>2911</v>
      </c>
      <c r="B578" s="84" t="s">
        <v>2827</v>
      </c>
      <c r="C578" s="84">
        <v>2</v>
      </c>
      <c r="D578" s="122">
        <v>0.01259405413218052</v>
      </c>
      <c r="E578" s="122">
        <v>1.4022613824546801</v>
      </c>
      <c r="F578" s="84" t="s">
        <v>2257</v>
      </c>
      <c r="G578" s="84" t="b">
        <v>0</v>
      </c>
      <c r="H578" s="84" t="b">
        <v>0</v>
      </c>
      <c r="I578" s="84" t="b">
        <v>0</v>
      </c>
      <c r="J578" s="84" t="b">
        <v>0</v>
      </c>
      <c r="K578" s="84" t="b">
        <v>0</v>
      </c>
      <c r="L578" s="84" t="b">
        <v>0</v>
      </c>
    </row>
    <row r="579" spans="1:12" ht="15">
      <c r="A579" s="84" t="s">
        <v>2827</v>
      </c>
      <c r="B579" s="84" t="s">
        <v>2417</v>
      </c>
      <c r="C579" s="84">
        <v>2</v>
      </c>
      <c r="D579" s="122">
        <v>0.01259405413218052</v>
      </c>
      <c r="E579" s="122">
        <v>1.4022613824546801</v>
      </c>
      <c r="F579" s="84" t="s">
        <v>2257</v>
      </c>
      <c r="G579" s="84" t="b">
        <v>0</v>
      </c>
      <c r="H579" s="84" t="b">
        <v>0</v>
      </c>
      <c r="I579" s="84" t="b">
        <v>0</v>
      </c>
      <c r="J579" s="84" t="b">
        <v>0</v>
      </c>
      <c r="K579" s="84" t="b">
        <v>0</v>
      </c>
      <c r="L579" s="84" t="b">
        <v>0</v>
      </c>
    </row>
    <row r="580" spans="1:12" ht="15">
      <c r="A580" s="84" t="s">
        <v>2417</v>
      </c>
      <c r="B580" s="84" t="s">
        <v>2912</v>
      </c>
      <c r="C580" s="84">
        <v>2</v>
      </c>
      <c r="D580" s="122">
        <v>0.01259405413218052</v>
      </c>
      <c r="E580" s="122">
        <v>1.7032913781186614</v>
      </c>
      <c r="F580" s="84" t="s">
        <v>2257</v>
      </c>
      <c r="G580" s="84" t="b">
        <v>0</v>
      </c>
      <c r="H580" s="84" t="b">
        <v>0</v>
      </c>
      <c r="I580" s="84" t="b">
        <v>0</v>
      </c>
      <c r="J580" s="84" t="b">
        <v>0</v>
      </c>
      <c r="K580" s="84" t="b">
        <v>0</v>
      </c>
      <c r="L580" s="84" t="b">
        <v>0</v>
      </c>
    </row>
    <row r="581" spans="1:12" ht="15">
      <c r="A581" s="84" t="s">
        <v>2912</v>
      </c>
      <c r="B581" s="84" t="s">
        <v>622</v>
      </c>
      <c r="C581" s="84">
        <v>2</v>
      </c>
      <c r="D581" s="122">
        <v>0.01259405413218052</v>
      </c>
      <c r="E581" s="122">
        <v>0.9629286886244175</v>
      </c>
      <c r="F581" s="84" t="s">
        <v>2257</v>
      </c>
      <c r="G581" s="84" t="b">
        <v>0</v>
      </c>
      <c r="H581" s="84" t="b">
        <v>0</v>
      </c>
      <c r="I581" s="84" t="b">
        <v>0</v>
      </c>
      <c r="J581" s="84" t="b">
        <v>0</v>
      </c>
      <c r="K581" s="84" t="b">
        <v>0</v>
      </c>
      <c r="L581" s="84" t="b">
        <v>0</v>
      </c>
    </row>
    <row r="582" spans="1:12" ht="15">
      <c r="A582" s="84" t="s">
        <v>594</v>
      </c>
      <c r="B582" s="84" t="s">
        <v>2824</v>
      </c>
      <c r="C582" s="84">
        <v>2</v>
      </c>
      <c r="D582" s="122">
        <v>0.01259405413218052</v>
      </c>
      <c r="E582" s="122">
        <v>1.7032913781186614</v>
      </c>
      <c r="F582" s="84" t="s">
        <v>2257</v>
      </c>
      <c r="G582" s="84" t="b">
        <v>0</v>
      </c>
      <c r="H582" s="84" t="b">
        <v>0</v>
      </c>
      <c r="I582" s="84" t="b">
        <v>0</v>
      </c>
      <c r="J582" s="84" t="b">
        <v>0</v>
      </c>
      <c r="K582" s="84" t="b">
        <v>0</v>
      </c>
      <c r="L582" s="84" t="b">
        <v>0</v>
      </c>
    </row>
    <row r="583" spans="1:12" ht="15">
      <c r="A583" s="84" t="s">
        <v>2997</v>
      </c>
      <c r="B583" s="84" t="s">
        <v>2356</v>
      </c>
      <c r="C583" s="84">
        <v>2</v>
      </c>
      <c r="D583" s="122">
        <v>0</v>
      </c>
      <c r="E583" s="122">
        <v>0.9294189257142927</v>
      </c>
      <c r="F583" s="84" t="s">
        <v>2258</v>
      </c>
      <c r="G583" s="84" t="b">
        <v>0</v>
      </c>
      <c r="H583" s="84" t="b">
        <v>0</v>
      </c>
      <c r="I583" s="84" t="b">
        <v>0</v>
      </c>
      <c r="J583" s="84" t="b">
        <v>0</v>
      </c>
      <c r="K583" s="84" t="b">
        <v>0</v>
      </c>
      <c r="L583" s="84" t="b">
        <v>0</v>
      </c>
    </row>
    <row r="584" spans="1:12" ht="15">
      <c r="A584" s="84" t="s">
        <v>2356</v>
      </c>
      <c r="B584" s="84" t="s">
        <v>2355</v>
      </c>
      <c r="C584" s="84">
        <v>2</v>
      </c>
      <c r="D584" s="122">
        <v>0</v>
      </c>
      <c r="E584" s="122">
        <v>0.9294189257142927</v>
      </c>
      <c r="F584" s="84" t="s">
        <v>2258</v>
      </c>
      <c r="G584" s="84" t="b">
        <v>0</v>
      </c>
      <c r="H584" s="84" t="b">
        <v>0</v>
      </c>
      <c r="I584" s="84" t="b">
        <v>0</v>
      </c>
      <c r="J584" s="84" t="b">
        <v>0</v>
      </c>
      <c r="K584" s="84" t="b">
        <v>0</v>
      </c>
      <c r="L584" s="84" t="b">
        <v>0</v>
      </c>
    </row>
    <row r="585" spans="1:12" ht="15">
      <c r="A585" s="84" t="s">
        <v>2355</v>
      </c>
      <c r="B585" s="84" t="s">
        <v>594</v>
      </c>
      <c r="C585" s="84">
        <v>2</v>
      </c>
      <c r="D585" s="122">
        <v>0</v>
      </c>
      <c r="E585" s="122">
        <v>0.9294189257142927</v>
      </c>
      <c r="F585" s="84" t="s">
        <v>2258</v>
      </c>
      <c r="G585" s="84" t="b">
        <v>0</v>
      </c>
      <c r="H585" s="84" t="b">
        <v>0</v>
      </c>
      <c r="I585" s="84" t="b">
        <v>0</v>
      </c>
      <c r="J585" s="84" t="b">
        <v>0</v>
      </c>
      <c r="K585" s="84" t="b">
        <v>0</v>
      </c>
      <c r="L585" s="84" t="b">
        <v>0</v>
      </c>
    </row>
    <row r="586" spans="1:12" ht="15">
      <c r="A586" s="84" t="s">
        <v>594</v>
      </c>
      <c r="B586" s="84" t="s">
        <v>2998</v>
      </c>
      <c r="C586" s="84">
        <v>2</v>
      </c>
      <c r="D586" s="122">
        <v>0</v>
      </c>
      <c r="E586" s="122">
        <v>0.9294189257142927</v>
      </c>
      <c r="F586" s="84" t="s">
        <v>2258</v>
      </c>
      <c r="G586" s="84" t="b">
        <v>0</v>
      </c>
      <c r="H586" s="84" t="b">
        <v>0</v>
      </c>
      <c r="I586" s="84" t="b">
        <v>0</v>
      </c>
      <c r="J586" s="84" t="b">
        <v>0</v>
      </c>
      <c r="K586" s="84" t="b">
        <v>0</v>
      </c>
      <c r="L586" s="84" t="b">
        <v>0</v>
      </c>
    </row>
    <row r="587" spans="1:12" ht="15">
      <c r="A587" s="84" t="s">
        <v>2998</v>
      </c>
      <c r="B587" s="84" t="s">
        <v>2999</v>
      </c>
      <c r="C587" s="84">
        <v>2</v>
      </c>
      <c r="D587" s="122">
        <v>0</v>
      </c>
      <c r="E587" s="122">
        <v>0.9294189257142927</v>
      </c>
      <c r="F587" s="84" t="s">
        <v>2258</v>
      </c>
      <c r="G587" s="84" t="b">
        <v>0</v>
      </c>
      <c r="H587" s="84" t="b">
        <v>0</v>
      </c>
      <c r="I587" s="84" t="b">
        <v>0</v>
      </c>
      <c r="J587" s="84" t="b">
        <v>0</v>
      </c>
      <c r="K587" s="84" t="b">
        <v>1</v>
      </c>
      <c r="L587" s="84" t="b">
        <v>0</v>
      </c>
    </row>
    <row r="588" spans="1:12" ht="15">
      <c r="A588" s="84" t="s">
        <v>2999</v>
      </c>
      <c r="B588" s="84" t="s">
        <v>3000</v>
      </c>
      <c r="C588" s="84">
        <v>2</v>
      </c>
      <c r="D588" s="122">
        <v>0</v>
      </c>
      <c r="E588" s="122">
        <v>0.9294189257142927</v>
      </c>
      <c r="F588" s="84" t="s">
        <v>2258</v>
      </c>
      <c r="G588" s="84" t="b">
        <v>0</v>
      </c>
      <c r="H588" s="84" t="b">
        <v>1</v>
      </c>
      <c r="I588" s="84" t="b">
        <v>0</v>
      </c>
      <c r="J588" s="84" t="b">
        <v>0</v>
      </c>
      <c r="K588" s="84" t="b">
        <v>0</v>
      </c>
      <c r="L588" s="84" t="b">
        <v>0</v>
      </c>
    </row>
    <row r="589" spans="1:12" ht="15">
      <c r="A589" s="84" t="s">
        <v>3000</v>
      </c>
      <c r="B589" s="84" t="s">
        <v>3001</v>
      </c>
      <c r="C589" s="84">
        <v>2</v>
      </c>
      <c r="D589" s="122">
        <v>0</v>
      </c>
      <c r="E589" s="122">
        <v>0.9294189257142927</v>
      </c>
      <c r="F589" s="84" t="s">
        <v>2258</v>
      </c>
      <c r="G589" s="84" t="b">
        <v>0</v>
      </c>
      <c r="H589" s="84" t="b">
        <v>0</v>
      </c>
      <c r="I589" s="84" t="b">
        <v>0</v>
      </c>
      <c r="J589" s="84" t="b">
        <v>0</v>
      </c>
      <c r="K589" s="84" t="b">
        <v>0</v>
      </c>
      <c r="L589" s="84" t="b">
        <v>0</v>
      </c>
    </row>
    <row r="590" spans="1:12" ht="15">
      <c r="A590" s="84" t="s">
        <v>3001</v>
      </c>
      <c r="B590" s="84" t="s">
        <v>3002</v>
      </c>
      <c r="C590" s="84">
        <v>2</v>
      </c>
      <c r="D590" s="122">
        <v>0</v>
      </c>
      <c r="E590" s="122">
        <v>0.9294189257142927</v>
      </c>
      <c r="F590" s="84" t="s">
        <v>2258</v>
      </c>
      <c r="G590" s="84" t="b">
        <v>0</v>
      </c>
      <c r="H590" s="84" t="b">
        <v>0</v>
      </c>
      <c r="I590" s="84" t="b">
        <v>0</v>
      </c>
      <c r="J590" s="84" t="b">
        <v>0</v>
      </c>
      <c r="K590" s="84" t="b">
        <v>0</v>
      </c>
      <c r="L59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2242</v>
      </c>
      <c r="BB2" s="13" t="s">
        <v>2272</v>
      </c>
      <c r="BC2" s="13" t="s">
        <v>2273</v>
      </c>
      <c r="BD2" s="117" t="s">
        <v>3018</v>
      </c>
      <c r="BE2" s="117" t="s">
        <v>3019</v>
      </c>
      <c r="BF2" s="117" t="s">
        <v>3020</v>
      </c>
      <c r="BG2" s="117" t="s">
        <v>3021</v>
      </c>
      <c r="BH2" s="117" t="s">
        <v>3022</v>
      </c>
      <c r="BI2" s="117" t="s">
        <v>3023</v>
      </c>
      <c r="BJ2" s="117" t="s">
        <v>3024</v>
      </c>
      <c r="BK2" s="117" t="s">
        <v>3025</v>
      </c>
      <c r="BL2" s="117" t="s">
        <v>3026</v>
      </c>
    </row>
    <row r="3" spans="1:64" ht="15" customHeight="1">
      <c r="A3" s="64" t="s">
        <v>212</v>
      </c>
      <c r="B3" s="64" t="s">
        <v>212</v>
      </c>
      <c r="C3" s="65"/>
      <c r="D3" s="66"/>
      <c r="E3" s="67"/>
      <c r="F3" s="68"/>
      <c r="G3" s="65"/>
      <c r="H3" s="69"/>
      <c r="I3" s="70"/>
      <c r="J3" s="70"/>
      <c r="K3" s="34" t="s">
        <v>65</v>
      </c>
      <c r="L3" s="71">
        <v>3</v>
      </c>
      <c r="M3" s="71"/>
      <c r="N3" s="72"/>
      <c r="O3" s="78" t="s">
        <v>176</v>
      </c>
      <c r="P3" s="80">
        <v>43451.150509259256</v>
      </c>
      <c r="Q3" s="78" t="s">
        <v>382</v>
      </c>
      <c r="R3" s="82" t="s">
        <v>485</v>
      </c>
      <c r="S3" s="78" t="s">
        <v>562</v>
      </c>
      <c r="T3" s="78" t="s">
        <v>587</v>
      </c>
      <c r="U3" s="78"/>
      <c r="V3" s="82" t="s">
        <v>633</v>
      </c>
      <c r="W3" s="80">
        <v>43451.150509259256</v>
      </c>
      <c r="X3" s="82" t="s">
        <v>743</v>
      </c>
      <c r="Y3" s="78"/>
      <c r="Z3" s="78"/>
      <c r="AA3" s="84" t="s">
        <v>913</v>
      </c>
      <c r="AB3" s="84" t="s">
        <v>1083</v>
      </c>
      <c r="AC3" s="78" t="b">
        <v>0</v>
      </c>
      <c r="AD3" s="78">
        <v>0</v>
      </c>
      <c r="AE3" s="84" t="s">
        <v>1091</v>
      </c>
      <c r="AF3" s="78" t="b">
        <v>0</v>
      </c>
      <c r="AG3" s="78" t="s">
        <v>1100</v>
      </c>
      <c r="AH3" s="78"/>
      <c r="AI3" s="84" t="s">
        <v>1092</v>
      </c>
      <c r="AJ3" s="78" t="b">
        <v>0</v>
      </c>
      <c r="AK3" s="78">
        <v>0</v>
      </c>
      <c r="AL3" s="84" t="s">
        <v>1092</v>
      </c>
      <c r="AM3" s="78" t="s">
        <v>1113</v>
      </c>
      <c r="AN3" s="78" t="b">
        <v>1</v>
      </c>
      <c r="AO3" s="84" t="s">
        <v>1083</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0</v>
      </c>
      <c r="BE3" s="49">
        <v>0</v>
      </c>
      <c r="BF3" s="48">
        <v>0</v>
      </c>
      <c r="BG3" s="49">
        <v>0</v>
      </c>
      <c r="BH3" s="48">
        <v>0</v>
      </c>
      <c r="BI3" s="49">
        <v>0</v>
      </c>
      <c r="BJ3" s="48">
        <v>15</v>
      </c>
      <c r="BK3" s="49">
        <v>100</v>
      </c>
      <c r="BL3" s="48">
        <v>15</v>
      </c>
    </row>
    <row r="4" spans="1:64" ht="15" customHeight="1">
      <c r="A4" s="64" t="s">
        <v>213</v>
      </c>
      <c r="B4" s="64" t="s">
        <v>327</v>
      </c>
      <c r="C4" s="65"/>
      <c r="D4" s="66"/>
      <c r="E4" s="67"/>
      <c r="F4" s="68"/>
      <c r="G4" s="65"/>
      <c r="H4" s="69"/>
      <c r="I4" s="70"/>
      <c r="J4" s="70"/>
      <c r="K4" s="34" t="s">
        <v>65</v>
      </c>
      <c r="L4" s="77">
        <v>4</v>
      </c>
      <c r="M4" s="77"/>
      <c r="N4" s="72"/>
      <c r="O4" s="79" t="s">
        <v>380</v>
      </c>
      <c r="P4" s="81">
        <v>43451.53760416667</v>
      </c>
      <c r="Q4" s="79" t="s">
        <v>383</v>
      </c>
      <c r="R4" s="79"/>
      <c r="S4" s="79"/>
      <c r="T4" s="79"/>
      <c r="U4" s="79"/>
      <c r="V4" s="83" t="s">
        <v>634</v>
      </c>
      <c r="W4" s="81">
        <v>43451.53760416667</v>
      </c>
      <c r="X4" s="83" t="s">
        <v>744</v>
      </c>
      <c r="Y4" s="79"/>
      <c r="Z4" s="79"/>
      <c r="AA4" s="85" t="s">
        <v>914</v>
      </c>
      <c r="AB4" s="79"/>
      <c r="AC4" s="79" t="b">
        <v>0</v>
      </c>
      <c r="AD4" s="79">
        <v>0</v>
      </c>
      <c r="AE4" s="85" t="s">
        <v>1092</v>
      </c>
      <c r="AF4" s="79" t="b">
        <v>0</v>
      </c>
      <c r="AG4" s="79" t="s">
        <v>1100</v>
      </c>
      <c r="AH4" s="79"/>
      <c r="AI4" s="85" t="s">
        <v>1092</v>
      </c>
      <c r="AJ4" s="79" t="b">
        <v>0</v>
      </c>
      <c r="AK4" s="79">
        <v>3</v>
      </c>
      <c r="AL4" s="85" t="s">
        <v>1069</v>
      </c>
      <c r="AM4" s="79" t="s">
        <v>1113</v>
      </c>
      <c r="AN4" s="79" t="b">
        <v>0</v>
      </c>
      <c r="AO4" s="85" t="s">
        <v>1069</v>
      </c>
      <c r="AP4" s="79" t="s">
        <v>176</v>
      </c>
      <c r="AQ4" s="79">
        <v>0</v>
      </c>
      <c r="AR4" s="79">
        <v>0</v>
      </c>
      <c r="AS4" s="79"/>
      <c r="AT4" s="79"/>
      <c r="AU4" s="79"/>
      <c r="AV4" s="79"/>
      <c r="AW4" s="79"/>
      <c r="AX4" s="79"/>
      <c r="AY4" s="79"/>
      <c r="AZ4" s="79"/>
      <c r="BA4">
        <v>2</v>
      </c>
      <c r="BB4" s="78" t="str">
        <f>REPLACE(INDEX(GroupVertices[Group],MATCH(Edges24[[#This Row],[Vertex 1]],GroupVertices[Vertex],0)),1,1,"")</f>
        <v>3</v>
      </c>
      <c r="BC4" s="78" t="str">
        <f>REPLACE(INDEX(GroupVertices[Group],MATCH(Edges24[[#This Row],[Vertex 2]],GroupVertices[Vertex],0)),1,1,"")</f>
        <v>3</v>
      </c>
      <c r="BD4" s="48">
        <v>1</v>
      </c>
      <c r="BE4" s="49">
        <v>3.7037037037037037</v>
      </c>
      <c r="BF4" s="48">
        <v>0</v>
      </c>
      <c r="BG4" s="49">
        <v>0</v>
      </c>
      <c r="BH4" s="48">
        <v>0</v>
      </c>
      <c r="BI4" s="49">
        <v>0</v>
      </c>
      <c r="BJ4" s="48">
        <v>26</v>
      </c>
      <c r="BK4" s="49">
        <v>96.29629629629629</v>
      </c>
      <c r="BL4" s="48">
        <v>27</v>
      </c>
    </row>
    <row r="5" spans="1:64" ht="15">
      <c r="A5" s="64" t="s">
        <v>213</v>
      </c>
      <c r="B5" s="64" t="s">
        <v>334</v>
      </c>
      <c r="C5" s="65"/>
      <c r="D5" s="66"/>
      <c r="E5" s="67"/>
      <c r="F5" s="68"/>
      <c r="G5" s="65"/>
      <c r="H5" s="69"/>
      <c r="I5" s="70"/>
      <c r="J5" s="70"/>
      <c r="K5" s="34" t="s">
        <v>65</v>
      </c>
      <c r="L5" s="77">
        <v>5</v>
      </c>
      <c r="M5" s="77"/>
      <c r="N5" s="72"/>
      <c r="O5" s="79" t="s">
        <v>380</v>
      </c>
      <c r="P5" s="81">
        <v>43451.55243055556</v>
      </c>
      <c r="Q5" s="79" t="s">
        <v>384</v>
      </c>
      <c r="R5" s="79"/>
      <c r="S5" s="79"/>
      <c r="T5" s="79" t="s">
        <v>588</v>
      </c>
      <c r="U5" s="79"/>
      <c r="V5" s="83" t="s">
        <v>634</v>
      </c>
      <c r="W5" s="81">
        <v>43451.55243055556</v>
      </c>
      <c r="X5" s="83" t="s">
        <v>745</v>
      </c>
      <c r="Y5" s="79"/>
      <c r="Z5" s="79"/>
      <c r="AA5" s="85" t="s">
        <v>915</v>
      </c>
      <c r="AB5" s="79"/>
      <c r="AC5" s="79" t="b">
        <v>0</v>
      </c>
      <c r="AD5" s="79">
        <v>0</v>
      </c>
      <c r="AE5" s="85" t="s">
        <v>1092</v>
      </c>
      <c r="AF5" s="79" t="b">
        <v>1</v>
      </c>
      <c r="AG5" s="79" t="s">
        <v>1101</v>
      </c>
      <c r="AH5" s="79"/>
      <c r="AI5" s="85" t="s">
        <v>1107</v>
      </c>
      <c r="AJ5" s="79" t="b">
        <v>0</v>
      </c>
      <c r="AK5" s="79">
        <v>4</v>
      </c>
      <c r="AL5" s="85" t="s">
        <v>1077</v>
      </c>
      <c r="AM5" s="79" t="s">
        <v>1113</v>
      </c>
      <c r="AN5" s="79" t="b">
        <v>0</v>
      </c>
      <c r="AO5" s="85" t="s">
        <v>1077</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c r="BE5" s="49"/>
      <c r="BF5" s="48"/>
      <c r="BG5" s="49"/>
      <c r="BH5" s="48"/>
      <c r="BI5" s="49"/>
      <c r="BJ5" s="48"/>
      <c r="BK5" s="49"/>
      <c r="BL5" s="48"/>
    </row>
    <row r="6" spans="1:64" ht="15">
      <c r="A6" s="64" t="s">
        <v>214</v>
      </c>
      <c r="B6" s="64" t="s">
        <v>327</v>
      </c>
      <c r="C6" s="65"/>
      <c r="D6" s="66"/>
      <c r="E6" s="67"/>
      <c r="F6" s="68"/>
      <c r="G6" s="65"/>
      <c r="H6" s="69"/>
      <c r="I6" s="70"/>
      <c r="J6" s="70"/>
      <c r="K6" s="34" t="s">
        <v>65</v>
      </c>
      <c r="L6" s="77">
        <v>8</v>
      </c>
      <c r="M6" s="77"/>
      <c r="N6" s="72"/>
      <c r="O6" s="79" t="s">
        <v>380</v>
      </c>
      <c r="P6" s="81">
        <v>43451.558958333335</v>
      </c>
      <c r="Q6" s="79" t="s">
        <v>383</v>
      </c>
      <c r="R6" s="79"/>
      <c r="S6" s="79"/>
      <c r="T6" s="79"/>
      <c r="U6" s="79"/>
      <c r="V6" s="83" t="s">
        <v>634</v>
      </c>
      <c r="W6" s="81">
        <v>43451.558958333335</v>
      </c>
      <c r="X6" s="83" t="s">
        <v>746</v>
      </c>
      <c r="Y6" s="79"/>
      <c r="Z6" s="79"/>
      <c r="AA6" s="85" t="s">
        <v>916</v>
      </c>
      <c r="AB6" s="79"/>
      <c r="AC6" s="79" t="b">
        <v>0</v>
      </c>
      <c r="AD6" s="79">
        <v>0</v>
      </c>
      <c r="AE6" s="85" t="s">
        <v>1092</v>
      </c>
      <c r="AF6" s="79" t="b">
        <v>0</v>
      </c>
      <c r="AG6" s="79" t="s">
        <v>1100</v>
      </c>
      <c r="AH6" s="79"/>
      <c r="AI6" s="85" t="s">
        <v>1092</v>
      </c>
      <c r="AJ6" s="79" t="b">
        <v>0</v>
      </c>
      <c r="AK6" s="79">
        <v>3</v>
      </c>
      <c r="AL6" s="85" t="s">
        <v>1069</v>
      </c>
      <c r="AM6" s="79" t="s">
        <v>1114</v>
      </c>
      <c r="AN6" s="79" t="b">
        <v>0</v>
      </c>
      <c r="AO6" s="85" t="s">
        <v>1069</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v>1</v>
      </c>
      <c r="BE6" s="49">
        <v>3.7037037037037037</v>
      </c>
      <c r="BF6" s="48">
        <v>0</v>
      </c>
      <c r="BG6" s="49">
        <v>0</v>
      </c>
      <c r="BH6" s="48">
        <v>0</v>
      </c>
      <c r="BI6" s="49">
        <v>0</v>
      </c>
      <c r="BJ6" s="48">
        <v>26</v>
      </c>
      <c r="BK6" s="49">
        <v>96.29629629629629</v>
      </c>
      <c r="BL6" s="48">
        <v>27</v>
      </c>
    </row>
    <row r="7" spans="1:64" ht="15">
      <c r="A7" s="64" t="s">
        <v>215</v>
      </c>
      <c r="B7" s="64" t="s">
        <v>336</v>
      </c>
      <c r="C7" s="65"/>
      <c r="D7" s="66"/>
      <c r="E7" s="67"/>
      <c r="F7" s="68"/>
      <c r="G7" s="65"/>
      <c r="H7" s="69"/>
      <c r="I7" s="70"/>
      <c r="J7" s="70"/>
      <c r="K7" s="34" t="s">
        <v>65</v>
      </c>
      <c r="L7" s="77">
        <v>9</v>
      </c>
      <c r="M7" s="77"/>
      <c r="N7" s="72"/>
      <c r="O7" s="79" t="s">
        <v>380</v>
      </c>
      <c r="P7" s="81">
        <v>43451.595972222225</v>
      </c>
      <c r="Q7" s="79" t="s">
        <v>385</v>
      </c>
      <c r="R7" s="83" t="s">
        <v>486</v>
      </c>
      <c r="S7" s="79" t="s">
        <v>562</v>
      </c>
      <c r="T7" s="79" t="s">
        <v>589</v>
      </c>
      <c r="U7" s="79"/>
      <c r="V7" s="83" t="s">
        <v>635</v>
      </c>
      <c r="W7" s="81">
        <v>43451.595972222225</v>
      </c>
      <c r="X7" s="83" t="s">
        <v>747</v>
      </c>
      <c r="Y7" s="79"/>
      <c r="Z7" s="79"/>
      <c r="AA7" s="85" t="s">
        <v>917</v>
      </c>
      <c r="AB7" s="85" t="s">
        <v>1084</v>
      </c>
      <c r="AC7" s="79" t="b">
        <v>0</v>
      </c>
      <c r="AD7" s="79">
        <v>0</v>
      </c>
      <c r="AE7" s="85" t="s">
        <v>1093</v>
      </c>
      <c r="AF7" s="79" t="b">
        <v>0</v>
      </c>
      <c r="AG7" s="79" t="s">
        <v>1100</v>
      </c>
      <c r="AH7" s="79"/>
      <c r="AI7" s="85" t="s">
        <v>1092</v>
      </c>
      <c r="AJ7" s="79" t="b">
        <v>0</v>
      </c>
      <c r="AK7" s="79">
        <v>0</v>
      </c>
      <c r="AL7" s="85" t="s">
        <v>1092</v>
      </c>
      <c r="AM7" s="79" t="s">
        <v>1115</v>
      </c>
      <c r="AN7" s="79" t="b">
        <v>1</v>
      </c>
      <c r="AO7" s="85" t="s">
        <v>1084</v>
      </c>
      <c r="AP7" s="79" t="s">
        <v>176</v>
      </c>
      <c r="AQ7" s="79">
        <v>0</v>
      </c>
      <c r="AR7" s="79">
        <v>0</v>
      </c>
      <c r="AS7" s="79"/>
      <c r="AT7" s="79"/>
      <c r="AU7" s="79"/>
      <c r="AV7" s="79"/>
      <c r="AW7" s="79"/>
      <c r="AX7" s="79"/>
      <c r="AY7" s="79"/>
      <c r="AZ7" s="79"/>
      <c r="BA7">
        <v>1</v>
      </c>
      <c r="BB7" s="78" t="str">
        <f>REPLACE(INDEX(GroupVertices[Group],MATCH(Edges24[[#This Row],[Vertex 1]],GroupVertices[Vertex],0)),1,1,"")</f>
        <v>13</v>
      </c>
      <c r="BC7" s="78" t="str">
        <f>REPLACE(INDEX(GroupVertices[Group],MATCH(Edges24[[#This Row],[Vertex 2]],GroupVertices[Vertex],0)),1,1,"")</f>
        <v>13</v>
      </c>
      <c r="BD7" s="48"/>
      <c r="BE7" s="49"/>
      <c r="BF7" s="48"/>
      <c r="BG7" s="49"/>
      <c r="BH7" s="48"/>
      <c r="BI7" s="49"/>
      <c r="BJ7" s="48"/>
      <c r="BK7" s="49"/>
      <c r="BL7" s="48"/>
    </row>
    <row r="8" spans="1:64" ht="15">
      <c r="A8" s="64" t="s">
        <v>216</v>
      </c>
      <c r="B8" s="64" t="s">
        <v>297</v>
      </c>
      <c r="C8" s="65"/>
      <c r="D8" s="66"/>
      <c r="E8" s="67"/>
      <c r="F8" s="68"/>
      <c r="G8" s="65"/>
      <c r="H8" s="69"/>
      <c r="I8" s="70"/>
      <c r="J8" s="70"/>
      <c r="K8" s="34" t="s">
        <v>65</v>
      </c>
      <c r="L8" s="77">
        <v>11</v>
      </c>
      <c r="M8" s="77"/>
      <c r="N8" s="72"/>
      <c r="O8" s="79" t="s">
        <v>380</v>
      </c>
      <c r="P8" s="81">
        <v>43451.695752314816</v>
      </c>
      <c r="Q8" s="79" t="s">
        <v>386</v>
      </c>
      <c r="R8" s="79"/>
      <c r="S8" s="79"/>
      <c r="T8" s="79" t="s">
        <v>590</v>
      </c>
      <c r="U8" s="79"/>
      <c r="V8" s="83" t="s">
        <v>636</v>
      </c>
      <c r="W8" s="81">
        <v>43451.695752314816</v>
      </c>
      <c r="X8" s="83" t="s">
        <v>748</v>
      </c>
      <c r="Y8" s="79"/>
      <c r="Z8" s="79"/>
      <c r="AA8" s="85" t="s">
        <v>918</v>
      </c>
      <c r="AB8" s="79"/>
      <c r="AC8" s="79" t="b">
        <v>0</v>
      </c>
      <c r="AD8" s="79">
        <v>0</v>
      </c>
      <c r="AE8" s="85" t="s">
        <v>1092</v>
      </c>
      <c r="AF8" s="79" t="b">
        <v>0</v>
      </c>
      <c r="AG8" s="79" t="s">
        <v>1100</v>
      </c>
      <c r="AH8" s="79"/>
      <c r="AI8" s="85" t="s">
        <v>1092</v>
      </c>
      <c r="AJ8" s="79" t="b">
        <v>0</v>
      </c>
      <c r="AK8" s="79">
        <v>0</v>
      </c>
      <c r="AL8" s="85" t="s">
        <v>1004</v>
      </c>
      <c r="AM8" s="79" t="s">
        <v>1116</v>
      </c>
      <c r="AN8" s="79" t="b">
        <v>0</v>
      </c>
      <c r="AO8" s="85" t="s">
        <v>1004</v>
      </c>
      <c r="AP8" s="79" t="s">
        <v>176</v>
      </c>
      <c r="AQ8" s="79">
        <v>0</v>
      </c>
      <c r="AR8" s="79">
        <v>0</v>
      </c>
      <c r="AS8" s="79"/>
      <c r="AT8" s="79"/>
      <c r="AU8" s="79"/>
      <c r="AV8" s="79"/>
      <c r="AW8" s="79"/>
      <c r="AX8" s="79"/>
      <c r="AY8" s="79"/>
      <c r="AZ8" s="79"/>
      <c r="BA8">
        <v>1</v>
      </c>
      <c r="BB8" s="78" t="str">
        <f>REPLACE(INDEX(GroupVertices[Group],MATCH(Edges24[[#This Row],[Vertex 1]],GroupVertices[Vertex],0)),1,1,"")</f>
        <v>7</v>
      </c>
      <c r="BC8" s="78" t="str">
        <f>REPLACE(INDEX(GroupVertices[Group],MATCH(Edges24[[#This Row],[Vertex 2]],GroupVertices[Vertex],0)),1,1,"")</f>
        <v>7</v>
      </c>
      <c r="BD8" s="48">
        <v>1</v>
      </c>
      <c r="BE8" s="49">
        <v>5.555555555555555</v>
      </c>
      <c r="BF8" s="48">
        <v>0</v>
      </c>
      <c r="BG8" s="49">
        <v>0</v>
      </c>
      <c r="BH8" s="48">
        <v>0</v>
      </c>
      <c r="BI8" s="49">
        <v>0</v>
      </c>
      <c r="BJ8" s="48">
        <v>17</v>
      </c>
      <c r="BK8" s="49">
        <v>94.44444444444444</v>
      </c>
      <c r="BL8" s="48">
        <v>18</v>
      </c>
    </row>
    <row r="9" spans="1:64" ht="15">
      <c r="A9" s="64" t="s">
        <v>217</v>
      </c>
      <c r="B9" s="64" t="s">
        <v>297</v>
      </c>
      <c r="C9" s="65"/>
      <c r="D9" s="66"/>
      <c r="E9" s="67"/>
      <c r="F9" s="68"/>
      <c r="G9" s="65"/>
      <c r="H9" s="69"/>
      <c r="I9" s="70"/>
      <c r="J9" s="70"/>
      <c r="K9" s="34" t="s">
        <v>65</v>
      </c>
      <c r="L9" s="77">
        <v>12</v>
      </c>
      <c r="M9" s="77"/>
      <c r="N9" s="72"/>
      <c r="O9" s="79" t="s">
        <v>380</v>
      </c>
      <c r="P9" s="81">
        <v>43451.695925925924</v>
      </c>
      <c r="Q9" s="79" t="s">
        <v>386</v>
      </c>
      <c r="R9" s="79"/>
      <c r="S9" s="79"/>
      <c r="T9" s="79" t="s">
        <v>590</v>
      </c>
      <c r="U9" s="79"/>
      <c r="V9" s="83" t="s">
        <v>637</v>
      </c>
      <c r="W9" s="81">
        <v>43451.695925925924</v>
      </c>
      <c r="X9" s="83" t="s">
        <v>749</v>
      </c>
      <c r="Y9" s="79"/>
      <c r="Z9" s="79"/>
      <c r="AA9" s="85" t="s">
        <v>919</v>
      </c>
      <c r="AB9" s="79"/>
      <c r="AC9" s="79" t="b">
        <v>0</v>
      </c>
      <c r="AD9" s="79">
        <v>0</v>
      </c>
      <c r="AE9" s="85" t="s">
        <v>1092</v>
      </c>
      <c r="AF9" s="79" t="b">
        <v>0</v>
      </c>
      <c r="AG9" s="79" t="s">
        <v>1100</v>
      </c>
      <c r="AH9" s="79"/>
      <c r="AI9" s="85" t="s">
        <v>1092</v>
      </c>
      <c r="AJ9" s="79" t="b">
        <v>0</v>
      </c>
      <c r="AK9" s="79">
        <v>0</v>
      </c>
      <c r="AL9" s="85" t="s">
        <v>1004</v>
      </c>
      <c r="AM9" s="79" t="s">
        <v>1117</v>
      </c>
      <c r="AN9" s="79" t="b">
        <v>0</v>
      </c>
      <c r="AO9" s="85" t="s">
        <v>1004</v>
      </c>
      <c r="AP9" s="79" t="s">
        <v>176</v>
      </c>
      <c r="AQ9" s="79">
        <v>0</v>
      </c>
      <c r="AR9" s="79">
        <v>0</v>
      </c>
      <c r="AS9" s="79"/>
      <c r="AT9" s="79"/>
      <c r="AU9" s="79"/>
      <c r="AV9" s="79"/>
      <c r="AW9" s="79"/>
      <c r="AX9" s="79"/>
      <c r="AY9" s="79"/>
      <c r="AZ9" s="79"/>
      <c r="BA9">
        <v>1</v>
      </c>
      <c r="BB9" s="78" t="str">
        <f>REPLACE(INDEX(GroupVertices[Group],MATCH(Edges24[[#This Row],[Vertex 1]],GroupVertices[Vertex],0)),1,1,"")</f>
        <v>7</v>
      </c>
      <c r="BC9" s="78" t="str">
        <f>REPLACE(INDEX(GroupVertices[Group],MATCH(Edges24[[#This Row],[Vertex 2]],GroupVertices[Vertex],0)),1,1,"")</f>
        <v>7</v>
      </c>
      <c r="BD9" s="48">
        <v>1</v>
      </c>
      <c r="BE9" s="49">
        <v>5.555555555555555</v>
      </c>
      <c r="BF9" s="48">
        <v>0</v>
      </c>
      <c r="BG9" s="49">
        <v>0</v>
      </c>
      <c r="BH9" s="48">
        <v>0</v>
      </c>
      <c r="BI9" s="49">
        <v>0</v>
      </c>
      <c r="BJ9" s="48">
        <v>17</v>
      </c>
      <c r="BK9" s="49">
        <v>94.44444444444444</v>
      </c>
      <c r="BL9" s="48">
        <v>18</v>
      </c>
    </row>
    <row r="10" spans="1:64" ht="15">
      <c r="A10" s="64" t="s">
        <v>218</v>
      </c>
      <c r="B10" s="64" t="s">
        <v>297</v>
      </c>
      <c r="C10" s="65"/>
      <c r="D10" s="66"/>
      <c r="E10" s="67"/>
      <c r="F10" s="68"/>
      <c r="G10" s="65"/>
      <c r="H10" s="69"/>
      <c r="I10" s="70"/>
      <c r="J10" s="70"/>
      <c r="K10" s="34" t="s">
        <v>65</v>
      </c>
      <c r="L10" s="77">
        <v>13</v>
      </c>
      <c r="M10" s="77"/>
      <c r="N10" s="72"/>
      <c r="O10" s="79" t="s">
        <v>380</v>
      </c>
      <c r="P10" s="81">
        <v>43451.69599537037</v>
      </c>
      <c r="Q10" s="79" t="s">
        <v>386</v>
      </c>
      <c r="R10" s="79"/>
      <c r="S10" s="79"/>
      <c r="T10" s="79" t="s">
        <v>590</v>
      </c>
      <c r="U10" s="79"/>
      <c r="V10" s="83" t="s">
        <v>638</v>
      </c>
      <c r="W10" s="81">
        <v>43451.69599537037</v>
      </c>
      <c r="X10" s="83" t="s">
        <v>750</v>
      </c>
      <c r="Y10" s="79"/>
      <c r="Z10" s="79"/>
      <c r="AA10" s="85" t="s">
        <v>920</v>
      </c>
      <c r="AB10" s="79"/>
      <c r="AC10" s="79" t="b">
        <v>0</v>
      </c>
      <c r="AD10" s="79">
        <v>0</v>
      </c>
      <c r="AE10" s="85" t="s">
        <v>1092</v>
      </c>
      <c r="AF10" s="79" t="b">
        <v>0</v>
      </c>
      <c r="AG10" s="79" t="s">
        <v>1100</v>
      </c>
      <c r="AH10" s="79"/>
      <c r="AI10" s="85" t="s">
        <v>1092</v>
      </c>
      <c r="AJ10" s="79" t="b">
        <v>0</v>
      </c>
      <c r="AK10" s="79">
        <v>0</v>
      </c>
      <c r="AL10" s="85" t="s">
        <v>1004</v>
      </c>
      <c r="AM10" s="79" t="s">
        <v>1118</v>
      </c>
      <c r="AN10" s="79" t="b">
        <v>0</v>
      </c>
      <c r="AO10" s="85" t="s">
        <v>1004</v>
      </c>
      <c r="AP10" s="79" t="s">
        <v>176</v>
      </c>
      <c r="AQ10" s="79">
        <v>0</v>
      </c>
      <c r="AR10" s="79">
        <v>0</v>
      </c>
      <c r="AS10" s="79"/>
      <c r="AT10" s="79"/>
      <c r="AU10" s="79"/>
      <c r="AV10" s="79"/>
      <c r="AW10" s="79"/>
      <c r="AX10" s="79"/>
      <c r="AY10" s="79"/>
      <c r="AZ10" s="79"/>
      <c r="BA10">
        <v>1</v>
      </c>
      <c r="BB10" s="78" t="str">
        <f>REPLACE(INDEX(GroupVertices[Group],MATCH(Edges24[[#This Row],[Vertex 1]],GroupVertices[Vertex],0)),1,1,"")</f>
        <v>7</v>
      </c>
      <c r="BC10" s="78" t="str">
        <f>REPLACE(INDEX(GroupVertices[Group],MATCH(Edges24[[#This Row],[Vertex 2]],GroupVertices[Vertex],0)),1,1,"")</f>
        <v>7</v>
      </c>
      <c r="BD10" s="48">
        <v>1</v>
      </c>
      <c r="BE10" s="49">
        <v>5.555555555555555</v>
      </c>
      <c r="BF10" s="48">
        <v>0</v>
      </c>
      <c r="BG10" s="49">
        <v>0</v>
      </c>
      <c r="BH10" s="48">
        <v>0</v>
      </c>
      <c r="BI10" s="49">
        <v>0</v>
      </c>
      <c r="BJ10" s="48">
        <v>17</v>
      </c>
      <c r="BK10" s="49">
        <v>94.44444444444444</v>
      </c>
      <c r="BL10" s="48">
        <v>18</v>
      </c>
    </row>
    <row r="11" spans="1:64" ht="15">
      <c r="A11" s="64" t="s">
        <v>219</v>
      </c>
      <c r="B11" s="64" t="s">
        <v>327</v>
      </c>
      <c r="C11" s="65"/>
      <c r="D11" s="66"/>
      <c r="E11" s="67"/>
      <c r="F11" s="68"/>
      <c r="G11" s="65"/>
      <c r="H11" s="69"/>
      <c r="I11" s="70"/>
      <c r="J11" s="70"/>
      <c r="K11" s="34" t="s">
        <v>65</v>
      </c>
      <c r="L11" s="77">
        <v>14</v>
      </c>
      <c r="M11" s="77"/>
      <c r="N11" s="72"/>
      <c r="O11" s="79" t="s">
        <v>380</v>
      </c>
      <c r="P11" s="81">
        <v>43451.70092592593</v>
      </c>
      <c r="Q11" s="79" t="s">
        <v>383</v>
      </c>
      <c r="R11" s="79"/>
      <c r="S11" s="79"/>
      <c r="T11" s="79"/>
      <c r="U11" s="79"/>
      <c r="V11" s="83" t="s">
        <v>639</v>
      </c>
      <c r="W11" s="81">
        <v>43451.70092592593</v>
      </c>
      <c r="X11" s="83" t="s">
        <v>751</v>
      </c>
      <c r="Y11" s="79"/>
      <c r="Z11" s="79"/>
      <c r="AA11" s="85" t="s">
        <v>921</v>
      </c>
      <c r="AB11" s="79"/>
      <c r="AC11" s="79" t="b">
        <v>0</v>
      </c>
      <c r="AD11" s="79">
        <v>0</v>
      </c>
      <c r="AE11" s="85" t="s">
        <v>1092</v>
      </c>
      <c r="AF11" s="79" t="b">
        <v>0</v>
      </c>
      <c r="AG11" s="79" t="s">
        <v>1100</v>
      </c>
      <c r="AH11" s="79"/>
      <c r="AI11" s="85" t="s">
        <v>1092</v>
      </c>
      <c r="AJ11" s="79" t="b">
        <v>0</v>
      </c>
      <c r="AK11" s="79">
        <v>3</v>
      </c>
      <c r="AL11" s="85" t="s">
        <v>1069</v>
      </c>
      <c r="AM11" s="79" t="s">
        <v>1113</v>
      </c>
      <c r="AN11" s="79" t="b">
        <v>0</v>
      </c>
      <c r="AO11" s="85" t="s">
        <v>1069</v>
      </c>
      <c r="AP11" s="79" t="s">
        <v>176</v>
      </c>
      <c r="AQ11" s="79">
        <v>0</v>
      </c>
      <c r="AR11" s="79">
        <v>0</v>
      </c>
      <c r="AS11" s="79"/>
      <c r="AT11" s="79"/>
      <c r="AU11" s="79"/>
      <c r="AV11" s="79"/>
      <c r="AW11" s="79"/>
      <c r="AX11" s="79"/>
      <c r="AY11" s="79"/>
      <c r="AZ11" s="79"/>
      <c r="BA11">
        <v>1</v>
      </c>
      <c r="BB11" s="78" t="str">
        <f>REPLACE(INDEX(GroupVertices[Group],MATCH(Edges24[[#This Row],[Vertex 1]],GroupVertices[Vertex],0)),1,1,"")</f>
        <v>3</v>
      </c>
      <c r="BC11" s="78" t="str">
        <f>REPLACE(INDEX(GroupVertices[Group],MATCH(Edges24[[#This Row],[Vertex 2]],GroupVertices[Vertex],0)),1,1,"")</f>
        <v>3</v>
      </c>
      <c r="BD11" s="48">
        <v>1</v>
      </c>
      <c r="BE11" s="49">
        <v>3.7037037037037037</v>
      </c>
      <c r="BF11" s="48">
        <v>0</v>
      </c>
      <c r="BG11" s="49">
        <v>0</v>
      </c>
      <c r="BH11" s="48">
        <v>0</v>
      </c>
      <c r="BI11" s="49">
        <v>0</v>
      </c>
      <c r="BJ11" s="48">
        <v>26</v>
      </c>
      <c r="BK11" s="49">
        <v>96.29629629629629</v>
      </c>
      <c r="BL11" s="48">
        <v>27</v>
      </c>
    </row>
    <row r="12" spans="1:64" ht="15">
      <c r="A12" s="64" t="s">
        <v>220</v>
      </c>
      <c r="B12" s="64" t="s">
        <v>220</v>
      </c>
      <c r="C12" s="65"/>
      <c r="D12" s="66"/>
      <c r="E12" s="67"/>
      <c r="F12" s="68"/>
      <c r="G12" s="65"/>
      <c r="H12" s="69"/>
      <c r="I12" s="70"/>
      <c r="J12" s="70"/>
      <c r="K12" s="34" t="s">
        <v>65</v>
      </c>
      <c r="L12" s="77">
        <v>15</v>
      </c>
      <c r="M12" s="77"/>
      <c r="N12" s="72"/>
      <c r="O12" s="79" t="s">
        <v>176</v>
      </c>
      <c r="P12" s="81">
        <v>43450.59851851852</v>
      </c>
      <c r="Q12" s="79" t="s">
        <v>387</v>
      </c>
      <c r="R12" s="83" t="s">
        <v>487</v>
      </c>
      <c r="S12" s="79" t="s">
        <v>563</v>
      </c>
      <c r="T12" s="79" t="s">
        <v>591</v>
      </c>
      <c r="U12" s="79"/>
      <c r="V12" s="83" t="s">
        <v>640</v>
      </c>
      <c r="W12" s="81">
        <v>43450.59851851852</v>
      </c>
      <c r="X12" s="83" t="s">
        <v>752</v>
      </c>
      <c r="Y12" s="79"/>
      <c r="Z12" s="79"/>
      <c r="AA12" s="85" t="s">
        <v>922</v>
      </c>
      <c r="AB12" s="79"/>
      <c r="AC12" s="79" t="b">
        <v>0</v>
      </c>
      <c r="AD12" s="79">
        <v>0</v>
      </c>
      <c r="AE12" s="85" t="s">
        <v>1092</v>
      </c>
      <c r="AF12" s="79" t="b">
        <v>0</v>
      </c>
      <c r="AG12" s="79" t="s">
        <v>1102</v>
      </c>
      <c r="AH12" s="79"/>
      <c r="AI12" s="85" t="s">
        <v>1092</v>
      </c>
      <c r="AJ12" s="79" t="b">
        <v>0</v>
      </c>
      <c r="AK12" s="79">
        <v>1</v>
      </c>
      <c r="AL12" s="85" t="s">
        <v>1092</v>
      </c>
      <c r="AM12" s="79" t="s">
        <v>1119</v>
      </c>
      <c r="AN12" s="79" t="b">
        <v>0</v>
      </c>
      <c r="AO12" s="85" t="s">
        <v>922</v>
      </c>
      <c r="AP12" s="79" t="s">
        <v>1132</v>
      </c>
      <c r="AQ12" s="79">
        <v>0</v>
      </c>
      <c r="AR12" s="79">
        <v>0</v>
      </c>
      <c r="AS12" s="79"/>
      <c r="AT12" s="79"/>
      <c r="AU12" s="79"/>
      <c r="AV12" s="79"/>
      <c r="AW12" s="79"/>
      <c r="AX12" s="79"/>
      <c r="AY12" s="79"/>
      <c r="AZ12" s="79"/>
      <c r="BA12">
        <v>1</v>
      </c>
      <c r="BB12" s="78" t="str">
        <f>REPLACE(INDEX(GroupVertices[Group],MATCH(Edges24[[#This Row],[Vertex 1]],GroupVertices[Vertex],0)),1,1,"")</f>
        <v>16</v>
      </c>
      <c r="BC12" s="78" t="str">
        <f>REPLACE(INDEX(GroupVertices[Group],MATCH(Edges24[[#This Row],[Vertex 2]],GroupVertices[Vertex],0)),1,1,"")</f>
        <v>16</v>
      </c>
      <c r="BD12" s="48">
        <v>0</v>
      </c>
      <c r="BE12" s="49">
        <v>0</v>
      </c>
      <c r="BF12" s="48">
        <v>1</v>
      </c>
      <c r="BG12" s="49">
        <v>11.11111111111111</v>
      </c>
      <c r="BH12" s="48">
        <v>0</v>
      </c>
      <c r="BI12" s="49">
        <v>0</v>
      </c>
      <c r="BJ12" s="48">
        <v>8</v>
      </c>
      <c r="BK12" s="49">
        <v>88.88888888888889</v>
      </c>
      <c r="BL12" s="48">
        <v>9</v>
      </c>
    </row>
    <row r="13" spans="1:64" ht="15">
      <c r="A13" s="64" t="s">
        <v>221</v>
      </c>
      <c r="B13" s="64" t="s">
        <v>220</v>
      </c>
      <c r="C13" s="65"/>
      <c r="D13" s="66"/>
      <c r="E13" s="67"/>
      <c r="F13" s="68"/>
      <c r="G13" s="65"/>
      <c r="H13" s="69"/>
      <c r="I13" s="70"/>
      <c r="J13" s="70"/>
      <c r="K13" s="34" t="s">
        <v>65</v>
      </c>
      <c r="L13" s="77">
        <v>16</v>
      </c>
      <c r="M13" s="77"/>
      <c r="N13" s="72"/>
      <c r="O13" s="79" t="s">
        <v>380</v>
      </c>
      <c r="P13" s="81">
        <v>43451.73197916667</v>
      </c>
      <c r="Q13" s="79" t="s">
        <v>388</v>
      </c>
      <c r="R13" s="83" t="s">
        <v>487</v>
      </c>
      <c r="S13" s="79" t="s">
        <v>563</v>
      </c>
      <c r="T13" s="79" t="s">
        <v>591</v>
      </c>
      <c r="U13" s="79"/>
      <c r="V13" s="83" t="s">
        <v>641</v>
      </c>
      <c r="W13" s="81">
        <v>43451.73197916667</v>
      </c>
      <c r="X13" s="83" t="s">
        <v>753</v>
      </c>
      <c r="Y13" s="79"/>
      <c r="Z13" s="79"/>
      <c r="AA13" s="85" t="s">
        <v>923</v>
      </c>
      <c r="AB13" s="79"/>
      <c r="AC13" s="79" t="b">
        <v>0</v>
      </c>
      <c r="AD13" s="79">
        <v>0</v>
      </c>
      <c r="AE13" s="85" t="s">
        <v>1092</v>
      </c>
      <c r="AF13" s="79" t="b">
        <v>0</v>
      </c>
      <c r="AG13" s="79" t="s">
        <v>1102</v>
      </c>
      <c r="AH13" s="79"/>
      <c r="AI13" s="85" t="s">
        <v>1092</v>
      </c>
      <c r="AJ13" s="79" t="b">
        <v>0</v>
      </c>
      <c r="AK13" s="79">
        <v>0</v>
      </c>
      <c r="AL13" s="85" t="s">
        <v>922</v>
      </c>
      <c r="AM13" s="79" t="s">
        <v>1114</v>
      </c>
      <c r="AN13" s="79" t="b">
        <v>0</v>
      </c>
      <c r="AO13" s="85" t="s">
        <v>922</v>
      </c>
      <c r="AP13" s="79" t="s">
        <v>176</v>
      </c>
      <c r="AQ13" s="79">
        <v>0</v>
      </c>
      <c r="AR13" s="79">
        <v>0</v>
      </c>
      <c r="AS13" s="79"/>
      <c r="AT13" s="79"/>
      <c r="AU13" s="79"/>
      <c r="AV13" s="79"/>
      <c r="AW13" s="79"/>
      <c r="AX13" s="79"/>
      <c r="AY13" s="79"/>
      <c r="AZ13" s="79"/>
      <c r="BA13">
        <v>1</v>
      </c>
      <c r="BB13" s="78" t="str">
        <f>REPLACE(INDEX(GroupVertices[Group],MATCH(Edges24[[#This Row],[Vertex 1]],GroupVertices[Vertex],0)),1,1,"")</f>
        <v>16</v>
      </c>
      <c r="BC13" s="78" t="str">
        <f>REPLACE(INDEX(GroupVertices[Group],MATCH(Edges24[[#This Row],[Vertex 2]],GroupVertices[Vertex],0)),1,1,"")</f>
        <v>16</v>
      </c>
      <c r="BD13" s="48">
        <v>0</v>
      </c>
      <c r="BE13" s="49">
        <v>0</v>
      </c>
      <c r="BF13" s="48">
        <v>1</v>
      </c>
      <c r="BG13" s="49">
        <v>9.090909090909092</v>
      </c>
      <c r="BH13" s="48">
        <v>0</v>
      </c>
      <c r="BI13" s="49">
        <v>0</v>
      </c>
      <c r="BJ13" s="48">
        <v>10</v>
      </c>
      <c r="BK13" s="49">
        <v>90.9090909090909</v>
      </c>
      <c r="BL13" s="48">
        <v>11</v>
      </c>
    </row>
    <row r="14" spans="1:64" ht="15">
      <c r="A14" s="64" t="s">
        <v>222</v>
      </c>
      <c r="B14" s="64" t="s">
        <v>297</v>
      </c>
      <c r="C14" s="65"/>
      <c r="D14" s="66"/>
      <c r="E14" s="67"/>
      <c r="F14" s="68"/>
      <c r="G14" s="65"/>
      <c r="H14" s="69"/>
      <c r="I14" s="70"/>
      <c r="J14" s="70"/>
      <c r="K14" s="34" t="s">
        <v>65</v>
      </c>
      <c r="L14" s="77">
        <v>17</v>
      </c>
      <c r="M14" s="77"/>
      <c r="N14" s="72"/>
      <c r="O14" s="79" t="s">
        <v>380</v>
      </c>
      <c r="P14" s="81">
        <v>43451.78491898148</v>
      </c>
      <c r="Q14" s="79" t="s">
        <v>386</v>
      </c>
      <c r="R14" s="79"/>
      <c r="S14" s="79"/>
      <c r="T14" s="79" t="s">
        <v>590</v>
      </c>
      <c r="U14" s="79"/>
      <c r="V14" s="83" t="s">
        <v>642</v>
      </c>
      <c r="W14" s="81">
        <v>43451.78491898148</v>
      </c>
      <c r="X14" s="83" t="s">
        <v>754</v>
      </c>
      <c r="Y14" s="79"/>
      <c r="Z14" s="79"/>
      <c r="AA14" s="85" t="s">
        <v>924</v>
      </c>
      <c r="AB14" s="79"/>
      <c r="AC14" s="79" t="b">
        <v>0</v>
      </c>
      <c r="AD14" s="79">
        <v>0</v>
      </c>
      <c r="AE14" s="85" t="s">
        <v>1092</v>
      </c>
      <c r="AF14" s="79" t="b">
        <v>0</v>
      </c>
      <c r="AG14" s="79" t="s">
        <v>1100</v>
      </c>
      <c r="AH14" s="79"/>
      <c r="AI14" s="85" t="s">
        <v>1092</v>
      </c>
      <c r="AJ14" s="79" t="b">
        <v>0</v>
      </c>
      <c r="AK14" s="79">
        <v>0</v>
      </c>
      <c r="AL14" s="85" t="s">
        <v>1004</v>
      </c>
      <c r="AM14" s="79" t="s">
        <v>1115</v>
      </c>
      <c r="AN14" s="79" t="b">
        <v>0</v>
      </c>
      <c r="AO14" s="85" t="s">
        <v>1004</v>
      </c>
      <c r="AP14" s="79" t="s">
        <v>176</v>
      </c>
      <c r="AQ14" s="79">
        <v>0</v>
      </c>
      <c r="AR14" s="79">
        <v>0</v>
      </c>
      <c r="AS14" s="79"/>
      <c r="AT14" s="79"/>
      <c r="AU14" s="79"/>
      <c r="AV14" s="79"/>
      <c r="AW14" s="79"/>
      <c r="AX14" s="79"/>
      <c r="AY14" s="79"/>
      <c r="AZ14" s="79"/>
      <c r="BA14">
        <v>1</v>
      </c>
      <c r="BB14" s="78" t="str">
        <f>REPLACE(INDEX(GroupVertices[Group],MATCH(Edges24[[#This Row],[Vertex 1]],GroupVertices[Vertex],0)),1,1,"")</f>
        <v>7</v>
      </c>
      <c r="BC14" s="78" t="str">
        <f>REPLACE(INDEX(GroupVertices[Group],MATCH(Edges24[[#This Row],[Vertex 2]],GroupVertices[Vertex],0)),1,1,"")</f>
        <v>7</v>
      </c>
      <c r="BD14" s="48">
        <v>1</v>
      </c>
      <c r="BE14" s="49">
        <v>5.555555555555555</v>
      </c>
      <c r="BF14" s="48">
        <v>0</v>
      </c>
      <c r="BG14" s="49">
        <v>0</v>
      </c>
      <c r="BH14" s="48">
        <v>0</v>
      </c>
      <c r="BI14" s="49">
        <v>0</v>
      </c>
      <c r="BJ14" s="48">
        <v>17</v>
      </c>
      <c r="BK14" s="49">
        <v>94.44444444444444</v>
      </c>
      <c r="BL14" s="48">
        <v>18</v>
      </c>
    </row>
    <row r="15" spans="1:64" ht="15">
      <c r="A15" s="64" t="s">
        <v>223</v>
      </c>
      <c r="B15" s="64" t="s">
        <v>228</v>
      </c>
      <c r="C15" s="65"/>
      <c r="D15" s="66"/>
      <c r="E15" s="67"/>
      <c r="F15" s="68"/>
      <c r="G15" s="65"/>
      <c r="H15" s="69"/>
      <c r="I15" s="70"/>
      <c r="J15" s="70"/>
      <c r="K15" s="34" t="s">
        <v>65</v>
      </c>
      <c r="L15" s="77">
        <v>18</v>
      </c>
      <c r="M15" s="77"/>
      <c r="N15" s="72"/>
      <c r="O15" s="79" t="s">
        <v>380</v>
      </c>
      <c r="P15" s="81">
        <v>43451.865891203706</v>
      </c>
      <c r="Q15" s="79" t="s">
        <v>389</v>
      </c>
      <c r="R15" s="79"/>
      <c r="S15" s="79"/>
      <c r="T15" s="79" t="s">
        <v>592</v>
      </c>
      <c r="U15" s="79"/>
      <c r="V15" s="83" t="s">
        <v>643</v>
      </c>
      <c r="W15" s="81">
        <v>43451.865891203706</v>
      </c>
      <c r="X15" s="83" t="s">
        <v>755</v>
      </c>
      <c r="Y15" s="79"/>
      <c r="Z15" s="79"/>
      <c r="AA15" s="85" t="s">
        <v>925</v>
      </c>
      <c r="AB15" s="79"/>
      <c r="AC15" s="79" t="b">
        <v>0</v>
      </c>
      <c r="AD15" s="79">
        <v>0</v>
      </c>
      <c r="AE15" s="85" t="s">
        <v>1092</v>
      </c>
      <c r="AF15" s="79" t="b">
        <v>0</v>
      </c>
      <c r="AG15" s="79" t="s">
        <v>1100</v>
      </c>
      <c r="AH15" s="79"/>
      <c r="AI15" s="85" t="s">
        <v>1092</v>
      </c>
      <c r="AJ15" s="79" t="b">
        <v>0</v>
      </c>
      <c r="AK15" s="79">
        <v>4</v>
      </c>
      <c r="AL15" s="85" t="s">
        <v>1047</v>
      </c>
      <c r="AM15" s="79" t="s">
        <v>1117</v>
      </c>
      <c r="AN15" s="79" t="b">
        <v>0</v>
      </c>
      <c r="AO15" s="85" t="s">
        <v>1047</v>
      </c>
      <c r="AP15" s="79" t="s">
        <v>176</v>
      </c>
      <c r="AQ15" s="79">
        <v>0</v>
      </c>
      <c r="AR15" s="79">
        <v>0</v>
      </c>
      <c r="AS15" s="79"/>
      <c r="AT15" s="79"/>
      <c r="AU15" s="79"/>
      <c r="AV15" s="79"/>
      <c r="AW15" s="79"/>
      <c r="AX15" s="79"/>
      <c r="AY15" s="79"/>
      <c r="AZ15" s="79"/>
      <c r="BA15">
        <v>1</v>
      </c>
      <c r="BB15" s="78" t="str">
        <f>REPLACE(INDEX(GroupVertices[Group],MATCH(Edges24[[#This Row],[Vertex 1]],GroupVertices[Vertex],0)),1,1,"")</f>
        <v>4</v>
      </c>
      <c r="BC15" s="78" t="str">
        <f>REPLACE(INDEX(GroupVertices[Group],MATCH(Edges24[[#This Row],[Vertex 2]],GroupVertices[Vertex],0)),1,1,"")</f>
        <v>4</v>
      </c>
      <c r="BD15" s="48">
        <v>2</v>
      </c>
      <c r="BE15" s="49">
        <v>8.695652173913043</v>
      </c>
      <c r="BF15" s="48">
        <v>0</v>
      </c>
      <c r="BG15" s="49">
        <v>0</v>
      </c>
      <c r="BH15" s="48">
        <v>0</v>
      </c>
      <c r="BI15" s="49">
        <v>0</v>
      </c>
      <c r="BJ15" s="48">
        <v>21</v>
      </c>
      <c r="BK15" s="49">
        <v>91.30434782608695</v>
      </c>
      <c r="BL15" s="48">
        <v>23</v>
      </c>
    </row>
    <row r="16" spans="1:64" ht="15">
      <c r="A16" s="64" t="s">
        <v>224</v>
      </c>
      <c r="B16" s="64" t="s">
        <v>334</v>
      </c>
      <c r="C16" s="65"/>
      <c r="D16" s="66"/>
      <c r="E16" s="67"/>
      <c r="F16" s="68"/>
      <c r="G16" s="65"/>
      <c r="H16" s="69"/>
      <c r="I16" s="70"/>
      <c r="J16" s="70"/>
      <c r="K16" s="34" t="s">
        <v>65</v>
      </c>
      <c r="L16" s="77">
        <v>19</v>
      </c>
      <c r="M16" s="77"/>
      <c r="N16" s="72"/>
      <c r="O16" s="79" t="s">
        <v>380</v>
      </c>
      <c r="P16" s="81">
        <v>43451.87200231481</v>
      </c>
      <c r="Q16" s="79" t="s">
        <v>384</v>
      </c>
      <c r="R16" s="79"/>
      <c r="S16" s="79"/>
      <c r="T16" s="79" t="s">
        <v>588</v>
      </c>
      <c r="U16" s="79"/>
      <c r="V16" s="83" t="s">
        <v>644</v>
      </c>
      <c r="W16" s="81">
        <v>43451.87200231481</v>
      </c>
      <c r="X16" s="83" t="s">
        <v>756</v>
      </c>
      <c r="Y16" s="79"/>
      <c r="Z16" s="79"/>
      <c r="AA16" s="85" t="s">
        <v>926</v>
      </c>
      <c r="AB16" s="79"/>
      <c r="AC16" s="79" t="b">
        <v>0</v>
      </c>
      <c r="AD16" s="79">
        <v>0</v>
      </c>
      <c r="AE16" s="85" t="s">
        <v>1092</v>
      </c>
      <c r="AF16" s="79" t="b">
        <v>1</v>
      </c>
      <c r="AG16" s="79" t="s">
        <v>1101</v>
      </c>
      <c r="AH16" s="79"/>
      <c r="AI16" s="85" t="s">
        <v>1107</v>
      </c>
      <c r="AJ16" s="79" t="b">
        <v>0</v>
      </c>
      <c r="AK16" s="79">
        <v>0</v>
      </c>
      <c r="AL16" s="85" t="s">
        <v>1077</v>
      </c>
      <c r="AM16" s="79" t="s">
        <v>1115</v>
      </c>
      <c r="AN16" s="79" t="b">
        <v>0</v>
      </c>
      <c r="AO16" s="85" t="s">
        <v>1077</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c r="BE16" s="49"/>
      <c r="BF16" s="48"/>
      <c r="BG16" s="49"/>
      <c r="BH16" s="48"/>
      <c r="BI16" s="49"/>
      <c r="BJ16" s="48"/>
      <c r="BK16" s="49"/>
      <c r="BL16" s="48"/>
    </row>
    <row r="17" spans="1:64" ht="15">
      <c r="A17" s="64" t="s">
        <v>225</v>
      </c>
      <c r="B17" s="64" t="s">
        <v>334</v>
      </c>
      <c r="C17" s="65"/>
      <c r="D17" s="66"/>
      <c r="E17" s="67"/>
      <c r="F17" s="68"/>
      <c r="G17" s="65"/>
      <c r="H17" s="69"/>
      <c r="I17" s="70"/>
      <c r="J17" s="70"/>
      <c r="K17" s="34" t="s">
        <v>65</v>
      </c>
      <c r="L17" s="77">
        <v>22</v>
      </c>
      <c r="M17" s="77"/>
      <c r="N17" s="72"/>
      <c r="O17" s="79" t="s">
        <v>380</v>
      </c>
      <c r="P17" s="81">
        <v>43451.87547453704</v>
      </c>
      <c r="Q17" s="79" t="s">
        <v>384</v>
      </c>
      <c r="R17" s="79"/>
      <c r="S17" s="79"/>
      <c r="T17" s="79" t="s">
        <v>588</v>
      </c>
      <c r="U17" s="79"/>
      <c r="V17" s="83" t="s">
        <v>645</v>
      </c>
      <c r="W17" s="81">
        <v>43451.87547453704</v>
      </c>
      <c r="X17" s="83" t="s">
        <v>757</v>
      </c>
      <c r="Y17" s="79"/>
      <c r="Z17" s="79"/>
      <c r="AA17" s="85" t="s">
        <v>927</v>
      </c>
      <c r="AB17" s="79"/>
      <c r="AC17" s="79" t="b">
        <v>0</v>
      </c>
      <c r="AD17" s="79">
        <v>0</v>
      </c>
      <c r="AE17" s="85" t="s">
        <v>1092</v>
      </c>
      <c r="AF17" s="79" t="b">
        <v>1</v>
      </c>
      <c r="AG17" s="79" t="s">
        <v>1101</v>
      </c>
      <c r="AH17" s="79"/>
      <c r="AI17" s="85" t="s">
        <v>1107</v>
      </c>
      <c r="AJ17" s="79" t="b">
        <v>0</v>
      </c>
      <c r="AK17" s="79">
        <v>0</v>
      </c>
      <c r="AL17" s="85" t="s">
        <v>1077</v>
      </c>
      <c r="AM17" s="79" t="s">
        <v>1115</v>
      </c>
      <c r="AN17" s="79" t="b">
        <v>0</v>
      </c>
      <c r="AO17" s="85" t="s">
        <v>1077</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3</v>
      </c>
      <c r="BD17" s="48"/>
      <c r="BE17" s="49"/>
      <c r="BF17" s="48"/>
      <c r="BG17" s="49"/>
      <c r="BH17" s="48"/>
      <c r="BI17" s="49"/>
      <c r="BJ17" s="48"/>
      <c r="BK17" s="49"/>
      <c r="BL17" s="48"/>
    </row>
    <row r="18" spans="1:64" ht="15">
      <c r="A18" s="64" t="s">
        <v>226</v>
      </c>
      <c r="B18" s="64" t="s">
        <v>334</v>
      </c>
      <c r="C18" s="65"/>
      <c r="D18" s="66"/>
      <c r="E18" s="67"/>
      <c r="F18" s="68"/>
      <c r="G18" s="65"/>
      <c r="H18" s="69"/>
      <c r="I18" s="70"/>
      <c r="J18" s="70"/>
      <c r="K18" s="34" t="s">
        <v>65</v>
      </c>
      <c r="L18" s="77">
        <v>25</v>
      </c>
      <c r="M18" s="77"/>
      <c r="N18" s="72"/>
      <c r="O18" s="79" t="s">
        <v>380</v>
      </c>
      <c r="P18" s="81">
        <v>43451.87599537037</v>
      </c>
      <c r="Q18" s="79" t="s">
        <v>384</v>
      </c>
      <c r="R18" s="79"/>
      <c r="S18" s="79"/>
      <c r="T18" s="79" t="s">
        <v>588</v>
      </c>
      <c r="U18" s="79"/>
      <c r="V18" s="83" t="s">
        <v>646</v>
      </c>
      <c r="W18" s="81">
        <v>43451.87599537037</v>
      </c>
      <c r="X18" s="83" t="s">
        <v>758</v>
      </c>
      <c r="Y18" s="79"/>
      <c r="Z18" s="79"/>
      <c r="AA18" s="85" t="s">
        <v>928</v>
      </c>
      <c r="AB18" s="79"/>
      <c r="AC18" s="79" t="b">
        <v>0</v>
      </c>
      <c r="AD18" s="79">
        <v>0</v>
      </c>
      <c r="AE18" s="85" t="s">
        <v>1092</v>
      </c>
      <c r="AF18" s="79" t="b">
        <v>0</v>
      </c>
      <c r="AG18" s="79" t="s">
        <v>1101</v>
      </c>
      <c r="AH18" s="79"/>
      <c r="AI18" s="85" t="s">
        <v>1092</v>
      </c>
      <c r="AJ18" s="79" t="b">
        <v>0</v>
      </c>
      <c r="AK18" s="79">
        <v>0</v>
      </c>
      <c r="AL18" s="85" t="s">
        <v>1092</v>
      </c>
      <c r="AM18" s="79" t="s">
        <v>1120</v>
      </c>
      <c r="AN18" s="79" t="b">
        <v>0</v>
      </c>
      <c r="AO18" s="85" t="s">
        <v>928</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c r="BE18" s="49"/>
      <c r="BF18" s="48"/>
      <c r="BG18" s="49"/>
      <c r="BH18" s="48"/>
      <c r="BI18" s="49"/>
      <c r="BJ18" s="48"/>
      <c r="BK18" s="49"/>
      <c r="BL18" s="48"/>
    </row>
    <row r="19" spans="1:64" ht="15">
      <c r="A19" s="64" t="s">
        <v>227</v>
      </c>
      <c r="B19" s="64" t="s">
        <v>228</v>
      </c>
      <c r="C19" s="65"/>
      <c r="D19" s="66"/>
      <c r="E19" s="67"/>
      <c r="F19" s="68"/>
      <c r="G19" s="65"/>
      <c r="H19" s="69"/>
      <c r="I19" s="70"/>
      <c r="J19" s="70"/>
      <c r="K19" s="34" t="s">
        <v>65</v>
      </c>
      <c r="L19" s="77">
        <v>28</v>
      </c>
      <c r="M19" s="77"/>
      <c r="N19" s="72"/>
      <c r="O19" s="79" t="s">
        <v>380</v>
      </c>
      <c r="P19" s="81">
        <v>43451.890752314815</v>
      </c>
      <c r="Q19" s="79" t="s">
        <v>389</v>
      </c>
      <c r="R19" s="79"/>
      <c r="S19" s="79"/>
      <c r="T19" s="79" t="s">
        <v>592</v>
      </c>
      <c r="U19" s="79"/>
      <c r="V19" s="83" t="s">
        <v>647</v>
      </c>
      <c r="W19" s="81">
        <v>43451.890752314815</v>
      </c>
      <c r="X19" s="83" t="s">
        <v>759</v>
      </c>
      <c r="Y19" s="79"/>
      <c r="Z19" s="79"/>
      <c r="AA19" s="85" t="s">
        <v>929</v>
      </c>
      <c r="AB19" s="79"/>
      <c r="AC19" s="79" t="b">
        <v>0</v>
      </c>
      <c r="AD19" s="79">
        <v>0</v>
      </c>
      <c r="AE19" s="85" t="s">
        <v>1092</v>
      </c>
      <c r="AF19" s="79" t="b">
        <v>0</v>
      </c>
      <c r="AG19" s="79" t="s">
        <v>1100</v>
      </c>
      <c r="AH19" s="79"/>
      <c r="AI19" s="85" t="s">
        <v>1092</v>
      </c>
      <c r="AJ19" s="79" t="b">
        <v>0</v>
      </c>
      <c r="AK19" s="79">
        <v>4</v>
      </c>
      <c r="AL19" s="85" t="s">
        <v>1047</v>
      </c>
      <c r="AM19" s="79" t="s">
        <v>1115</v>
      </c>
      <c r="AN19" s="79" t="b">
        <v>0</v>
      </c>
      <c r="AO19" s="85" t="s">
        <v>1047</v>
      </c>
      <c r="AP19" s="79" t="s">
        <v>176</v>
      </c>
      <c r="AQ19" s="79">
        <v>0</v>
      </c>
      <c r="AR19" s="79">
        <v>0</v>
      </c>
      <c r="AS19" s="79"/>
      <c r="AT19" s="79"/>
      <c r="AU19" s="79"/>
      <c r="AV19" s="79"/>
      <c r="AW19" s="79"/>
      <c r="AX19" s="79"/>
      <c r="AY19" s="79"/>
      <c r="AZ19" s="79"/>
      <c r="BA19">
        <v>1</v>
      </c>
      <c r="BB19" s="78" t="str">
        <f>REPLACE(INDEX(GroupVertices[Group],MATCH(Edges24[[#This Row],[Vertex 1]],GroupVertices[Vertex],0)),1,1,"")</f>
        <v>4</v>
      </c>
      <c r="BC19" s="78" t="str">
        <f>REPLACE(INDEX(GroupVertices[Group],MATCH(Edges24[[#This Row],[Vertex 2]],GroupVertices[Vertex],0)),1,1,"")</f>
        <v>4</v>
      </c>
      <c r="BD19" s="48">
        <v>2</v>
      </c>
      <c r="BE19" s="49">
        <v>8.695652173913043</v>
      </c>
      <c r="BF19" s="48">
        <v>0</v>
      </c>
      <c r="BG19" s="49">
        <v>0</v>
      </c>
      <c r="BH19" s="48">
        <v>0</v>
      </c>
      <c r="BI19" s="49">
        <v>0</v>
      </c>
      <c r="BJ19" s="48">
        <v>21</v>
      </c>
      <c r="BK19" s="49">
        <v>91.30434782608695</v>
      </c>
      <c r="BL19" s="48">
        <v>23</v>
      </c>
    </row>
    <row r="20" spans="1:64" ht="15">
      <c r="A20" s="64" t="s">
        <v>228</v>
      </c>
      <c r="B20" s="64" t="s">
        <v>338</v>
      </c>
      <c r="C20" s="65"/>
      <c r="D20" s="66"/>
      <c r="E20" s="67"/>
      <c r="F20" s="68"/>
      <c r="G20" s="65"/>
      <c r="H20" s="69"/>
      <c r="I20" s="70"/>
      <c r="J20" s="70"/>
      <c r="K20" s="34" t="s">
        <v>65</v>
      </c>
      <c r="L20" s="77">
        <v>29</v>
      </c>
      <c r="M20" s="77"/>
      <c r="N20" s="72"/>
      <c r="O20" s="79" t="s">
        <v>380</v>
      </c>
      <c r="P20" s="81">
        <v>43424.28040509259</v>
      </c>
      <c r="Q20" s="79" t="s">
        <v>390</v>
      </c>
      <c r="R20" s="83" t="s">
        <v>488</v>
      </c>
      <c r="S20" s="79" t="s">
        <v>564</v>
      </c>
      <c r="T20" s="79" t="s">
        <v>593</v>
      </c>
      <c r="U20" s="79"/>
      <c r="V20" s="83" t="s">
        <v>648</v>
      </c>
      <c r="W20" s="81">
        <v>43424.28040509259</v>
      </c>
      <c r="X20" s="83" t="s">
        <v>760</v>
      </c>
      <c r="Y20" s="79"/>
      <c r="Z20" s="79"/>
      <c r="AA20" s="85" t="s">
        <v>930</v>
      </c>
      <c r="AB20" s="79"/>
      <c r="AC20" s="79" t="b">
        <v>0</v>
      </c>
      <c r="AD20" s="79">
        <v>3</v>
      </c>
      <c r="AE20" s="85" t="s">
        <v>1092</v>
      </c>
      <c r="AF20" s="79" t="b">
        <v>0</v>
      </c>
      <c r="AG20" s="79" t="s">
        <v>1100</v>
      </c>
      <c r="AH20" s="79"/>
      <c r="AI20" s="85" t="s">
        <v>1092</v>
      </c>
      <c r="AJ20" s="79" t="b">
        <v>0</v>
      </c>
      <c r="AK20" s="79">
        <v>3</v>
      </c>
      <c r="AL20" s="85" t="s">
        <v>1092</v>
      </c>
      <c r="AM20" s="79" t="s">
        <v>1115</v>
      </c>
      <c r="AN20" s="79" t="b">
        <v>0</v>
      </c>
      <c r="AO20" s="85" t="s">
        <v>930</v>
      </c>
      <c r="AP20" s="79" t="s">
        <v>1132</v>
      </c>
      <c r="AQ20" s="79">
        <v>0</v>
      </c>
      <c r="AR20" s="79">
        <v>0</v>
      </c>
      <c r="AS20" s="79"/>
      <c r="AT20" s="79"/>
      <c r="AU20" s="79"/>
      <c r="AV20" s="79"/>
      <c r="AW20" s="79"/>
      <c r="AX20" s="79"/>
      <c r="AY20" s="79"/>
      <c r="AZ20" s="79"/>
      <c r="BA20">
        <v>1</v>
      </c>
      <c r="BB20" s="78" t="str">
        <f>REPLACE(INDEX(GroupVertices[Group],MATCH(Edges24[[#This Row],[Vertex 1]],GroupVertices[Vertex],0)),1,1,"")</f>
        <v>4</v>
      </c>
      <c r="BC20" s="78" t="str">
        <f>REPLACE(INDEX(GroupVertices[Group],MATCH(Edges24[[#This Row],[Vertex 2]],GroupVertices[Vertex],0)),1,1,"")</f>
        <v>4</v>
      </c>
      <c r="BD20" s="48">
        <v>1</v>
      </c>
      <c r="BE20" s="49">
        <v>3.0303030303030303</v>
      </c>
      <c r="BF20" s="48">
        <v>0</v>
      </c>
      <c r="BG20" s="49">
        <v>0</v>
      </c>
      <c r="BH20" s="48">
        <v>0</v>
      </c>
      <c r="BI20" s="49">
        <v>0</v>
      </c>
      <c r="BJ20" s="48">
        <v>32</v>
      </c>
      <c r="BK20" s="49">
        <v>96.96969696969697</v>
      </c>
      <c r="BL20" s="48">
        <v>33</v>
      </c>
    </row>
    <row r="21" spans="1:64" ht="15">
      <c r="A21" s="64" t="s">
        <v>229</v>
      </c>
      <c r="B21" s="64" t="s">
        <v>228</v>
      </c>
      <c r="C21" s="65"/>
      <c r="D21" s="66"/>
      <c r="E21" s="67"/>
      <c r="F21" s="68"/>
      <c r="G21" s="65"/>
      <c r="H21" s="69"/>
      <c r="I21" s="70"/>
      <c r="J21" s="70"/>
      <c r="K21" s="34" t="s">
        <v>65</v>
      </c>
      <c r="L21" s="77">
        <v>30</v>
      </c>
      <c r="M21" s="77"/>
      <c r="N21" s="72"/>
      <c r="O21" s="79" t="s">
        <v>380</v>
      </c>
      <c r="P21" s="81">
        <v>43451.898194444446</v>
      </c>
      <c r="Q21" s="79" t="s">
        <v>389</v>
      </c>
      <c r="R21" s="79"/>
      <c r="S21" s="79"/>
      <c r="T21" s="79" t="s">
        <v>592</v>
      </c>
      <c r="U21" s="79"/>
      <c r="V21" s="83" t="s">
        <v>649</v>
      </c>
      <c r="W21" s="81">
        <v>43451.898194444446</v>
      </c>
      <c r="X21" s="83" t="s">
        <v>761</v>
      </c>
      <c r="Y21" s="79"/>
      <c r="Z21" s="79"/>
      <c r="AA21" s="85" t="s">
        <v>931</v>
      </c>
      <c r="AB21" s="79"/>
      <c r="AC21" s="79" t="b">
        <v>0</v>
      </c>
      <c r="AD21" s="79">
        <v>0</v>
      </c>
      <c r="AE21" s="85" t="s">
        <v>1092</v>
      </c>
      <c r="AF21" s="79" t="b">
        <v>0</v>
      </c>
      <c r="AG21" s="79" t="s">
        <v>1100</v>
      </c>
      <c r="AH21" s="79"/>
      <c r="AI21" s="85" t="s">
        <v>1092</v>
      </c>
      <c r="AJ21" s="79" t="b">
        <v>0</v>
      </c>
      <c r="AK21" s="79">
        <v>4</v>
      </c>
      <c r="AL21" s="85" t="s">
        <v>1047</v>
      </c>
      <c r="AM21" s="79" t="s">
        <v>1117</v>
      </c>
      <c r="AN21" s="79" t="b">
        <v>0</v>
      </c>
      <c r="AO21" s="85" t="s">
        <v>1047</v>
      </c>
      <c r="AP21" s="79" t="s">
        <v>176</v>
      </c>
      <c r="AQ21" s="79">
        <v>0</v>
      </c>
      <c r="AR21" s="79">
        <v>0</v>
      </c>
      <c r="AS21" s="79"/>
      <c r="AT21" s="79"/>
      <c r="AU21" s="79"/>
      <c r="AV21" s="79"/>
      <c r="AW21" s="79"/>
      <c r="AX21" s="79"/>
      <c r="AY21" s="79"/>
      <c r="AZ21" s="79"/>
      <c r="BA21">
        <v>1</v>
      </c>
      <c r="BB21" s="78" t="str">
        <f>REPLACE(INDEX(GroupVertices[Group],MATCH(Edges24[[#This Row],[Vertex 1]],GroupVertices[Vertex],0)),1,1,"")</f>
        <v>4</v>
      </c>
      <c r="BC21" s="78" t="str">
        <f>REPLACE(INDEX(GroupVertices[Group],MATCH(Edges24[[#This Row],[Vertex 2]],GroupVertices[Vertex],0)),1,1,"")</f>
        <v>4</v>
      </c>
      <c r="BD21" s="48">
        <v>2</v>
      </c>
      <c r="BE21" s="49">
        <v>8.695652173913043</v>
      </c>
      <c r="BF21" s="48">
        <v>0</v>
      </c>
      <c r="BG21" s="49">
        <v>0</v>
      </c>
      <c r="BH21" s="48">
        <v>0</v>
      </c>
      <c r="BI21" s="49">
        <v>0</v>
      </c>
      <c r="BJ21" s="48">
        <v>21</v>
      </c>
      <c r="BK21" s="49">
        <v>91.30434782608695</v>
      </c>
      <c r="BL21" s="48">
        <v>23</v>
      </c>
    </row>
    <row r="22" spans="1:64" ht="15">
      <c r="A22" s="64" t="s">
        <v>230</v>
      </c>
      <c r="B22" s="64" t="s">
        <v>228</v>
      </c>
      <c r="C22" s="65"/>
      <c r="D22" s="66"/>
      <c r="E22" s="67"/>
      <c r="F22" s="68"/>
      <c r="G22" s="65"/>
      <c r="H22" s="69"/>
      <c r="I22" s="70"/>
      <c r="J22" s="70"/>
      <c r="K22" s="34" t="s">
        <v>65</v>
      </c>
      <c r="L22" s="77">
        <v>31</v>
      </c>
      <c r="M22" s="77"/>
      <c r="N22" s="72"/>
      <c r="O22" s="79" t="s">
        <v>380</v>
      </c>
      <c r="P22" s="81">
        <v>43451.97577546296</v>
      </c>
      <c r="Q22" s="79" t="s">
        <v>389</v>
      </c>
      <c r="R22" s="79"/>
      <c r="S22" s="79"/>
      <c r="T22" s="79" t="s">
        <v>592</v>
      </c>
      <c r="U22" s="79"/>
      <c r="V22" s="83" t="s">
        <v>650</v>
      </c>
      <c r="W22" s="81">
        <v>43451.97577546296</v>
      </c>
      <c r="X22" s="83" t="s">
        <v>762</v>
      </c>
      <c r="Y22" s="79"/>
      <c r="Z22" s="79"/>
      <c r="AA22" s="85" t="s">
        <v>932</v>
      </c>
      <c r="AB22" s="79"/>
      <c r="AC22" s="79" t="b">
        <v>0</v>
      </c>
      <c r="AD22" s="79">
        <v>0</v>
      </c>
      <c r="AE22" s="85" t="s">
        <v>1092</v>
      </c>
      <c r="AF22" s="79" t="b">
        <v>0</v>
      </c>
      <c r="AG22" s="79" t="s">
        <v>1100</v>
      </c>
      <c r="AH22" s="79"/>
      <c r="AI22" s="85" t="s">
        <v>1092</v>
      </c>
      <c r="AJ22" s="79" t="b">
        <v>0</v>
      </c>
      <c r="AK22" s="79">
        <v>14</v>
      </c>
      <c r="AL22" s="85" t="s">
        <v>1047</v>
      </c>
      <c r="AM22" s="79" t="s">
        <v>1121</v>
      </c>
      <c r="AN22" s="79" t="b">
        <v>0</v>
      </c>
      <c r="AO22" s="85" t="s">
        <v>1047</v>
      </c>
      <c r="AP22" s="79" t="s">
        <v>176</v>
      </c>
      <c r="AQ22" s="79">
        <v>0</v>
      </c>
      <c r="AR22" s="79">
        <v>0</v>
      </c>
      <c r="AS22" s="79"/>
      <c r="AT22" s="79"/>
      <c r="AU22" s="79"/>
      <c r="AV22" s="79"/>
      <c r="AW22" s="79"/>
      <c r="AX22" s="79"/>
      <c r="AY22" s="79"/>
      <c r="AZ22" s="79"/>
      <c r="BA22">
        <v>1</v>
      </c>
      <c r="BB22" s="78" t="str">
        <f>REPLACE(INDEX(GroupVertices[Group],MATCH(Edges24[[#This Row],[Vertex 1]],GroupVertices[Vertex],0)),1,1,"")</f>
        <v>4</v>
      </c>
      <c r="BC22" s="78" t="str">
        <f>REPLACE(INDEX(GroupVertices[Group],MATCH(Edges24[[#This Row],[Vertex 2]],GroupVertices[Vertex],0)),1,1,"")</f>
        <v>4</v>
      </c>
      <c r="BD22" s="48">
        <v>2</v>
      </c>
      <c r="BE22" s="49">
        <v>8.695652173913043</v>
      </c>
      <c r="BF22" s="48">
        <v>0</v>
      </c>
      <c r="BG22" s="49">
        <v>0</v>
      </c>
      <c r="BH22" s="48">
        <v>0</v>
      </c>
      <c r="BI22" s="49">
        <v>0</v>
      </c>
      <c r="BJ22" s="48">
        <v>21</v>
      </c>
      <c r="BK22" s="49">
        <v>91.30434782608695</v>
      </c>
      <c r="BL22" s="48">
        <v>23</v>
      </c>
    </row>
    <row r="23" spans="1:64" ht="15">
      <c r="A23" s="64" t="s">
        <v>231</v>
      </c>
      <c r="B23" s="64" t="s">
        <v>228</v>
      </c>
      <c r="C23" s="65"/>
      <c r="D23" s="66"/>
      <c r="E23" s="67"/>
      <c r="F23" s="68"/>
      <c r="G23" s="65"/>
      <c r="H23" s="69"/>
      <c r="I23" s="70"/>
      <c r="J23" s="70"/>
      <c r="K23" s="34" t="s">
        <v>65</v>
      </c>
      <c r="L23" s="77">
        <v>32</v>
      </c>
      <c r="M23" s="77"/>
      <c r="N23" s="72"/>
      <c r="O23" s="79" t="s">
        <v>380</v>
      </c>
      <c r="P23" s="81">
        <v>43451.976585648146</v>
      </c>
      <c r="Q23" s="79" t="s">
        <v>389</v>
      </c>
      <c r="R23" s="79"/>
      <c r="S23" s="79"/>
      <c r="T23" s="79" t="s">
        <v>592</v>
      </c>
      <c r="U23" s="79"/>
      <c r="V23" s="83" t="s">
        <v>651</v>
      </c>
      <c r="W23" s="81">
        <v>43451.976585648146</v>
      </c>
      <c r="X23" s="83" t="s">
        <v>763</v>
      </c>
      <c r="Y23" s="79"/>
      <c r="Z23" s="79"/>
      <c r="AA23" s="85" t="s">
        <v>933</v>
      </c>
      <c r="AB23" s="79"/>
      <c r="AC23" s="79" t="b">
        <v>0</v>
      </c>
      <c r="AD23" s="79">
        <v>0</v>
      </c>
      <c r="AE23" s="85" t="s">
        <v>1092</v>
      </c>
      <c r="AF23" s="79" t="b">
        <v>0</v>
      </c>
      <c r="AG23" s="79" t="s">
        <v>1100</v>
      </c>
      <c r="AH23" s="79"/>
      <c r="AI23" s="85" t="s">
        <v>1092</v>
      </c>
      <c r="AJ23" s="79" t="b">
        <v>0</v>
      </c>
      <c r="AK23" s="79">
        <v>14</v>
      </c>
      <c r="AL23" s="85" t="s">
        <v>1047</v>
      </c>
      <c r="AM23" s="79" t="s">
        <v>1115</v>
      </c>
      <c r="AN23" s="79" t="b">
        <v>0</v>
      </c>
      <c r="AO23" s="85" t="s">
        <v>1047</v>
      </c>
      <c r="AP23" s="79" t="s">
        <v>176</v>
      </c>
      <c r="AQ23" s="79">
        <v>0</v>
      </c>
      <c r="AR23" s="79">
        <v>0</v>
      </c>
      <c r="AS23" s="79"/>
      <c r="AT23" s="79"/>
      <c r="AU23" s="79"/>
      <c r="AV23" s="79"/>
      <c r="AW23" s="79"/>
      <c r="AX23" s="79"/>
      <c r="AY23" s="79"/>
      <c r="AZ23" s="79"/>
      <c r="BA23">
        <v>1</v>
      </c>
      <c r="BB23" s="78" t="str">
        <f>REPLACE(INDEX(GroupVertices[Group],MATCH(Edges24[[#This Row],[Vertex 1]],GroupVertices[Vertex],0)),1,1,"")</f>
        <v>4</v>
      </c>
      <c r="BC23" s="78" t="str">
        <f>REPLACE(INDEX(GroupVertices[Group],MATCH(Edges24[[#This Row],[Vertex 2]],GroupVertices[Vertex],0)),1,1,"")</f>
        <v>4</v>
      </c>
      <c r="BD23" s="48">
        <v>2</v>
      </c>
      <c r="BE23" s="49">
        <v>8.695652173913043</v>
      </c>
      <c r="BF23" s="48">
        <v>0</v>
      </c>
      <c r="BG23" s="49">
        <v>0</v>
      </c>
      <c r="BH23" s="48">
        <v>0</v>
      </c>
      <c r="BI23" s="49">
        <v>0</v>
      </c>
      <c r="BJ23" s="48">
        <v>21</v>
      </c>
      <c r="BK23" s="49">
        <v>91.30434782608695</v>
      </c>
      <c r="BL23" s="48">
        <v>23</v>
      </c>
    </row>
    <row r="24" spans="1:64" ht="15">
      <c r="A24" s="64" t="s">
        <v>232</v>
      </c>
      <c r="B24" s="64" t="s">
        <v>228</v>
      </c>
      <c r="C24" s="65"/>
      <c r="D24" s="66"/>
      <c r="E24" s="67"/>
      <c r="F24" s="68"/>
      <c r="G24" s="65"/>
      <c r="H24" s="69"/>
      <c r="I24" s="70"/>
      <c r="J24" s="70"/>
      <c r="K24" s="34" t="s">
        <v>65</v>
      </c>
      <c r="L24" s="77">
        <v>33</v>
      </c>
      <c r="M24" s="77"/>
      <c r="N24" s="72"/>
      <c r="O24" s="79" t="s">
        <v>380</v>
      </c>
      <c r="P24" s="81">
        <v>43451.9874537037</v>
      </c>
      <c r="Q24" s="79" t="s">
        <v>389</v>
      </c>
      <c r="R24" s="79"/>
      <c r="S24" s="79"/>
      <c r="T24" s="79" t="s">
        <v>592</v>
      </c>
      <c r="U24" s="79"/>
      <c r="V24" s="83" t="s">
        <v>652</v>
      </c>
      <c r="W24" s="81">
        <v>43451.9874537037</v>
      </c>
      <c r="X24" s="83" t="s">
        <v>764</v>
      </c>
      <c r="Y24" s="79"/>
      <c r="Z24" s="79"/>
      <c r="AA24" s="85" t="s">
        <v>934</v>
      </c>
      <c r="AB24" s="79"/>
      <c r="AC24" s="79" t="b">
        <v>0</v>
      </c>
      <c r="AD24" s="79">
        <v>0</v>
      </c>
      <c r="AE24" s="85" t="s">
        <v>1092</v>
      </c>
      <c r="AF24" s="79" t="b">
        <v>0</v>
      </c>
      <c r="AG24" s="79" t="s">
        <v>1100</v>
      </c>
      <c r="AH24" s="79"/>
      <c r="AI24" s="85" t="s">
        <v>1092</v>
      </c>
      <c r="AJ24" s="79" t="b">
        <v>0</v>
      </c>
      <c r="AK24" s="79">
        <v>14</v>
      </c>
      <c r="AL24" s="85" t="s">
        <v>1047</v>
      </c>
      <c r="AM24" s="79" t="s">
        <v>1121</v>
      </c>
      <c r="AN24" s="79" t="b">
        <v>0</v>
      </c>
      <c r="AO24" s="85" t="s">
        <v>1047</v>
      </c>
      <c r="AP24" s="79" t="s">
        <v>176</v>
      </c>
      <c r="AQ24" s="79">
        <v>0</v>
      </c>
      <c r="AR24" s="79">
        <v>0</v>
      </c>
      <c r="AS24" s="79"/>
      <c r="AT24" s="79"/>
      <c r="AU24" s="79"/>
      <c r="AV24" s="79"/>
      <c r="AW24" s="79"/>
      <c r="AX24" s="79"/>
      <c r="AY24" s="79"/>
      <c r="AZ24" s="79"/>
      <c r="BA24">
        <v>1</v>
      </c>
      <c r="BB24" s="78" t="str">
        <f>REPLACE(INDEX(GroupVertices[Group],MATCH(Edges24[[#This Row],[Vertex 1]],GroupVertices[Vertex],0)),1,1,"")</f>
        <v>4</v>
      </c>
      <c r="BC24" s="78" t="str">
        <f>REPLACE(INDEX(GroupVertices[Group],MATCH(Edges24[[#This Row],[Vertex 2]],GroupVertices[Vertex],0)),1,1,"")</f>
        <v>4</v>
      </c>
      <c r="BD24" s="48">
        <v>2</v>
      </c>
      <c r="BE24" s="49">
        <v>8.695652173913043</v>
      </c>
      <c r="BF24" s="48">
        <v>0</v>
      </c>
      <c r="BG24" s="49">
        <v>0</v>
      </c>
      <c r="BH24" s="48">
        <v>0</v>
      </c>
      <c r="BI24" s="49">
        <v>0</v>
      </c>
      <c r="BJ24" s="48">
        <v>21</v>
      </c>
      <c r="BK24" s="49">
        <v>91.30434782608695</v>
      </c>
      <c r="BL24" s="48">
        <v>23</v>
      </c>
    </row>
    <row r="25" spans="1:64" ht="15">
      <c r="A25" s="64" t="s">
        <v>233</v>
      </c>
      <c r="B25" s="64" t="s">
        <v>297</v>
      </c>
      <c r="C25" s="65"/>
      <c r="D25" s="66"/>
      <c r="E25" s="67"/>
      <c r="F25" s="68"/>
      <c r="G25" s="65"/>
      <c r="H25" s="69"/>
      <c r="I25" s="70"/>
      <c r="J25" s="70"/>
      <c r="K25" s="34" t="s">
        <v>65</v>
      </c>
      <c r="L25" s="77">
        <v>34</v>
      </c>
      <c r="M25" s="77"/>
      <c r="N25" s="72"/>
      <c r="O25" s="79" t="s">
        <v>380</v>
      </c>
      <c r="P25" s="81">
        <v>43452.044641203705</v>
      </c>
      <c r="Q25" s="79" t="s">
        <v>386</v>
      </c>
      <c r="R25" s="79"/>
      <c r="S25" s="79"/>
      <c r="T25" s="79" t="s">
        <v>590</v>
      </c>
      <c r="U25" s="79"/>
      <c r="V25" s="83" t="s">
        <v>653</v>
      </c>
      <c r="W25" s="81">
        <v>43452.044641203705</v>
      </c>
      <c r="X25" s="83" t="s">
        <v>765</v>
      </c>
      <c r="Y25" s="79"/>
      <c r="Z25" s="79"/>
      <c r="AA25" s="85" t="s">
        <v>935</v>
      </c>
      <c r="AB25" s="79"/>
      <c r="AC25" s="79" t="b">
        <v>0</v>
      </c>
      <c r="AD25" s="79">
        <v>0</v>
      </c>
      <c r="AE25" s="85" t="s">
        <v>1092</v>
      </c>
      <c r="AF25" s="79" t="b">
        <v>0</v>
      </c>
      <c r="AG25" s="79" t="s">
        <v>1100</v>
      </c>
      <c r="AH25" s="79"/>
      <c r="AI25" s="85" t="s">
        <v>1092</v>
      </c>
      <c r="AJ25" s="79" t="b">
        <v>0</v>
      </c>
      <c r="AK25" s="79">
        <v>0</v>
      </c>
      <c r="AL25" s="85" t="s">
        <v>1004</v>
      </c>
      <c r="AM25" s="79" t="s">
        <v>1114</v>
      </c>
      <c r="AN25" s="79" t="b">
        <v>0</v>
      </c>
      <c r="AO25" s="85" t="s">
        <v>1004</v>
      </c>
      <c r="AP25" s="79" t="s">
        <v>176</v>
      </c>
      <c r="AQ25" s="79">
        <v>0</v>
      </c>
      <c r="AR25" s="79">
        <v>0</v>
      </c>
      <c r="AS25" s="79"/>
      <c r="AT25" s="79"/>
      <c r="AU25" s="79"/>
      <c r="AV25" s="79"/>
      <c r="AW25" s="79"/>
      <c r="AX25" s="79"/>
      <c r="AY25" s="79"/>
      <c r="AZ25" s="79"/>
      <c r="BA25">
        <v>1</v>
      </c>
      <c r="BB25" s="78" t="str">
        <f>REPLACE(INDEX(GroupVertices[Group],MATCH(Edges24[[#This Row],[Vertex 1]],GroupVertices[Vertex],0)),1,1,"")</f>
        <v>7</v>
      </c>
      <c r="BC25" s="78" t="str">
        <f>REPLACE(INDEX(GroupVertices[Group],MATCH(Edges24[[#This Row],[Vertex 2]],GroupVertices[Vertex],0)),1,1,"")</f>
        <v>7</v>
      </c>
      <c r="BD25" s="48">
        <v>1</v>
      </c>
      <c r="BE25" s="49">
        <v>5.555555555555555</v>
      </c>
      <c r="BF25" s="48">
        <v>0</v>
      </c>
      <c r="BG25" s="49">
        <v>0</v>
      </c>
      <c r="BH25" s="48">
        <v>0</v>
      </c>
      <c r="BI25" s="49">
        <v>0</v>
      </c>
      <c r="BJ25" s="48">
        <v>17</v>
      </c>
      <c r="BK25" s="49">
        <v>94.44444444444444</v>
      </c>
      <c r="BL25" s="48">
        <v>18</v>
      </c>
    </row>
    <row r="26" spans="1:64" ht="15">
      <c r="A26" s="64" t="s">
        <v>234</v>
      </c>
      <c r="B26" s="64" t="s">
        <v>228</v>
      </c>
      <c r="C26" s="65"/>
      <c r="D26" s="66"/>
      <c r="E26" s="67"/>
      <c r="F26" s="68"/>
      <c r="G26" s="65"/>
      <c r="H26" s="69"/>
      <c r="I26" s="70"/>
      <c r="J26" s="70"/>
      <c r="K26" s="34" t="s">
        <v>65</v>
      </c>
      <c r="L26" s="77">
        <v>35</v>
      </c>
      <c r="M26" s="77"/>
      <c r="N26" s="72"/>
      <c r="O26" s="79" t="s">
        <v>380</v>
      </c>
      <c r="P26" s="81">
        <v>43452.085752314815</v>
      </c>
      <c r="Q26" s="79" t="s">
        <v>389</v>
      </c>
      <c r="R26" s="79"/>
      <c r="S26" s="79"/>
      <c r="T26" s="79" t="s">
        <v>592</v>
      </c>
      <c r="U26" s="79"/>
      <c r="V26" s="83" t="s">
        <v>654</v>
      </c>
      <c r="W26" s="81">
        <v>43452.085752314815</v>
      </c>
      <c r="X26" s="83" t="s">
        <v>766</v>
      </c>
      <c r="Y26" s="79"/>
      <c r="Z26" s="79"/>
      <c r="AA26" s="85" t="s">
        <v>936</v>
      </c>
      <c r="AB26" s="79"/>
      <c r="AC26" s="79" t="b">
        <v>0</v>
      </c>
      <c r="AD26" s="79">
        <v>0</v>
      </c>
      <c r="AE26" s="85" t="s">
        <v>1092</v>
      </c>
      <c r="AF26" s="79" t="b">
        <v>0</v>
      </c>
      <c r="AG26" s="79" t="s">
        <v>1100</v>
      </c>
      <c r="AH26" s="79"/>
      <c r="AI26" s="85" t="s">
        <v>1092</v>
      </c>
      <c r="AJ26" s="79" t="b">
        <v>0</v>
      </c>
      <c r="AK26" s="79">
        <v>14</v>
      </c>
      <c r="AL26" s="85" t="s">
        <v>1047</v>
      </c>
      <c r="AM26" s="79" t="s">
        <v>1121</v>
      </c>
      <c r="AN26" s="79" t="b">
        <v>0</v>
      </c>
      <c r="AO26" s="85" t="s">
        <v>1047</v>
      </c>
      <c r="AP26" s="79" t="s">
        <v>176</v>
      </c>
      <c r="AQ26" s="79">
        <v>0</v>
      </c>
      <c r="AR26" s="79">
        <v>0</v>
      </c>
      <c r="AS26" s="79"/>
      <c r="AT26" s="79"/>
      <c r="AU26" s="79"/>
      <c r="AV26" s="79"/>
      <c r="AW26" s="79"/>
      <c r="AX26" s="79"/>
      <c r="AY26" s="79"/>
      <c r="AZ26" s="79"/>
      <c r="BA26">
        <v>1</v>
      </c>
      <c r="BB26" s="78" t="str">
        <f>REPLACE(INDEX(GroupVertices[Group],MATCH(Edges24[[#This Row],[Vertex 1]],GroupVertices[Vertex],0)),1,1,"")</f>
        <v>4</v>
      </c>
      <c r="BC26" s="78" t="str">
        <f>REPLACE(INDEX(GroupVertices[Group],MATCH(Edges24[[#This Row],[Vertex 2]],GroupVertices[Vertex],0)),1,1,"")</f>
        <v>4</v>
      </c>
      <c r="BD26" s="48">
        <v>2</v>
      </c>
      <c r="BE26" s="49">
        <v>8.695652173913043</v>
      </c>
      <c r="BF26" s="48">
        <v>0</v>
      </c>
      <c r="BG26" s="49">
        <v>0</v>
      </c>
      <c r="BH26" s="48">
        <v>0</v>
      </c>
      <c r="BI26" s="49">
        <v>0</v>
      </c>
      <c r="BJ26" s="48">
        <v>21</v>
      </c>
      <c r="BK26" s="49">
        <v>91.30434782608695</v>
      </c>
      <c r="BL26" s="48">
        <v>23</v>
      </c>
    </row>
    <row r="27" spans="1:64" ht="15">
      <c r="A27" s="64" t="s">
        <v>235</v>
      </c>
      <c r="B27" s="64" t="s">
        <v>297</v>
      </c>
      <c r="C27" s="65"/>
      <c r="D27" s="66"/>
      <c r="E27" s="67"/>
      <c r="F27" s="68"/>
      <c r="G27" s="65"/>
      <c r="H27" s="69"/>
      <c r="I27" s="70"/>
      <c r="J27" s="70"/>
      <c r="K27" s="34" t="s">
        <v>65</v>
      </c>
      <c r="L27" s="77">
        <v>36</v>
      </c>
      <c r="M27" s="77"/>
      <c r="N27" s="72"/>
      <c r="O27" s="79" t="s">
        <v>380</v>
      </c>
      <c r="P27" s="81">
        <v>43452.103993055556</v>
      </c>
      <c r="Q27" s="79" t="s">
        <v>386</v>
      </c>
      <c r="R27" s="79"/>
      <c r="S27" s="79"/>
      <c r="T27" s="79" t="s">
        <v>590</v>
      </c>
      <c r="U27" s="79"/>
      <c r="V27" s="83" t="s">
        <v>655</v>
      </c>
      <c r="W27" s="81">
        <v>43452.103993055556</v>
      </c>
      <c r="X27" s="83" t="s">
        <v>767</v>
      </c>
      <c r="Y27" s="79"/>
      <c r="Z27" s="79"/>
      <c r="AA27" s="85" t="s">
        <v>937</v>
      </c>
      <c r="AB27" s="79"/>
      <c r="AC27" s="79" t="b">
        <v>0</v>
      </c>
      <c r="AD27" s="79">
        <v>0</v>
      </c>
      <c r="AE27" s="85" t="s">
        <v>1092</v>
      </c>
      <c r="AF27" s="79" t="b">
        <v>0</v>
      </c>
      <c r="AG27" s="79" t="s">
        <v>1100</v>
      </c>
      <c r="AH27" s="79"/>
      <c r="AI27" s="85" t="s">
        <v>1092</v>
      </c>
      <c r="AJ27" s="79" t="b">
        <v>0</v>
      </c>
      <c r="AK27" s="79">
        <v>0</v>
      </c>
      <c r="AL27" s="85" t="s">
        <v>1004</v>
      </c>
      <c r="AM27" s="79" t="s">
        <v>1114</v>
      </c>
      <c r="AN27" s="79" t="b">
        <v>0</v>
      </c>
      <c r="AO27" s="85" t="s">
        <v>1004</v>
      </c>
      <c r="AP27" s="79" t="s">
        <v>176</v>
      </c>
      <c r="AQ27" s="79">
        <v>0</v>
      </c>
      <c r="AR27" s="79">
        <v>0</v>
      </c>
      <c r="AS27" s="79"/>
      <c r="AT27" s="79"/>
      <c r="AU27" s="79"/>
      <c r="AV27" s="79"/>
      <c r="AW27" s="79"/>
      <c r="AX27" s="79"/>
      <c r="AY27" s="79"/>
      <c r="AZ27" s="79"/>
      <c r="BA27">
        <v>1</v>
      </c>
      <c r="BB27" s="78" t="str">
        <f>REPLACE(INDEX(GroupVertices[Group],MATCH(Edges24[[#This Row],[Vertex 1]],GroupVertices[Vertex],0)),1,1,"")</f>
        <v>7</v>
      </c>
      <c r="BC27" s="78" t="str">
        <f>REPLACE(INDEX(GroupVertices[Group],MATCH(Edges24[[#This Row],[Vertex 2]],GroupVertices[Vertex],0)),1,1,"")</f>
        <v>7</v>
      </c>
      <c r="BD27" s="48">
        <v>1</v>
      </c>
      <c r="BE27" s="49">
        <v>5.555555555555555</v>
      </c>
      <c r="BF27" s="48">
        <v>0</v>
      </c>
      <c r="BG27" s="49">
        <v>0</v>
      </c>
      <c r="BH27" s="48">
        <v>0</v>
      </c>
      <c r="BI27" s="49">
        <v>0</v>
      </c>
      <c r="BJ27" s="48">
        <v>17</v>
      </c>
      <c r="BK27" s="49">
        <v>94.44444444444444</v>
      </c>
      <c r="BL27" s="48">
        <v>18</v>
      </c>
    </row>
    <row r="28" spans="1:64" ht="15">
      <c r="A28" s="64" t="s">
        <v>236</v>
      </c>
      <c r="B28" s="64" t="s">
        <v>339</v>
      </c>
      <c r="C28" s="65"/>
      <c r="D28" s="66"/>
      <c r="E28" s="67"/>
      <c r="F28" s="68"/>
      <c r="G28" s="65"/>
      <c r="H28" s="69"/>
      <c r="I28" s="70"/>
      <c r="J28" s="70"/>
      <c r="K28" s="34" t="s">
        <v>65</v>
      </c>
      <c r="L28" s="77">
        <v>37</v>
      </c>
      <c r="M28" s="77"/>
      <c r="N28" s="72"/>
      <c r="O28" s="79" t="s">
        <v>380</v>
      </c>
      <c r="P28" s="81">
        <v>43334.81606481481</v>
      </c>
      <c r="Q28" s="79" t="s">
        <v>391</v>
      </c>
      <c r="R28" s="79"/>
      <c r="S28" s="79"/>
      <c r="T28" s="79" t="s">
        <v>594</v>
      </c>
      <c r="U28" s="83" t="s">
        <v>630</v>
      </c>
      <c r="V28" s="83" t="s">
        <v>630</v>
      </c>
      <c r="W28" s="81">
        <v>43334.81606481481</v>
      </c>
      <c r="X28" s="83" t="s">
        <v>768</v>
      </c>
      <c r="Y28" s="79"/>
      <c r="Z28" s="79"/>
      <c r="AA28" s="85" t="s">
        <v>938</v>
      </c>
      <c r="AB28" s="79"/>
      <c r="AC28" s="79" t="b">
        <v>0</v>
      </c>
      <c r="AD28" s="79">
        <v>43</v>
      </c>
      <c r="AE28" s="85" t="s">
        <v>1092</v>
      </c>
      <c r="AF28" s="79" t="b">
        <v>0</v>
      </c>
      <c r="AG28" s="79" t="s">
        <v>1100</v>
      </c>
      <c r="AH28" s="79"/>
      <c r="AI28" s="85" t="s">
        <v>1092</v>
      </c>
      <c r="AJ28" s="79" t="b">
        <v>0</v>
      </c>
      <c r="AK28" s="79">
        <v>16</v>
      </c>
      <c r="AL28" s="85" t="s">
        <v>1092</v>
      </c>
      <c r="AM28" s="79" t="s">
        <v>1122</v>
      </c>
      <c r="AN28" s="79" t="b">
        <v>0</v>
      </c>
      <c r="AO28" s="85" t="s">
        <v>938</v>
      </c>
      <c r="AP28" s="79" t="s">
        <v>1132</v>
      </c>
      <c r="AQ28" s="79">
        <v>0</v>
      </c>
      <c r="AR28" s="79">
        <v>0</v>
      </c>
      <c r="AS28" s="79"/>
      <c r="AT28" s="79"/>
      <c r="AU28" s="79"/>
      <c r="AV28" s="79"/>
      <c r="AW28" s="79"/>
      <c r="AX28" s="79"/>
      <c r="AY28" s="79"/>
      <c r="AZ28" s="79"/>
      <c r="BA28">
        <v>1</v>
      </c>
      <c r="BB28" s="78" t="str">
        <f>REPLACE(INDEX(GroupVertices[Group],MATCH(Edges24[[#This Row],[Vertex 1]],GroupVertices[Vertex],0)),1,1,"")</f>
        <v>12</v>
      </c>
      <c r="BC28" s="78" t="str">
        <f>REPLACE(INDEX(GroupVertices[Group],MATCH(Edges24[[#This Row],[Vertex 2]],GroupVertices[Vertex],0)),1,1,"")</f>
        <v>12</v>
      </c>
      <c r="BD28" s="48">
        <v>1</v>
      </c>
      <c r="BE28" s="49">
        <v>3.5714285714285716</v>
      </c>
      <c r="BF28" s="48">
        <v>0</v>
      </c>
      <c r="BG28" s="49">
        <v>0</v>
      </c>
      <c r="BH28" s="48">
        <v>0</v>
      </c>
      <c r="BI28" s="49">
        <v>0</v>
      </c>
      <c r="BJ28" s="48">
        <v>27</v>
      </c>
      <c r="BK28" s="49">
        <v>96.42857142857143</v>
      </c>
      <c r="BL28" s="48">
        <v>28</v>
      </c>
    </row>
    <row r="29" spans="1:64" ht="15">
      <c r="A29" s="64" t="s">
        <v>237</v>
      </c>
      <c r="B29" s="64" t="s">
        <v>339</v>
      </c>
      <c r="C29" s="65"/>
      <c r="D29" s="66"/>
      <c r="E29" s="67"/>
      <c r="F29" s="68"/>
      <c r="G29" s="65"/>
      <c r="H29" s="69"/>
      <c r="I29" s="70"/>
      <c r="J29" s="70"/>
      <c r="K29" s="34" t="s">
        <v>65</v>
      </c>
      <c r="L29" s="77">
        <v>38</v>
      </c>
      <c r="M29" s="77"/>
      <c r="N29" s="72"/>
      <c r="O29" s="79" t="s">
        <v>380</v>
      </c>
      <c r="P29" s="81">
        <v>43452.211122685185</v>
      </c>
      <c r="Q29" s="79" t="s">
        <v>392</v>
      </c>
      <c r="R29" s="79"/>
      <c r="S29" s="79"/>
      <c r="T29" s="79"/>
      <c r="U29" s="79"/>
      <c r="V29" s="83" t="s">
        <v>656</v>
      </c>
      <c r="W29" s="81">
        <v>43452.211122685185</v>
      </c>
      <c r="X29" s="83" t="s">
        <v>769</v>
      </c>
      <c r="Y29" s="79"/>
      <c r="Z29" s="79"/>
      <c r="AA29" s="85" t="s">
        <v>939</v>
      </c>
      <c r="AB29" s="79"/>
      <c r="AC29" s="79" t="b">
        <v>0</v>
      </c>
      <c r="AD29" s="79">
        <v>0</v>
      </c>
      <c r="AE29" s="85" t="s">
        <v>1092</v>
      </c>
      <c r="AF29" s="79" t="b">
        <v>0</v>
      </c>
      <c r="AG29" s="79" t="s">
        <v>1100</v>
      </c>
      <c r="AH29" s="79"/>
      <c r="AI29" s="85" t="s">
        <v>1092</v>
      </c>
      <c r="AJ29" s="79" t="b">
        <v>0</v>
      </c>
      <c r="AK29" s="79">
        <v>16</v>
      </c>
      <c r="AL29" s="85" t="s">
        <v>938</v>
      </c>
      <c r="AM29" s="79" t="s">
        <v>1115</v>
      </c>
      <c r="AN29" s="79" t="b">
        <v>0</v>
      </c>
      <c r="AO29" s="85" t="s">
        <v>938</v>
      </c>
      <c r="AP29" s="79" t="s">
        <v>176</v>
      </c>
      <c r="AQ29" s="79">
        <v>0</v>
      </c>
      <c r="AR29" s="79">
        <v>0</v>
      </c>
      <c r="AS29" s="79"/>
      <c r="AT29" s="79"/>
      <c r="AU29" s="79"/>
      <c r="AV29" s="79"/>
      <c r="AW29" s="79"/>
      <c r="AX29" s="79"/>
      <c r="AY29" s="79"/>
      <c r="AZ29" s="79"/>
      <c r="BA29">
        <v>1</v>
      </c>
      <c r="BB29" s="78" t="str">
        <f>REPLACE(INDEX(GroupVertices[Group],MATCH(Edges24[[#This Row],[Vertex 1]],GroupVertices[Vertex],0)),1,1,"")</f>
        <v>12</v>
      </c>
      <c r="BC29" s="78" t="str">
        <f>REPLACE(INDEX(GroupVertices[Group],MATCH(Edges24[[#This Row],[Vertex 2]],GroupVertices[Vertex],0)),1,1,"")</f>
        <v>12</v>
      </c>
      <c r="BD29" s="48"/>
      <c r="BE29" s="49"/>
      <c r="BF29" s="48"/>
      <c r="BG29" s="49"/>
      <c r="BH29" s="48"/>
      <c r="BI29" s="49"/>
      <c r="BJ29" s="48"/>
      <c r="BK29" s="49"/>
      <c r="BL29" s="48"/>
    </row>
    <row r="30" spans="1:64" ht="15">
      <c r="A30" s="64" t="s">
        <v>238</v>
      </c>
      <c r="B30" s="64" t="s">
        <v>228</v>
      </c>
      <c r="C30" s="65"/>
      <c r="D30" s="66"/>
      <c r="E30" s="67"/>
      <c r="F30" s="68"/>
      <c r="G30" s="65"/>
      <c r="H30" s="69"/>
      <c r="I30" s="70"/>
      <c r="J30" s="70"/>
      <c r="K30" s="34" t="s">
        <v>65</v>
      </c>
      <c r="L30" s="77">
        <v>40</v>
      </c>
      <c r="M30" s="77"/>
      <c r="N30" s="72"/>
      <c r="O30" s="79" t="s">
        <v>380</v>
      </c>
      <c r="P30" s="81">
        <v>43452.227488425924</v>
      </c>
      <c r="Q30" s="79" t="s">
        <v>389</v>
      </c>
      <c r="R30" s="79"/>
      <c r="S30" s="79"/>
      <c r="T30" s="79" t="s">
        <v>592</v>
      </c>
      <c r="U30" s="79"/>
      <c r="V30" s="83" t="s">
        <v>657</v>
      </c>
      <c r="W30" s="81">
        <v>43452.227488425924</v>
      </c>
      <c r="X30" s="83" t="s">
        <v>770</v>
      </c>
      <c r="Y30" s="79"/>
      <c r="Z30" s="79"/>
      <c r="AA30" s="85" t="s">
        <v>940</v>
      </c>
      <c r="AB30" s="79"/>
      <c r="AC30" s="79" t="b">
        <v>0</v>
      </c>
      <c r="AD30" s="79">
        <v>0</v>
      </c>
      <c r="AE30" s="85" t="s">
        <v>1092</v>
      </c>
      <c r="AF30" s="79" t="b">
        <v>0</v>
      </c>
      <c r="AG30" s="79" t="s">
        <v>1100</v>
      </c>
      <c r="AH30" s="79"/>
      <c r="AI30" s="85" t="s">
        <v>1092</v>
      </c>
      <c r="AJ30" s="79" t="b">
        <v>0</v>
      </c>
      <c r="AK30" s="79">
        <v>14</v>
      </c>
      <c r="AL30" s="85" t="s">
        <v>1047</v>
      </c>
      <c r="AM30" s="79" t="s">
        <v>1113</v>
      </c>
      <c r="AN30" s="79" t="b">
        <v>0</v>
      </c>
      <c r="AO30" s="85" t="s">
        <v>1047</v>
      </c>
      <c r="AP30" s="79" t="s">
        <v>176</v>
      </c>
      <c r="AQ30" s="79">
        <v>0</v>
      </c>
      <c r="AR30" s="79">
        <v>0</v>
      </c>
      <c r="AS30" s="79"/>
      <c r="AT30" s="79"/>
      <c r="AU30" s="79"/>
      <c r="AV30" s="79"/>
      <c r="AW30" s="79"/>
      <c r="AX30" s="79"/>
      <c r="AY30" s="79"/>
      <c r="AZ30" s="79"/>
      <c r="BA30">
        <v>1</v>
      </c>
      <c r="BB30" s="78" t="str">
        <f>REPLACE(INDEX(GroupVertices[Group],MATCH(Edges24[[#This Row],[Vertex 1]],GroupVertices[Vertex],0)),1,1,"")</f>
        <v>4</v>
      </c>
      <c r="BC30" s="78" t="str">
        <f>REPLACE(INDEX(GroupVertices[Group],MATCH(Edges24[[#This Row],[Vertex 2]],GroupVertices[Vertex],0)),1,1,"")</f>
        <v>4</v>
      </c>
      <c r="BD30" s="48">
        <v>2</v>
      </c>
      <c r="BE30" s="49">
        <v>8.695652173913043</v>
      </c>
      <c r="BF30" s="48">
        <v>0</v>
      </c>
      <c r="BG30" s="49">
        <v>0</v>
      </c>
      <c r="BH30" s="48">
        <v>0</v>
      </c>
      <c r="BI30" s="49">
        <v>0</v>
      </c>
      <c r="BJ30" s="48">
        <v>21</v>
      </c>
      <c r="BK30" s="49">
        <v>91.30434782608695</v>
      </c>
      <c r="BL30" s="48">
        <v>23</v>
      </c>
    </row>
    <row r="31" spans="1:64" ht="15">
      <c r="A31" s="64" t="s">
        <v>239</v>
      </c>
      <c r="B31" s="64" t="s">
        <v>228</v>
      </c>
      <c r="C31" s="65"/>
      <c r="D31" s="66"/>
      <c r="E31" s="67"/>
      <c r="F31" s="68"/>
      <c r="G31" s="65"/>
      <c r="H31" s="69"/>
      <c r="I31" s="70"/>
      <c r="J31" s="70"/>
      <c r="K31" s="34" t="s">
        <v>65</v>
      </c>
      <c r="L31" s="77">
        <v>41</v>
      </c>
      <c r="M31" s="77"/>
      <c r="N31" s="72"/>
      <c r="O31" s="79" t="s">
        <v>380</v>
      </c>
      <c r="P31" s="81">
        <v>43452.22866898148</v>
      </c>
      <c r="Q31" s="79" t="s">
        <v>389</v>
      </c>
      <c r="R31" s="79"/>
      <c r="S31" s="79"/>
      <c r="T31" s="79" t="s">
        <v>592</v>
      </c>
      <c r="U31" s="79"/>
      <c r="V31" s="83" t="s">
        <v>658</v>
      </c>
      <c r="W31" s="81">
        <v>43452.22866898148</v>
      </c>
      <c r="X31" s="83" t="s">
        <v>771</v>
      </c>
      <c r="Y31" s="79"/>
      <c r="Z31" s="79"/>
      <c r="AA31" s="85" t="s">
        <v>941</v>
      </c>
      <c r="AB31" s="79"/>
      <c r="AC31" s="79" t="b">
        <v>0</v>
      </c>
      <c r="AD31" s="79">
        <v>0</v>
      </c>
      <c r="AE31" s="85" t="s">
        <v>1092</v>
      </c>
      <c r="AF31" s="79" t="b">
        <v>0</v>
      </c>
      <c r="AG31" s="79" t="s">
        <v>1100</v>
      </c>
      <c r="AH31" s="79"/>
      <c r="AI31" s="85" t="s">
        <v>1092</v>
      </c>
      <c r="AJ31" s="79" t="b">
        <v>0</v>
      </c>
      <c r="AK31" s="79">
        <v>14</v>
      </c>
      <c r="AL31" s="85" t="s">
        <v>1047</v>
      </c>
      <c r="AM31" s="79" t="s">
        <v>1117</v>
      </c>
      <c r="AN31" s="79" t="b">
        <v>0</v>
      </c>
      <c r="AO31" s="85" t="s">
        <v>1047</v>
      </c>
      <c r="AP31" s="79" t="s">
        <v>176</v>
      </c>
      <c r="AQ31" s="79">
        <v>0</v>
      </c>
      <c r="AR31" s="79">
        <v>0</v>
      </c>
      <c r="AS31" s="79"/>
      <c r="AT31" s="79"/>
      <c r="AU31" s="79"/>
      <c r="AV31" s="79"/>
      <c r="AW31" s="79"/>
      <c r="AX31" s="79"/>
      <c r="AY31" s="79"/>
      <c r="AZ31" s="79"/>
      <c r="BA31">
        <v>1</v>
      </c>
      <c r="BB31" s="78" t="str">
        <f>REPLACE(INDEX(GroupVertices[Group],MATCH(Edges24[[#This Row],[Vertex 1]],GroupVertices[Vertex],0)),1,1,"")</f>
        <v>4</v>
      </c>
      <c r="BC31" s="78" t="str">
        <f>REPLACE(INDEX(GroupVertices[Group],MATCH(Edges24[[#This Row],[Vertex 2]],GroupVertices[Vertex],0)),1,1,"")</f>
        <v>4</v>
      </c>
      <c r="BD31" s="48">
        <v>2</v>
      </c>
      <c r="BE31" s="49">
        <v>8.695652173913043</v>
      </c>
      <c r="BF31" s="48">
        <v>0</v>
      </c>
      <c r="BG31" s="49">
        <v>0</v>
      </c>
      <c r="BH31" s="48">
        <v>0</v>
      </c>
      <c r="BI31" s="49">
        <v>0</v>
      </c>
      <c r="BJ31" s="48">
        <v>21</v>
      </c>
      <c r="BK31" s="49">
        <v>91.30434782608695</v>
      </c>
      <c r="BL31" s="48">
        <v>23</v>
      </c>
    </row>
    <row r="32" spans="1:64" ht="15">
      <c r="A32" s="64" t="s">
        <v>240</v>
      </c>
      <c r="B32" s="64" t="s">
        <v>228</v>
      </c>
      <c r="C32" s="65"/>
      <c r="D32" s="66"/>
      <c r="E32" s="67"/>
      <c r="F32" s="68"/>
      <c r="G32" s="65"/>
      <c r="H32" s="69"/>
      <c r="I32" s="70"/>
      <c r="J32" s="70"/>
      <c r="K32" s="34" t="s">
        <v>65</v>
      </c>
      <c r="L32" s="77">
        <v>42</v>
      </c>
      <c r="M32" s="77"/>
      <c r="N32" s="72"/>
      <c r="O32" s="79" t="s">
        <v>380</v>
      </c>
      <c r="P32" s="81">
        <v>43452.22951388889</v>
      </c>
      <c r="Q32" s="79" t="s">
        <v>389</v>
      </c>
      <c r="R32" s="79"/>
      <c r="S32" s="79"/>
      <c r="T32" s="79" t="s">
        <v>592</v>
      </c>
      <c r="U32" s="79"/>
      <c r="V32" s="83" t="s">
        <v>634</v>
      </c>
      <c r="W32" s="81">
        <v>43452.22951388889</v>
      </c>
      <c r="X32" s="83" t="s">
        <v>772</v>
      </c>
      <c r="Y32" s="79"/>
      <c r="Z32" s="79"/>
      <c r="AA32" s="85" t="s">
        <v>942</v>
      </c>
      <c r="AB32" s="79"/>
      <c r="AC32" s="79" t="b">
        <v>0</v>
      </c>
      <c r="AD32" s="79">
        <v>0</v>
      </c>
      <c r="AE32" s="85" t="s">
        <v>1092</v>
      </c>
      <c r="AF32" s="79" t="b">
        <v>0</v>
      </c>
      <c r="AG32" s="79" t="s">
        <v>1100</v>
      </c>
      <c r="AH32" s="79"/>
      <c r="AI32" s="85" t="s">
        <v>1092</v>
      </c>
      <c r="AJ32" s="79" t="b">
        <v>0</v>
      </c>
      <c r="AK32" s="79">
        <v>14</v>
      </c>
      <c r="AL32" s="85" t="s">
        <v>1047</v>
      </c>
      <c r="AM32" s="79" t="s">
        <v>1117</v>
      </c>
      <c r="AN32" s="79" t="b">
        <v>0</v>
      </c>
      <c r="AO32" s="85" t="s">
        <v>1047</v>
      </c>
      <c r="AP32" s="79" t="s">
        <v>176</v>
      </c>
      <c r="AQ32" s="79">
        <v>0</v>
      </c>
      <c r="AR32" s="79">
        <v>0</v>
      </c>
      <c r="AS32" s="79"/>
      <c r="AT32" s="79"/>
      <c r="AU32" s="79"/>
      <c r="AV32" s="79"/>
      <c r="AW32" s="79"/>
      <c r="AX32" s="79"/>
      <c r="AY32" s="79"/>
      <c r="AZ32" s="79"/>
      <c r="BA32">
        <v>1</v>
      </c>
      <c r="BB32" s="78" t="str">
        <f>REPLACE(INDEX(GroupVertices[Group],MATCH(Edges24[[#This Row],[Vertex 1]],GroupVertices[Vertex],0)),1,1,"")</f>
        <v>4</v>
      </c>
      <c r="BC32" s="78" t="str">
        <f>REPLACE(INDEX(GroupVertices[Group],MATCH(Edges24[[#This Row],[Vertex 2]],GroupVertices[Vertex],0)),1,1,"")</f>
        <v>4</v>
      </c>
      <c r="BD32" s="48">
        <v>2</v>
      </c>
      <c r="BE32" s="49">
        <v>8.695652173913043</v>
      </c>
      <c r="BF32" s="48">
        <v>0</v>
      </c>
      <c r="BG32" s="49">
        <v>0</v>
      </c>
      <c r="BH32" s="48">
        <v>0</v>
      </c>
      <c r="BI32" s="49">
        <v>0</v>
      </c>
      <c r="BJ32" s="48">
        <v>21</v>
      </c>
      <c r="BK32" s="49">
        <v>91.30434782608695</v>
      </c>
      <c r="BL32" s="48">
        <v>23</v>
      </c>
    </row>
    <row r="33" spans="1:64" ht="15">
      <c r="A33" s="64" t="s">
        <v>241</v>
      </c>
      <c r="B33" s="64" t="s">
        <v>316</v>
      </c>
      <c r="C33" s="65"/>
      <c r="D33" s="66"/>
      <c r="E33" s="67"/>
      <c r="F33" s="68"/>
      <c r="G33" s="65"/>
      <c r="H33" s="69"/>
      <c r="I33" s="70"/>
      <c r="J33" s="70"/>
      <c r="K33" s="34" t="s">
        <v>65</v>
      </c>
      <c r="L33" s="77">
        <v>43</v>
      </c>
      <c r="M33" s="77"/>
      <c r="N33" s="72"/>
      <c r="O33" s="79" t="s">
        <v>380</v>
      </c>
      <c r="P33" s="81">
        <v>43452.4709375</v>
      </c>
      <c r="Q33" s="79" t="s">
        <v>393</v>
      </c>
      <c r="R33" s="79"/>
      <c r="S33" s="79"/>
      <c r="T33" s="79" t="s">
        <v>595</v>
      </c>
      <c r="U33" s="79"/>
      <c r="V33" s="83" t="s">
        <v>659</v>
      </c>
      <c r="W33" s="81">
        <v>43452.4709375</v>
      </c>
      <c r="X33" s="83" t="s">
        <v>773</v>
      </c>
      <c r="Y33" s="79"/>
      <c r="Z33" s="79"/>
      <c r="AA33" s="85" t="s">
        <v>943</v>
      </c>
      <c r="AB33" s="79"/>
      <c r="AC33" s="79" t="b">
        <v>0</v>
      </c>
      <c r="AD33" s="79">
        <v>0</v>
      </c>
      <c r="AE33" s="85" t="s">
        <v>1092</v>
      </c>
      <c r="AF33" s="79" t="b">
        <v>0</v>
      </c>
      <c r="AG33" s="79" t="s">
        <v>1100</v>
      </c>
      <c r="AH33" s="79"/>
      <c r="AI33" s="85" t="s">
        <v>1092</v>
      </c>
      <c r="AJ33" s="79" t="b">
        <v>0</v>
      </c>
      <c r="AK33" s="79">
        <v>1</v>
      </c>
      <c r="AL33" s="85" t="s">
        <v>1041</v>
      </c>
      <c r="AM33" s="79" t="s">
        <v>1123</v>
      </c>
      <c r="AN33" s="79" t="b">
        <v>0</v>
      </c>
      <c r="AO33" s="85" t="s">
        <v>1041</v>
      </c>
      <c r="AP33" s="79" t="s">
        <v>176</v>
      </c>
      <c r="AQ33" s="79">
        <v>0</v>
      </c>
      <c r="AR33" s="79">
        <v>0</v>
      </c>
      <c r="AS33" s="79"/>
      <c r="AT33" s="79"/>
      <c r="AU33" s="79"/>
      <c r="AV33" s="79"/>
      <c r="AW33" s="79"/>
      <c r="AX33" s="79"/>
      <c r="AY33" s="79"/>
      <c r="AZ33" s="79"/>
      <c r="BA33">
        <v>1</v>
      </c>
      <c r="BB33" s="78" t="str">
        <f>REPLACE(INDEX(GroupVertices[Group],MATCH(Edges24[[#This Row],[Vertex 1]],GroupVertices[Vertex],0)),1,1,"")</f>
        <v>11</v>
      </c>
      <c r="BC33" s="78" t="str">
        <f>REPLACE(INDEX(GroupVertices[Group],MATCH(Edges24[[#This Row],[Vertex 2]],GroupVertices[Vertex],0)),1,1,"")</f>
        <v>11</v>
      </c>
      <c r="BD33" s="48">
        <v>1</v>
      </c>
      <c r="BE33" s="49">
        <v>6.25</v>
      </c>
      <c r="BF33" s="48">
        <v>1</v>
      </c>
      <c r="BG33" s="49">
        <v>6.25</v>
      </c>
      <c r="BH33" s="48">
        <v>0</v>
      </c>
      <c r="BI33" s="49">
        <v>0</v>
      </c>
      <c r="BJ33" s="48">
        <v>14</v>
      </c>
      <c r="BK33" s="49">
        <v>87.5</v>
      </c>
      <c r="BL33" s="48">
        <v>16</v>
      </c>
    </row>
    <row r="34" spans="1:64" ht="15">
      <c r="A34" s="64" t="s">
        <v>242</v>
      </c>
      <c r="B34" s="64" t="s">
        <v>313</v>
      </c>
      <c r="C34" s="65"/>
      <c r="D34" s="66"/>
      <c r="E34" s="67"/>
      <c r="F34" s="68"/>
      <c r="G34" s="65"/>
      <c r="H34" s="69"/>
      <c r="I34" s="70"/>
      <c r="J34" s="70"/>
      <c r="K34" s="34" t="s">
        <v>65</v>
      </c>
      <c r="L34" s="77">
        <v>44</v>
      </c>
      <c r="M34" s="77"/>
      <c r="N34" s="72"/>
      <c r="O34" s="79" t="s">
        <v>380</v>
      </c>
      <c r="P34" s="81">
        <v>43452.59127314815</v>
      </c>
      <c r="Q34" s="79" t="s">
        <v>394</v>
      </c>
      <c r="R34" s="83" t="s">
        <v>489</v>
      </c>
      <c r="S34" s="79" t="s">
        <v>565</v>
      </c>
      <c r="T34" s="79" t="s">
        <v>594</v>
      </c>
      <c r="U34" s="79"/>
      <c r="V34" s="83" t="s">
        <v>660</v>
      </c>
      <c r="W34" s="81">
        <v>43452.59127314815</v>
      </c>
      <c r="X34" s="83" t="s">
        <v>774</v>
      </c>
      <c r="Y34" s="79"/>
      <c r="Z34" s="79"/>
      <c r="AA34" s="85" t="s">
        <v>944</v>
      </c>
      <c r="AB34" s="79"/>
      <c r="AC34" s="79" t="b">
        <v>0</v>
      </c>
      <c r="AD34" s="79">
        <v>0</v>
      </c>
      <c r="AE34" s="85" t="s">
        <v>1092</v>
      </c>
      <c r="AF34" s="79" t="b">
        <v>0</v>
      </c>
      <c r="AG34" s="79" t="s">
        <v>1100</v>
      </c>
      <c r="AH34" s="79"/>
      <c r="AI34" s="85" t="s">
        <v>1092</v>
      </c>
      <c r="AJ34" s="79" t="b">
        <v>0</v>
      </c>
      <c r="AK34" s="79">
        <v>0</v>
      </c>
      <c r="AL34" s="85" t="s">
        <v>1031</v>
      </c>
      <c r="AM34" s="79" t="s">
        <v>1121</v>
      </c>
      <c r="AN34" s="79" t="b">
        <v>0</v>
      </c>
      <c r="AO34" s="85" t="s">
        <v>1031</v>
      </c>
      <c r="AP34" s="79" t="s">
        <v>176</v>
      </c>
      <c r="AQ34" s="79">
        <v>0</v>
      </c>
      <c r="AR34" s="79">
        <v>0</v>
      </c>
      <c r="AS34" s="79"/>
      <c r="AT34" s="79"/>
      <c r="AU34" s="79"/>
      <c r="AV34" s="79"/>
      <c r="AW34" s="79"/>
      <c r="AX34" s="79"/>
      <c r="AY34" s="79"/>
      <c r="AZ34" s="79"/>
      <c r="BA34">
        <v>1</v>
      </c>
      <c r="BB34" s="78" t="str">
        <f>REPLACE(INDEX(GroupVertices[Group],MATCH(Edges24[[#This Row],[Vertex 1]],GroupVertices[Vertex],0)),1,1,"")</f>
        <v>6</v>
      </c>
      <c r="BC34" s="78" t="str">
        <f>REPLACE(INDEX(GroupVertices[Group],MATCH(Edges24[[#This Row],[Vertex 2]],GroupVertices[Vertex],0)),1,1,"")</f>
        <v>6</v>
      </c>
      <c r="BD34" s="48">
        <v>1</v>
      </c>
      <c r="BE34" s="49">
        <v>7.142857142857143</v>
      </c>
      <c r="BF34" s="48">
        <v>1</v>
      </c>
      <c r="BG34" s="49">
        <v>7.142857142857143</v>
      </c>
      <c r="BH34" s="48">
        <v>0</v>
      </c>
      <c r="BI34" s="49">
        <v>0</v>
      </c>
      <c r="BJ34" s="48">
        <v>12</v>
      </c>
      <c r="BK34" s="49">
        <v>85.71428571428571</v>
      </c>
      <c r="BL34" s="48">
        <v>14</v>
      </c>
    </row>
    <row r="35" spans="1:64" ht="15">
      <c r="A35" s="64" t="s">
        <v>243</v>
      </c>
      <c r="B35" s="64" t="s">
        <v>300</v>
      </c>
      <c r="C35" s="65"/>
      <c r="D35" s="66"/>
      <c r="E35" s="67"/>
      <c r="F35" s="68"/>
      <c r="G35" s="65"/>
      <c r="H35" s="69"/>
      <c r="I35" s="70"/>
      <c r="J35" s="70"/>
      <c r="K35" s="34" t="s">
        <v>65</v>
      </c>
      <c r="L35" s="77">
        <v>45</v>
      </c>
      <c r="M35" s="77"/>
      <c r="N35" s="72"/>
      <c r="O35" s="79" t="s">
        <v>380</v>
      </c>
      <c r="P35" s="81">
        <v>43452.62907407407</v>
      </c>
      <c r="Q35" s="79" t="s">
        <v>395</v>
      </c>
      <c r="R35" s="79"/>
      <c r="S35" s="79"/>
      <c r="T35" s="79"/>
      <c r="U35" s="79"/>
      <c r="V35" s="83" t="s">
        <v>634</v>
      </c>
      <c r="W35" s="81">
        <v>43452.62907407407</v>
      </c>
      <c r="X35" s="83" t="s">
        <v>775</v>
      </c>
      <c r="Y35" s="79"/>
      <c r="Z35" s="79"/>
      <c r="AA35" s="85" t="s">
        <v>945</v>
      </c>
      <c r="AB35" s="79"/>
      <c r="AC35" s="79" t="b">
        <v>0</v>
      </c>
      <c r="AD35" s="79">
        <v>0</v>
      </c>
      <c r="AE35" s="85" t="s">
        <v>1092</v>
      </c>
      <c r="AF35" s="79" t="b">
        <v>0</v>
      </c>
      <c r="AG35" s="79" t="s">
        <v>1100</v>
      </c>
      <c r="AH35" s="79"/>
      <c r="AI35" s="85" t="s">
        <v>1092</v>
      </c>
      <c r="AJ35" s="79" t="b">
        <v>0</v>
      </c>
      <c r="AK35" s="79">
        <v>1</v>
      </c>
      <c r="AL35" s="85" t="s">
        <v>1010</v>
      </c>
      <c r="AM35" s="79" t="s">
        <v>1117</v>
      </c>
      <c r="AN35" s="79" t="b">
        <v>0</v>
      </c>
      <c r="AO35" s="85" t="s">
        <v>1010</v>
      </c>
      <c r="AP35" s="79" t="s">
        <v>176</v>
      </c>
      <c r="AQ35" s="79">
        <v>0</v>
      </c>
      <c r="AR35" s="79">
        <v>0</v>
      </c>
      <c r="AS35" s="79"/>
      <c r="AT35" s="79"/>
      <c r="AU35" s="79"/>
      <c r="AV35" s="79"/>
      <c r="AW35" s="79"/>
      <c r="AX35" s="79"/>
      <c r="AY35" s="79"/>
      <c r="AZ35" s="79"/>
      <c r="BA35">
        <v>1</v>
      </c>
      <c r="BB35" s="78" t="str">
        <f>REPLACE(INDEX(GroupVertices[Group],MATCH(Edges24[[#This Row],[Vertex 1]],GroupVertices[Vertex],0)),1,1,"")</f>
        <v>8</v>
      </c>
      <c r="BC35" s="78" t="str">
        <f>REPLACE(INDEX(GroupVertices[Group],MATCH(Edges24[[#This Row],[Vertex 2]],GroupVertices[Vertex],0)),1,1,"")</f>
        <v>8</v>
      </c>
      <c r="BD35" s="48">
        <v>1</v>
      </c>
      <c r="BE35" s="49">
        <v>4.761904761904762</v>
      </c>
      <c r="BF35" s="48">
        <v>0</v>
      </c>
      <c r="BG35" s="49">
        <v>0</v>
      </c>
      <c r="BH35" s="48">
        <v>0</v>
      </c>
      <c r="BI35" s="49">
        <v>0</v>
      </c>
      <c r="BJ35" s="48">
        <v>20</v>
      </c>
      <c r="BK35" s="49">
        <v>95.23809523809524</v>
      </c>
      <c r="BL35" s="48">
        <v>21</v>
      </c>
    </row>
    <row r="36" spans="1:64" ht="15">
      <c r="A36" s="64" t="s">
        <v>244</v>
      </c>
      <c r="B36" s="64" t="s">
        <v>228</v>
      </c>
      <c r="C36" s="65"/>
      <c r="D36" s="66"/>
      <c r="E36" s="67"/>
      <c r="F36" s="68"/>
      <c r="G36" s="65"/>
      <c r="H36" s="69"/>
      <c r="I36" s="70"/>
      <c r="J36" s="70"/>
      <c r="K36" s="34" t="s">
        <v>65</v>
      </c>
      <c r="L36" s="77">
        <v>46</v>
      </c>
      <c r="M36" s="77"/>
      <c r="N36" s="72"/>
      <c r="O36" s="79" t="s">
        <v>380</v>
      </c>
      <c r="P36" s="81">
        <v>43452.634409722225</v>
      </c>
      <c r="Q36" s="79" t="s">
        <v>389</v>
      </c>
      <c r="R36" s="79"/>
      <c r="S36" s="79"/>
      <c r="T36" s="79" t="s">
        <v>592</v>
      </c>
      <c r="U36" s="79"/>
      <c r="V36" s="83" t="s">
        <v>661</v>
      </c>
      <c r="W36" s="81">
        <v>43452.634409722225</v>
      </c>
      <c r="X36" s="83" t="s">
        <v>776</v>
      </c>
      <c r="Y36" s="79"/>
      <c r="Z36" s="79"/>
      <c r="AA36" s="85" t="s">
        <v>946</v>
      </c>
      <c r="AB36" s="79"/>
      <c r="AC36" s="79" t="b">
        <v>0</v>
      </c>
      <c r="AD36" s="79">
        <v>0</v>
      </c>
      <c r="AE36" s="85" t="s">
        <v>1092</v>
      </c>
      <c r="AF36" s="79" t="b">
        <v>0</v>
      </c>
      <c r="AG36" s="79" t="s">
        <v>1100</v>
      </c>
      <c r="AH36" s="79"/>
      <c r="AI36" s="85" t="s">
        <v>1092</v>
      </c>
      <c r="AJ36" s="79" t="b">
        <v>0</v>
      </c>
      <c r="AK36" s="79">
        <v>14</v>
      </c>
      <c r="AL36" s="85" t="s">
        <v>1047</v>
      </c>
      <c r="AM36" s="79" t="s">
        <v>1117</v>
      </c>
      <c r="AN36" s="79" t="b">
        <v>0</v>
      </c>
      <c r="AO36" s="85" t="s">
        <v>1047</v>
      </c>
      <c r="AP36" s="79" t="s">
        <v>176</v>
      </c>
      <c r="AQ36" s="79">
        <v>0</v>
      </c>
      <c r="AR36" s="79">
        <v>0</v>
      </c>
      <c r="AS36" s="79"/>
      <c r="AT36" s="79"/>
      <c r="AU36" s="79"/>
      <c r="AV36" s="79"/>
      <c r="AW36" s="79"/>
      <c r="AX36" s="79"/>
      <c r="AY36" s="79"/>
      <c r="AZ36" s="79"/>
      <c r="BA36">
        <v>1</v>
      </c>
      <c r="BB36" s="78" t="str">
        <f>REPLACE(INDEX(GroupVertices[Group],MATCH(Edges24[[#This Row],[Vertex 1]],GroupVertices[Vertex],0)),1,1,"")</f>
        <v>4</v>
      </c>
      <c r="BC36" s="78" t="str">
        <f>REPLACE(INDEX(GroupVertices[Group],MATCH(Edges24[[#This Row],[Vertex 2]],GroupVertices[Vertex],0)),1,1,"")</f>
        <v>4</v>
      </c>
      <c r="BD36" s="48">
        <v>2</v>
      </c>
      <c r="BE36" s="49">
        <v>8.695652173913043</v>
      </c>
      <c r="BF36" s="48">
        <v>0</v>
      </c>
      <c r="BG36" s="49">
        <v>0</v>
      </c>
      <c r="BH36" s="48">
        <v>0</v>
      </c>
      <c r="BI36" s="49">
        <v>0</v>
      </c>
      <c r="BJ36" s="48">
        <v>21</v>
      </c>
      <c r="BK36" s="49">
        <v>91.30434782608695</v>
      </c>
      <c r="BL36" s="48">
        <v>23</v>
      </c>
    </row>
    <row r="37" spans="1:64" ht="15">
      <c r="A37" s="64" t="s">
        <v>245</v>
      </c>
      <c r="B37" s="64" t="s">
        <v>228</v>
      </c>
      <c r="C37" s="65"/>
      <c r="D37" s="66"/>
      <c r="E37" s="67"/>
      <c r="F37" s="68"/>
      <c r="G37" s="65"/>
      <c r="H37" s="69"/>
      <c r="I37" s="70"/>
      <c r="J37" s="70"/>
      <c r="K37" s="34" t="s">
        <v>65</v>
      </c>
      <c r="L37" s="77">
        <v>47</v>
      </c>
      <c r="M37" s="77"/>
      <c r="N37" s="72"/>
      <c r="O37" s="79" t="s">
        <v>380</v>
      </c>
      <c r="P37" s="81">
        <v>43452.636979166666</v>
      </c>
      <c r="Q37" s="79" t="s">
        <v>389</v>
      </c>
      <c r="R37" s="79"/>
      <c r="S37" s="79"/>
      <c r="T37" s="79" t="s">
        <v>592</v>
      </c>
      <c r="U37" s="79"/>
      <c r="V37" s="83" t="s">
        <v>662</v>
      </c>
      <c r="W37" s="81">
        <v>43452.636979166666</v>
      </c>
      <c r="X37" s="83" t="s">
        <v>777</v>
      </c>
      <c r="Y37" s="79"/>
      <c r="Z37" s="79"/>
      <c r="AA37" s="85" t="s">
        <v>947</v>
      </c>
      <c r="AB37" s="79"/>
      <c r="AC37" s="79" t="b">
        <v>0</v>
      </c>
      <c r="AD37" s="79">
        <v>0</v>
      </c>
      <c r="AE37" s="85" t="s">
        <v>1092</v>
      </c>
      <c r="AF37" s="79" t="b">
        <v>0</v>
      </c>
      <c r="AG37" s="79" t="s">
        <v>1100</v>
      </c>
      <c r="AH37" s="79"/>
      <c r="AI37" s="85" t="s">
        <v>1092</v>
      </c>
      <c r="AJ37" s="79" t="b">
        <v>0</v>
      </c>
      <c r="AK37" s="79">
        <v>14</v>
      </c>
      <c r="AL37" s="85" t="s">
        <v>1047</v>
      </c>
      <c r="AM37" s="79" t="s">
        <v>1114</v>
      </c>
      <c r="AN37" s="79" t="b">
        <v>0</v>
      </c>
      <c r="AO37" s="85" t="s">
        <v>1047</v>
      </c>
      <c r="AP37" s="79" t="s">
        <v>176</v>
      </c>
      <c r="AQ37" s="79">
        <v>0</v>
      </c>
      <c r="AR37" s="79">
        <v>0</v>
      </c>
      <c r="AS37" s="79"/>
      <c r="AT37" s="79"/>
      <c r="AU37" s="79"/>
      <c r="AV37" s="79"/>
      <c r="AW37" s="79"/>
      <c r="AX37" s="79"/>
      <c r="AY37" s="79"/>
      <c r="AZ37" s="79"/>
      <c r="BA37">
        <v>1</v>
      </c>
      <c r="BB37" s="78" t="str">
        <f>REPLACE(INDEX(GroupVertices[Group],MATCH(Edges24[[#This Row],[Vertex 1]],GroupVertices[Vertex],0)),1,1,"")</f>
        <v>4</v>
      </c>
      <c r="BC37" s="78" t="str">
        <f>REPLACE(INDEX(GroupVertices[Group],MATCH(Edges24[[#This Row],[Vertex 2]],GroupVertices[Vertex],0)),1,1,"")</f>
        <v>4</v>
      </c>
      <c r="BD37" s="48">
        <v>2</v>
      </c>
      <c r="BE37" s="49">
        <v>8.695652173913043</v>
      </c>
      <c r="BF37" s="48">
        <v>0</v>
      </c>
      <c r="BG37" s="49">
        <v>0</v>
      </c>
      <c r="BH37" s="48">
        <v>0</v>
      </c>
      <c r="BI37" s="49">
        <v>0</v>
      </c>
      <c r="BJ37" s="48">
        <v>21</v>
      </c>
      <c r="BK37" s="49">
        <v>91.30434782608695</v>
      </c>
      <c r="BL37" s="48">
        <v>23</v>
      </c>
    </row>
    <row r="38" spans="1:64" ht="15">
      <c r="A38" s="64" t="s">
        <v>246</v>
      </c>
      <c r="B38" s="64" t="s">
        <v>297</v>
      </c>
      <c r="C38" s="65"/>
      <c r="D38" s="66"/>
      <c r="E38" s="67"/>
      <c r="F38" s="68"/>
      <c r="G38" s="65"/>
      <c r="H38" s="69"/>
      <c r="I38" s="70"/>
      <c r="J38" s="70"/>
      <c r="K38" s="34" t="s">
        <v>65</v>
      </c>
      <c r="L38" s="77">
        <v>48</v>
      </c>
      <c r="M38" s="77"/>
      <c r="N38" s="72"/>
      <c r="O38" s="79" t="s">
        <v>380</v>
      </c>
      <c r="P38" s="81">
        <v>43452.63883101852</v>
      </c>
      <c r="Q38" s="79" t="s">
        <v>386</v>
      </c>
      <c r="R38" s="79"/>
      <c r="S38" s="79"/>
      <c r="T38" s="79" t="s">
        <v>590</v>
      </c>
      <c r="U38" s="79"/>
      <c r="V38" s="83" t="s">
        <v>663</v>
      </c>
      <c r="W38" s="81">
        <v>43452.63883101852</v>
      </c>
      <c r="X38" s="83" t="s">
        <v>778</v>
      </c>
      <c r="Y38" s="79"/>
      <c r="Z38" s="79"/>
      <c r="AA38" s="85" t="s">
        <v>948</v>
      </c>
      <c r="AB38" s="79"/>
      <c r="AC38" s="79" t="b">
        <v>0</v>
      </c>
      <c r="AD38" s="79">
        <v>0</v>
      </c>
      <c r="AE38" s="85" t="s">
        <v>1092</v>
      </c>
      <c r="AF38" s="79" t="b">
        <v>0</v>
      </c>
      <c r="AG38" s="79" t="s">
        <v>1100</v>
      </c>
      <c r="AH38" s="79"/>
      <c r="AI38" s="85" t="s">
        <v>1092</v>
      </c>
      <c r="AJ38" s="79" t="b">
        <v>0</v>
      </c>
      <c r="AK38" s="79">
        <v>8</v>
      </c>
      <c r="AL38" s="85" t="s">
        <v>1004</v>
      </c>
      <c r="AM38" s="79" t="s">
        <v>1117</v>
      </c>
      <c r="AN38" s="79" t="b">
        <v>0</v>
      </c>
      <c r="AO38" s="85" t="s">
        <v>1004</v>
      </c>
      <c r="AP38" s="79" t="s">
        <v>176</v>
      </c>
      <c r="AQ38" s="79">
        <v>0</v>
      </c>
      <c r="AR38" s="79">
        <v>0</v>
      </c>
      <c r="AS38" s="79"/>
      <c r="AT38" s="79"/>
      <c r="AU38" s="79"/>
      <c r="AV38" s="79"/>
      <c r="AW38" s="79"/>
      <c r="AX38" s="79"/>
      <c r="AY38" s="79"/>
      <c r="AZ38" s="79"/>
      <c r="BA38">
        <v>1</v>
      </c>
      <c r="BB38" s="78" t="str">
        <f>REPLACE(INDEX(GroupVertices[Group],MATCH(Edges24[[#This Row],[Vertex 1]],GroupVertices[Vertex],0)),1,1,"")</f>
        <v>7</v>
      </c>
      <c r="BC38" s="78" t="str">
        <f>REPLACE(INDEX(GroupVertices[Group],MATCH(Edges24[[#This Row],[Vertex 2]],GroupVertices[Vertex],0)),1,1,"")</f>
        <v>7</v>
      </c>
      <c r="BD38" s="48">
        <v>1</v>
      </c>
      <c r="BE38" s="49">
        <v>5.555555555555555</v>
      </c>
      <c r="BF38" s="48">
        <v>0</v>
      </c>
      <c r="BG38" s="49">
        <v>0</v>
      </c>
      <c r="BH38" s="48">
        <v>0</v>
      </c>
      <c r="BI38" s="49">
        <v>0</v>
      </c>
      <c r="BJ38" s="48">
        <v>17</v>
      </c>
      <c r="BK38" s="49">
        <v>94.44444444444444</v>
      </c>
      <c r="BL38" s="48">
        <v>18</v>
      </c>
    </row>
    <row r="39" spans="1:64" ht="15">
      <c r="A39" s="64" t="s">
        <v>247</v>
      </c>
      <c r="B39" s="64" t="s">
        <v>297</v>
      </c>
      <c r="C39" s="65"/>
      <c r="D39" s="66"/>
      <c r="E39" s="67"/>
      <c r="F39" s="68"/>
      <c r="G39" s="65"/>
      <c r="H39" s="69"/>
      <c r="I39" s="70"/>
      <c r="J39" s="70"/>
      <c r="K39" s="34" t="s">
        <v>65</v>
      </c>
      <c r="L39" s="77">
        <v>49</v>
      </c>
      <c r="M39" s="77"/>
      <c r="N39" s="72"/>
      <c r="O39" s="79" t="s">
        <v>380</v>
      </c>
      <c r="P39" s="81">
        <v>43452.66195601852</v>
      </c>
      <c r="Q39" s="79" t="s">
        <v>386</v>
      </c>
      <c r="R39" s="79"/>
      <c r="S39" s="79"/>
      <c r="T39" s="79" t="s">
        <v>590</v>
      </c>
      <c r="U39" s="79"/>
      <c r="V39" s="83" t="s">
        <v>664</v>
      </c>
      <c r="W39" s="81">
        <v>43452.66195601852</v>
      </c>
      <c r="X39" s="83" t="s">
        <v>779</v>
      </c>
      <c r="Y39" s="79"/>
      <c r="Z39" s="79"/>
      <c r="AA39" s="85" t="s">
        <v>949</v>
      </c>
      <c r="AB39" s="79"/>
      <c r="AC39" s="79" t="b">
        <v>0</v>
      </c>
      <c r="AD39" s="79">
        <v>0</v>
      </c>
      <c r="AE39" s="85" t="s">
        <v>1092</v>
      </c>
      <c r="AF39" s="79" t="b">
        <v>0</v>
      </c>
      <c r="AG39" s="79" t="s">
        <v>1100</v>
      </c>
      <c r="AH39" s="79"/>
      <c r="AI39" s="85" t="s">
        <v>1092</v>
      </c>
      <c r="AJ39" s="79" t="b">
        <v>0</v>
      </c>
      <c r="AK39" s="79">
        <v>0</v>
      </c>
      <c r="AL39" s="85" t="s">
        <v>1004</v>
      </c>
      <c r="AM39" s="79" t="s">
        <v>1121</v>
      </c>
      <c r="AN39" s="79" t="b">
        <v>0</v>
      </c>
      <c r="AO39" s="85" t="s">
        <v>1004</v>
      </c>
      <c r="AP39" s="79" t="s">
        <v>176</v>
      </c>
      <c r="AQ39" s="79">
        <v>0</v>
      </c>
      <c r="AR39" s="79">
        <v>0</v>
      </c>
      <c r="AS39" s="79"/>
      <c r="AT39" s="79"/>
      <c r="AU39" s="79"/>
      <c r="AV39" s="79"/>
      <c r="AW39" s="79"/>
      <c r="AX39" s="79"/>
      <c r="AY39" s="79"/>
      <c r="AZ39" s="79"/>
      <c r="BA39">
        <v>1</v>
      </c>
      <c r="BB39" s="78" t="str">
        <f>REPLACE(INDEX(GroupVertices[Group],MATCH(Edges24[[#This Row],[Vertex 1]],GroupVertices[Vertex],0)),1,1,"")</f>
        <v>7</v>
      </c>
      <c r="BC39" s="78" t="str">
        <f>REPLACE(INDEX(GroupVertices[Group],MATCH(Edges24[[#This Row],[Vertex 2]],GroupVertices[Vertex],0)),1,1,"")</f>
        <v>7</v>
      </c>
      <c r="BD39" s="48">
        <v>1</v>
      </c>
      <c r="BE39" s="49">
        <v>5.555555555555555</v>
      </c>
      <c r="BF39" s="48">
        <v>0</v>
      </c>
      <c r="BG39" s="49">
        <v>0</v>
      </c>
      <c r="BH39" s="48">
        <v>0</v>
      </c>
      <c r="BI39" s="49">
        <v>0</v>
      </c>
      <c r="BJ39" s="48">
        <v>17</v>
      </c>
      <c r="BK39" s="49">
        <v>94.44444444444444</v>
      </c>
      <c r="BL39" s="48">
        <v>18</v>
      </c>
    </row>
    <row r="40" spans="1:64" ht="15">
      <c r="A40" s="64" t="s">
        <v>248</v>
      </c>
      <c r="B40" s="64" t="s">
        <v>248</v>
      </c>
      <c r="C40" s="65"/>
      <c r="D40" s="66"/>
      <c r="E40" s="67"/>
      <c r="F40" s="68"/>
      <c r="G40" s="65"/>
      <c r="H40" s="69"/>
      <c r="I40" s="70"/>
      <c r="J40" s="70"/>
      <c r="K40" s="34" t="s">
        <v>65</v>
      </c>
      <c r="L40" s="77">
        <v>50</v>
      </c>
      <c r="M40" s="77"/>
      <c r="N40" s="72"/>
      <c r="O40" s="79" t="s">
        <v>176</v>
      </c>
      <c r="P40" s="81">
        <v>43452.6769212963</v>
      </c>
      <c r="Q40" s="79" t="s">
        <v>396</v>
      </c>
      <c r="R40" s="79"/>
      <c r="S40" s="79"/>
      <c r="T40" s="79" t="s">
        <v>594</v>
      </c>
      <c r="U40" s="79"/>
      <c r="V40" s="83" t="s">
        <v>665</v>
      </c>
      <c r="W40" s="81">
        <v>43452.6769212963</v>
      </c>
      <c r="X40" s="83" t="s">
        <v>780</v>
      </c>
      <c r="Y40" s="79"/>
      <c r="Z40" s="79"/>
      <c r="AA40" s="85" t="s">
        <v>950</v>
      </c>
      <c r="AB40" s="79"/>
      <c r="AC40" s="79" t="b">
        <v>0</v>
      </c>
      <c r="AD40" s="79">
        <v>0</v>
      </c>
      <c r="AE40" s="85" t="s">
        <v>1092</v>
      </c>
      <c r="AF40" s="79" t="b">
        <v>1</v>
      </c>
      <c r="AG40" s="79" t="s">
        <v>1100</v>
      </c>
      <c r="AH40" s="79"/>
      <c r="AI40" s="85" t="s">
        <v>1108</v>
      </c>
      <c r="AJ40" s="79" t="b">
        <v>0</v>
      </c>
      <c r="AK40" s="79">
        <v>0</v>
      </c>
      <c r="AL40" s="85" t="s">
        <v>1092</v>
      </c>
      <c r="AM40" s="79" t="s">
        <v>1124</v>
      </c>
      <c r="AN40" s="79" t="b">
        <v>0</v>
      </c>
      <c r="AO40" s="85" t="s">
        <v>950</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1</v>
      </c>
      <c r="BE40" s="49">
        <v>7.6923076923076925</v>
      </c>
      <c r="BF40" s="48">
        <v>0</v>
      </c>
      <c r="BG40" s="49">
        <v>0</v>
      </c>
      <c r="BH40" s="48">
        <v>0</v>
      </c>
      <c r="BI40" s="49">
        <v>0</v>
      </c>
      <c r="BJ40" s="48">
        <v>12</v>
      </c>
      <c r="BK40" s="49">
        <v>92.3076923076923</v>
      </c>
      <c r="BL40" s="48">
        <v>13</v>
      </c>
    </row>
    <row r="41" spans="1:64" ht="15">
      <c r="A41" s="64" t="s">
        <v>249</v>
      </c>
      <c r="B41" s="64" t="s">
        <v>228</v>
      </c>
      <c r="C41" s="65"/>
      <c r="D41" s="66"/>
      <c r="E41" s="67"/>
      <c r="F41" s="68"/>
      <c r="G41" s="65"/>
      <c r="H41" s="69"/>
      <c r="I41" s="70"/>
      <c r="J41" s="70"/>
      <c r="K41" s="34" t="s">
        <v>65</v>
      </c>
      <c r="L41" s="77">
        <v>51</v>
      </c>
      <c r="M41" s="77"/>
      <c r="N41" s="72"/>
      <c r="O41" s="79" t="s">
        <v>380</v>
      </c>
      <c r="P41" s="81">
        <v>43452.68283564815</v>
      </c>
      <c r="Q41" s="79" t="s">
        <v>389</v>
      </c>
      <c r="R41" s="79"/>
      <c r="S41" s="79"/>
      <c r="T41" s="79" t="s">
        <v>592</v>
      </c>
      <c r="U41" s="79"/>
      <c r="V41" s="83" t="s">
        <v>666</v>
      </c>
      <c r="W41" s="81">
        <v>43452.68283564815</v>
      </c>
      <c r="X41" s="83" t="s">
        <v>781</v>
      </c>
      <c r="Y41" s="79"/>
      <c r="Z41" s="79"/>
      <c r="AA41" s="85" t="s">
        <v>951</v>
      </c>
      <c r="AB41" s="79"/>
      <c r="AC41" s="79" t="b">
        <v>0</v>
      </c>
      <c r="AD41" s="79">
        <v>0</v>
      </c>
      <c r="AE41" s="85" t="s">
        <v>1092</v>
      </c>
      <c r="AF41" s="79" t="b">
        <v>0</v>
      </c>
      <c r="AG41" s="79" t="s">
        <v>1100</v>
      </c>
      <c r="AH41" s="79"/>
      <c r="AI41" s="85" t="s">
        <v>1092</v>
      </c>
      <c r="AJ41" s="79" t="b">
        <v>0</v>
      </c>
      <c r="AK41" s="79">
        <v>14</v>
      </c>
      <c r="AL41" s="85" t="s">
        <v>1047</v>
      </c>
      <c r="AM41" s="79" t="s">
        <v>1114</v>
      </c>
      <c r="AN41" s="79" t="b">
        <v>0</v>
      </c>
      <c r="AO41" s="85" t="s">
        <v>1047</v>
      </c>
      <c r="AP41" s="79" t="s">
        <v>176</v>
      </c>
      <c r="AQ41" s="79">
        <v>0</v>
      </c>
      <c r="AR41" s="79">
        <v>0</v>
      </c>
      <c r="AS41" s="79"/>
      <c r="AT41" s="79"/>
      <c r="AU41" s="79"/>
      <c r="AV41" s="79"/>
      <c r="AW41" s="79"/>
      <c r="AX41" s="79"/>
      <c r="AY41" s="79"/>
      <c r="AZ41" s="79"/>
      <c r="BA41">
        <v>1</v>
      </c>
      <c r="BB41" s="78" t="str">
        <f>REPLACE(INDEX(GroupVertices[Group],MATCH(Edges24[[#This Row],[Vertex 1]],GroupVertices[Vertex],0)),1,1,"")</f>
        <v>4</v>
      </c>
      <c r="BC41" s="78" t="str">
        <f>REPLACE(INDEX(GroupVertices[Group],MATCH(Edges24[[#This Row],[Vertex 2]],GroupVertices[Vertex],0)),1,1,"")</f>
        <v>4</v>
      </c>
      <c r="BD41" s="48">
        <v>2</v>
      </c>
      <c r="BE41" s="49">
        <v>8.695652173913043</v>
      </c>
      <c r="BF41" s="48">
        <v>0</v>
      </c>
      <c r="BG41" s="49">
        <v>0</v>
      </c>
      <c r="BH41" s="48">
        <v>0</v>
      </c>
      <c r="BI41" s="49">
        <v>0</v>
      </c>
      <c r="BJ41" s="48">
        <v>21</v>
      </c>
      <c r="BK41" s="49">
        <v>91.30434782608695</v>
      </c>
      <c r="BL41" s="48">
        <v>23</v>
      </c>
    </row>
    <row r="42" spans="1:64" ht="15">
      <c r="A42" s="64" t="s">
        <v>250</v>
      </c>
      <c r="B42" s="64" t="s">
        <v>228</v>
      </c>
      <c r="C42" s="65"/>
      <c r="D42" s="66"/>
      <c r="E42" s="67"/>
      <c r="F42" s="68"/>
      <c r="G42" s="65"/>
      <c r="H42" s="69"/>
      <c r="I42" s="70"/>
      <c r="J42" s="70"/>
      <c r="K42" s="34" t="s">
        <v>65</v>
      </c>
      <c r="L42" s="77">
        <v>52</v>
      </c>
      <c r="M42" s="77"/>
      <c r="N42" s="72"/>
      <c r="O42" s="79" t="s">
        <v>380</v>
      </c>
      <c r="P42" s="81">
        <v>43452.93555555555</v>
      </c>
      <c r="Q42" s="79" t="s">
        <v>389</v>
      </c>
      <c r="R42" s="79"/>
      <c r="S42" s="79"/>
      <c r="T42" s="79" t="s">
        <v>592</v>
      </c>
      <c r="U42" s="79"/>
      <c r="V42" s="83" t="s">
        <v>667</v>
      </c>
      <c r="W42" s="81">
        <v>43452.93555555555</v>
      </c>
      <c r="X42" s="83" t="s">
        <v>782</v>
      </c>
      <c r="Y42" s="79"/>
      <c r="Z42" s="79"/>
      <c r="AA42" s="85" t="s">
        <v>952</v>
      </c>
      <c r="AB42" s="79"/>
      <c r="AC42" s="79" t="b">
        <v>0</v>
      </c>
      <c r="AD42" s="79">
        <v>0</v>
      </c>
      <c r="AE42" s="85" t="s">
        <v>1092</v>
      </c>
      <c r="AF42" s="79" t="b">
        <v>0</v>
      </c>
      <c r="AG42" s="79" t="s">
        <v>1100</v>
      </c>
      <c r="AH42" s="79"/>
      <c r="AI42" s="85" t="s">
        <v>1092</v>
      </c>
      <c r="AJ42" s="79" t="b">
        <v>0</v>
      </c>
      <c r="AK42" s="79">
        <v>15</v>
      </c>
      <c r="AL42" s="85" t="s">
        <v>1047</v>
      </c>
      <c r="AM42" s="79" t="s">
        <v>1117</v>
      </c>
      <c r="AN42" s="79" t="b">
        <v>0</v>
      </c>
      <c r="AO42" s="85" t="s">
        <v>1047</v>
      </c>
      <c r="AP42" s="79" t="s">
        <v>176</v>
      </c>
      <c r="AQ42" s="79">
        <v>0</v>
      </c>
      <c r="AR42" s="79">
        <v>0</v>
      </c>
      <c r="AS42" s="79"/>
      <c r="AT42" s="79"/>
      <c r="AU42" s="79"/>
      <c r="AV42" s="79"/>
      <c r="AW42" s="79"/>
      <c r="AX42" s="79"/>
      <c r="AY42" s="79"/>
      <c r="AZ42" s="79"/>
      <c r="BA42">
        <v>1</v>
      </c>
      <c r="BB42" s="78" t="str">
        <f>REPLACE(INDEX(GroupVertices[Group],MATCH(Edges24[[#This Row],[Vertex 1]],GroupVertices[Vertex],0)),1,1,"")</f>
        <v>4</v>
      </c>
      <c r="BC42" s="78" t="str">
        <f>REPLACE(INDEX(GroupVertices[Group],MATCH(Edges24[[#This Row],[Vertex 2]],GroupVertices[Vertex],0)),1,1,"")</f>
        <v>4</v>
      </c>
      <c r="BD42" s="48">
        <v>2</v>
      </c>
      <c r="BE42" s="49">
        <v>8.695652173913043</v>
      </c>
      <c r="BF42" s="48">
        <v>0</v>
      </c>
      <c r="BG42" s="49">
        <v>0</v>
      </c>
      <c r="BH42" s="48">
        <v>0</v>
      </c>
      <c r="BI42" s="49">
        <v>0</v>
      </c>
      <c r="BJ42" s="48">
        <v>21</v>
      </c>
      <c r="BK42" s="49">
        <v>91.30434782608695</v>
      </c>
      <c r="BL42" s="48">
        <v>23</v>
      </c>
    </row>
    <row r="43" spans="1:64" ht="15">
      <c r="A43" s="64" t="s">
        <v>251</v>
      </c>
      <c r="B43" s="64" t="s">
        <v>251</v>
      </c>
      <c r="C43" s="65"/>
      <c r="D43" s="66"/>
      <c r="E43" s="67"/>
      <c r="F43" s="68"/>
      <c r="G43" s="65"/>
      <c r="H43" s="69"/>
      <c r="I43" s="70"/>
      <c r="J43" s="70"/>
      <c r="K43" s="34" t="s">
        <v>65</v>
      </c>
      <c r="L43" s="77">
        <v>53</v>
      </c>
      <c r="M43" s="77"/>
      <c r="N43" s="72"/>
      <c r="O43" s="79" t="s">
        <v>176</v>
      </c>
      <c r="P43" s="81">
        <v>43453.05671296296</v>
      </c>
      <c r="Q43" s="79" t="s">
        <v>397</v>
      </c>
      <c r="R43" s="83" t="s">
        <v>490</v>
      </c>
      <c r="S43" s="79" t="s">
        <v>566</v>
      </c>
      <c r="T43" s="79" t="s">
        <v>596</v>
      </c>
      <c r="U43" s="79"/>
      <c r="V43" s="83" t="s">
        <v>668</v>
      </c>
      <c r="W43" s="81">
        <v>43453.05671296296</v>
      </c>
      <c r="X43" s="83" t="s">
        <v>783</v>
      </c>
      <c r="Y43" s="79"/>
      <c r="Z43" s="79"/>
      <c r="AA43" s="85" t="s">
        <v>953</v>
      </c>
      <c r="AB43" s="79"/>
      <c r="AC43" s="79" t="b">
        <v>0</v>
      </c>
      <c r="AD43" s="79">
        <v>0</v>
      </c>
      <c r="AE43" s="85" t="s">
        <v>1092</v>
      </c>
      <c r="AF43" s="79" t="b">
        <v>0</v>
      </c>
      <c r="AG43" s="79" t="s">
        <v>1103</v>
      </c>
      <c r="AH43" s="79"/>
      <c r="AI43" s="85" t="s">
        <v>1092</v>
      </c>
      <c r="AJ43" s="79" t="b">
        <v>0</v>
      </c>
      <c r="AK43" s="79">
        <v>0</v>
      </c>
      <c r="AL43" s="85" t="s">
        <v>1092</v>
      </c>
      <c r="AM43" s="79" t="s">
        <v>1125</v>
      </c>
      <c r="AN43" s="79" t="b">
        <v>0</v>
      </c>
      <c r="AO43" s="85" t="s">
        <v>953</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v>0</v>
      </c>
      <c r="BE43" s="49">
        <v>0</v>
      </c>
      <c r="BF43" s="48">
        <v>0</v>
      </c>
      <c r="BG43" s="49">
        <v>0</v>
      </c>
      <c r="BH43" s="48">
        <v>0</v>
      </c>
      <c r="BI43" s="49">
        <v>0</v>
      </c>
      <c r="BJ43" s="48">
        <v>8</v>
      </c>
      <c r="BK43" s="49">
        <v>100</v>
      </c>
      <c r="BL43" s="48">
        <v>8</v>
      </c>
    </row>
    <row r="44" spans="1:64" ht="15">
      <c r="A44" s="64" t="s">
        <v>252</v>
      </c>
      <c r="B44" s="64" t="s">
        <v>252</v>
      </c>
      <c r="C44" s="65"/>
      <c r="D44" s="66"/>
      <c r="E44" s="67"/>
      <c r="F44" s="68"/>
      <c r="G44" s="65"/>
      <c r="H44" s="69"/>
      <c r="I44" s="70"/>
      <c r="J44" s="70"/>
      <c r="K44" s="34" t="s">
        <v>65</v>
      </c>
      <c r="L44" s="77">
        <v>54</v>
      </c>
      <c r="M44" s="77"/>
      <c r="N44" s="72"/>
      <c r="O44" s="79" t="s">
        <v>176</v>
      </c>
      <c r="P44" s="81">
        <v>43453.28927083333</v>
      </c>
      <c r="Q44" s="79" t="s">
        <v>398</v>
      </c>
      <c r="R44" s="83" t="s">
        <v>491</v>
      </c>
      <c r="S44" s="79" t="s">
        <v>562</v>
      </c>
      <c r="T44" s="79"/>
      <c r="U44" s="79"/>
      <c r="V44" s="83" t="s">
        <v>669</v>
      </c>
      <c r="W44" s="81">
        <v>43453.28927083333</v>
      </c>
      <c r="X44" s="83" t="s">
        <v>784</v>
      </c>
      <c r="Y44" s="79"/>
      <c r="Z44" s="79"/>
      <c r="AA44" s="85" t="s">
        <v>954</v>
      </c>
      <c r="AB44" s="79"/>
      <c r="AC44" s="79" t="b">
        <v>0</v>
      </c>
      <c r="AD44" s="79">
        <v>0</v>
      </c>
      <c r="AE44" s="85" t="s">
        <v>1092</v>
      </c>
      <c r="AF44" s="79" t="b">
        <v>0</v>
      </c>
      <c r="AG44" s="79" t="s">
        <v>1100</v>
      </c>
      <c r="AH44" s="79"/>
      <c r="AI44" s="85" t="s">
        <v>1092</v>
      </c>
      <c r="AJ44" s="79" t="b">
        <v>0</v>
      </c>
      <c r="AK44" s="79">
        <v>0</v>
      </c>
      <c r="AL44" s="85" t="s">
        <v>1092</v>
      </c>
      <c r="AM44" s="79" t="s">
        <v>1115</v>
      </c>
      <c r="AN44" s="79" t="b">
        <v>1</v>
      </c>
      <c r="AO44" s="85" t="s">
        <v>954</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0</v>
      </c>
      <c r="BE44" s="49">
        <v>0</v>
      </c>
      <c r="BF44" s="48">
        <v>1</v>
      </c>
      <c r="BG44" s="49">
        <v>5.2631578947368425</v>
      </c>
      <c r="BH44" s="48">
        <v>0</v>
      </c>
      <c r="BI44" s="49">
        <v>0</v>
      </c>
      <c r="BJ44" s="48">
        <v>18</v>
      </c>
      <c r="BK44" s="49">
        <v>94.73684210526316</v>
      </c>
      <c r="BL44" s="48">
        <v>19</v>
      </c>
    </row>
    <row r="45" spans="1:64" ht="15">
      <c r="A45" s="64" t="s">
        <v>253</v>
      </c>
      <c r="B45" s="64" t="s">
        <v>340</v>
      </c>
      <c r="C45" s="65"/>
      <c r="D45" s="66"/>
      <c r="E45" s="67"/>
      <c r="F45" s="68"/>
      <c r="G45" s="65"/>
      <c r="H45" s="69"/>
      <c r="I45" s="70"/>
      <c r="J45" s="70"/>
      <c r="K45" s="34" t="s">
        <v>65</v>
      </c>
      <c r="L45" s="77">
        <v>55</v>
      </c>
      <c r="M45" s="77"/>
      <c r="N45" s="72"/>
      <c r="O45" s="79" t="s">
        <v>380</v>
      </c>
      <c r="P45" s="81">
        <v>43453.4978587963</v>
      </c>
      <c r="Q45" s="79" t="s">
        <v>399</v>
      </c>
      <c r="R45" s="79"/>
      <c r="S45" s="79"/>
      <c r="T45" s="79" t="s">
        <v>597</v>
      </c>
      <c r="U45" s="79"/>
      <c r="V45" s="83" t="s">
        <v>670</v>
      </c>
      <c r="W45" s="81">
        <v>43453.4978587963</v>
      </c>
      <c r="X45" s="83" t="s">
        <v>785</v>
      </c>
      <c r="Y45" s="79"/>
      <c r="Z45" s="79"/>
      <c r="AA45" s="85" t="s">
        <v>955</v>
      </c>
      <c r="AB45" s="79"/>
      <c r="AC45" s="79" t="b">
        <v>0</v>
      </c>
      <c r="AD45" s="79">
        <v>0</v>
      </c>
      <c r="AE45" s="85" t="s">
        <v>1092</v>
      </c>
      <c r="AF45" s="79" t="b">
        <v>0</v>
      </c>
      <c r="AG45" s="79" t="s">
        <v>1100</v>
      </c>
      <c r="AH45" s="79"/>
      <c r="AI45" s="85" t="s">
        <v>1092</v>
      </c>
      <c r="AJ45" s="79" t="b">
        <v>0</v>
      </c>
      <c r="AK45" s="79">
        <v>1</v>
      </c>
      <c r="AL45" s="85" t="s">
        <v>1070</v>
      </c>
      <c r="AM45" s="79" t="s">
        <v>1115</v>
      </c>
      <c r="AN45" s="79" t="b">
        <v>0</v>
      </c>
      <c r="AO45" s="85" t="s">
        <v>1070</v>
      </c>
      <c r="AP45" s="79" t="s">
        <v>176</v>
      </c>
      <c r="AQ45" s="79">
        <v>0</v>
      </c>
      <c r="AR45" s="79">
        <v>0</v>
      </c>
      <c r="AS45" s="79"/>
      <c r="AT45" s="79"/>
      <c r="AU45" s="79"/>
      <c r="AV45" s="79"/>
      <c r="AW45" s="79"/>
      <c r="AX45" s="79"/>
      <c r="AY45" s="79"/>
      <c r="AZ45" s="79"/>
      <c r="BA45">
        <v>1</v>
      </c>
      <c r="BB45" s="78" t="str">
        <f>REPLACE(INDEX(GroupVertices[Group],MATCH(Edges24[[#This Row],[Vertex 1]],GroupVertices[Vertex],0)),1,1,"")</f>
        <v>3</v>
      </c>
      <c r="BC45" s="78" t="str">
        <f>REPLACE(INDEX(GroupVertices[Group],MATCH(Edges24[[#This Row],[Vertex 2]],GroupVertices[Vertex],0)),1,1,"")</f>
        <v>3</v>
      </c>
      <c r="BD45" s="48">
        <v>1</v>
      </c>
      <c r="BE45" s="49">
        <v>4.761904761904762</v>
      </c>
      <c r="BF45" s="48">
        <v>0</v>
      </c>
      <c r="BG45" s="49">
        <v>0</v>
      </c>
      <c r="BH45" s="48">
        <v>0</v>
      </c>
      <c r="BI45" s="49">
        <v>0</v>
      </c>
      <c r="BJ45" s="48">
        <v>20</v>
      </c>
      <c r="BK45" s="49">
        <v>95.23809523809524</v>
      </c>
      <c r="BL45" s="48">
        <v>21</v>
      </c>
    </row>
    <row r="46" spans="1:64" ht="15">
      <c r="A46" s="64" t="s">
        <v>254</v>
      </c>
      <c r="B46" s="64" t="s">
        <v>254</v>
      </c>
      <c r="C46" s="65"/>
      <c r="D46" s="66"/>
      <c r="E46" s="67"/>
      <c r="F46" s="68"/>
      <c r="G46" s="65"/>
      <c r="H46" s="69"/>
      <c r="I46" s="70"/>
      <c r="J46" s="70"/>
      <c r="K46" s="34" t="s">
        <v>65</v>
      </c>
      <c r="L46" s="77">
        <v>57</v>
      </c>
      <c r="M46" s="77"/>
      <c r="N46" s="72"/>
      <c r="O46" s="79" t="s">
        <v>176</v>
      </c>
      <c r="P46" s="81">
        <v>43453.52775462963</v>
      </c>
      <c r="Q46" s="79" t="s">
        <v>400</v>
      </c>
      <c r="R46" s="83" t="s">
        <v>492</v>
      </c>
      <c r="S46" s="79" t="s">
        <v>562</v>
      </c>
      <c r="T46" s="79"/>
      <c r="U46" s="79"/>
      <c r="V46" s="83" t="s">
        <v>671</v>
      </c>
      <c r="W46" s="81">
        <v>43453.52775462963</v>
      </c>
      <c r="X46" s="83" t="s">
        <v>786</v>
      </c>
      <c r="Y46" s="79"/>
      <c r="Z46" s="79"/>
      <c r="AA46" s="85" t="s">
        <v>956</v>
      </c>
      <c r="AB46" s="79"/>
      <c r="AC46" s="79" t="b">
        <v>0</v>
      </c>
      <c r="AD46" s="79">
        <v>0</v>
      </c>
      <c r="AE46" s="85" t="s">
        <v>1092</v>
      </c>
      <c r="AF46" s="79" t="b">
        <v>0</v>
      </c>
      <c r="AG46" s="79" t="s">
        <v>1100</v>
      </c>
      <c r="AH46" s="79"/>
      <c r="AI46" s="85" t="s">
        <v>1092</v>
      </c>
      <c r="AJ46" s="79" t="b">
        <v>0</v>
      </c>
      <c r="AK46" s="79">
        <v>0</v>
      </c>
      <c r="AL46" s="85" t="s">
        <v>1092</v>
      </c>
      <c r="AM46" s="79" t="s">
        <v>1117</v>
      </c>
      <c r="AN46" s="79" t="b">
        <v>1</v>
      </c>
      <c r="AO46" s="85" t="s">
        <v>956</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v>0</v>
      </c>
      <c r="BE46" s="49">
        <v>0</v>
      </c>
      <c r="BF46" s="48">
        <v>0</v>
      </c>
      <c r="BG46" s="49">
        <v>0</v>
      </c>
      <c r="BH46" s="48">
        <v>0</v>
      </c>
      <c r="BI46" s="49">
        <v>0</v>
      </c>
      <c r="BJ46" s="48">
        <v>19</v>
      </c>
      <c r="BK46" s="49">
        <v>100</v>
      </c>
      <c r="BL46" s="48">
        <v>19</v>
      </c>
    </row>
    <row r="47" spans="1:64" ht="15">
      <c r="A47" s="64" t="s">
        <v>255</v>
      </c>
      <c r="B47" s="64" t="s">
        <v>313</v>
      </c>
      <c r="C47" s="65"/>
      <c r="D47" s="66"/>
      <c r="E47" s="67"/>
      <c r="F47" s="68"/>
      <c r="G47" s="65"/>
      <c r="H47" s="69"/>
      <c r="I47" s="70"/>
      <c r="J47" s="70"/>
      <c r="K47" s="34" t="s">
        <v>65</v>
      </c>
      <c r="L47" s="77">
        <v>58</v>
      </c>
      <c r="M47" s="77"/>
      <c r="N47" s="72"/>
      <c r="O47" s="79" t="s">
        <v>380</v>
      </c>
      <c r="P47" s="81">
        <v>43453.64822916667</v>
      </c>
      <c r="Q47" s="79" t="s">
        <v>394</v>
      </c>
      <c r="R47" s="83" t="s">
        <v>489</v>
      </c>
      <c r="S47" s="79" t="s">
        <v>565</v>
      </c>
      <c r="T47" s="79" t="s">
        <v>594</v>
      </c>
      <c r="U47" s="79"/>
      <c r="V47" s="83" t="s">
        <v>672</v>
      </c>
      <c r="W47" s="81">
        <v>43453.64822916667</v>
      </c>
      <c r="X47" s="83" t="s">
        <v>787</v>
      </c>
      <c r="Y47" s="79"/>
      <c r="Z47" s="79"/>
      <c r="AA47" s="85" t="s">
        <v>957</v>
      </c>
      <c r="AB47" s="79"/>
      <c r="AC47" s="79" t="b">
        <v>0</v>
      </c>
      <c r="AD47" s="79">
        <v>0</v>
      </c>
      <c r="AE47" s="85" t="s">
        <v>1092</v>
      </c>
      <c r="AF47" s="79" t="b">
        <v>0</v>
      </c>
      <c r="AG47" s="79" t="s">
        <v>1100</v>
      </c>
      <c r="AH47" s="79"/>
      <c r="AI47" s="85" t="s">
        <v>1092</v>
      </c>
      <c r="AJ47" s="79" t="b">
        <v>0</v>
      </c>
      <c r="AK47" s="79">
        <v>0</v>
      </c>
      <c r="AL47" s="85" t="s">
        <v>1031</v>
      </c>
      <c r="AM47" s="79" t="s">
        <v>1115</v>
      </c>
      <c r="AN47" s="79" t="b">
        <v>0</v>
      </c>
      <c r="AO47" s="85" t="s">
        <v>1031</v>
      </c>
      <c r="AP47" s="79" t="s">
        <v>176</v>
      </c>
      <c r="AQ47" s="79">
        <v>0</v>
      </c>
      <c r="AR47" s="79">
        <v>0</v>
      </c>
      <c r="AS47" s="79"/>
      <c r="AT47" s="79"/>
      <c r="AU47" s="79"/>
      <c r="AV47" s="79"/>
      <c r="AW47" s="79"/>
      <c r="AX47" s="79"/>
      <c r="AY47" s="79"/>
      <c r="AZ47" s="79"/>
      <c r="BA47">
        <v>1</v>
      </c>
      <c r="BB47" s="78" t="str">
        <f>REPLACE(INDEX(GroupVertices[Group],MATCH(Edges24[[#This Row],[Vertex 1]],GroupVertices[Vertex],0)),1,1,"")</f>
        <v>6</v>
      </c>
      <c r="BC47" s="78" t="str">
        <f>REPLACE(INDEX(GroupVertices[Group],MATCH(Edges24[[#This Row],[Vertex 2]],GroupVertices[Vertex],0)),1,1,"")</f>
        <v>6</v>
      </c>
      <c r="BD47" s="48">
        <v>1</v>
      </c>
      <c r="BE47" s="49">
        <v>7.142857142857143</v>
      </c>
      <c r="BF47" s="48">
        <v>1</v>
      </c>
      <c r="BG47" s="49">
        <v>7.142857142857143</v>
      </c>
      <c r="BH47" s="48">
        <v>0</v>
      </c>
      <c r="BI47" s="49">
        <v>0</v>
      </c>
      <c r="BJ47" s="48">
        <v>12</v>
      </c>
      <c r="BK47" s="49">
        <v>85.71428571428571</v>
      </c>
      <c r="BL47" s="48">
        <v>14</v>
      </c>
    </row>
    <row r="48" spans="1:64" ht="15">
      <c r="A48" s="64" t="s">
        <v>256</v>
      </c>
      <c r="B48" s="64" t="s">
        <v>256</v>
      </c>
      <c r="C48" s="65"/>
      <c r="D48" s="66"/>
      <c r="E48" s="67"/>
      <c r="F48" s="68"/>
      <c r="G48" s="65"/>
      <c r="H48" s="69"/>
      <c r="I48" s="70"/>
      <c r="J48" s="70"/>
      <c r="K48" s="34" t="s">
        <v>65</v>
      </c>
      <c r="L48" s="77">
        <v>59</v>
      </c>
      <c r="M48" s="77"/>
      <c r="N48" s="72"/>
      <c r="O48" s="79" t="s">
        <v>176</v>
      </c>
      <c r="P48" s="81">
        <v>43453.73378472222</v>
      </c>
      <c r="Q48" s="79" t="s">
        <v>401</v>
      </c>
      <c r="R48" s="83" t="s">
        <v>493</v>
      </c>
      <c r="S48" s="79" t="s">
        <v>567</v>
      </c>
      <c r="T48" s="79" t="s">
        <v>594</v>
      </c>
      <c r="U48" s="79"/>
      <c r="V48" s="83" t="s">
        <v>673</v>
      </c>
      <c r="W48" s="81">
        <v>43453.73378472222</v>
      </c>
      <c r="X48" s="83" t="s">
        <v>788</v>
      </c>
      <c r="Y48" s="79"/>
      <c r="Z48" s="79"/>
      <c r="AA48" s="85" t="s">
        <v>958</v>
      </c>
      <c r="AB48" s="79"/>
      <c r="AC48" s="79" t="b">
        <v>0</v>
      </c>
      <c r="AD48" s="79">
        <v>0</v>
      </c>
      <c r="AE48" s="85" t="s">
        <v>1092</v>
      </c>
      <c r="AF48" s="79" t="b">
        <v>0</v>
      </c>
      <c r="AG48" s="79" t="s">
        <v>1100</v>
      </c>
      <c r="AH48" s="79"/>
      <c r="AI48" s="85" t="s">
        <v>1092</v>
      </c>
      <c r="AJ48" s="79" t="b">
        <v>0</v>
      </c>
      <c r="AK48" s="79">
        <v>0</v>
      </c>
      <c r="AL48" s="85" t="s">
        <v>1092</v>
      </c>
      <c r="AM48" s="79" t="s">
        <v>1114</v>
      </c>
      <c r="AN48" s="79" t="b">
        <v>0</v>
      </c>
      <c r="AO48" s="85" t="s">
        <v>958</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v>1</v>
      </c>
      <c r="BE48" s="49">
        <v>8.333333333333334</v>
      </c>
      <c r="BF48" s="48">
        <v>2</v>
      </c>
      <c r="BG48" s="49">
        <v>16.666666666666668</v>
      </c>
      <c r="BH48" s="48">
        <v>0</v>
      </c>
      <c r="BI48" s="49">
        <v>0</v>
      </c>
      <c r="BJ48" s="48">
        <v>9</v>
      </c>
      <c r="BK48" s="49">
        <v>75</v>
      </c>
      <c r="BL48" s="48">
        <v>12</v>
      </c>
    </row>
    <row r="49" spans="1:64" ht="15">
      <c r="A49" s="64" t="s">
        <v>257</v>
      </c>
      <c r="B49" s="64" t="s">
        <v>341</v>
      </c>
      <c r="C49" s="65"/>
      <c r="D49" s="66"/>
      <c r="E49" s="67"/>
      <c r="F49" s="68"/>
      <c r="G49" s="65"/>
      <c r="H49" s="69"/>
      <c r="I49" s="70"/>
      <c r="J49" s="70"/>
      <c r="K49" s="34" t="s">
        <v>65</v>
      </c>
      <c r="L49" s="77">
        <v>60</v>
      </c>
      <c r="M49" s="77"/>
      <c r="N49" s="72"/>
      <c r="O49" s="79" t="s">
        <v>380</v>
      </c>
      <c r="P49" s="81">
        <v>43453.89318287037</v>
      </c>
      <c r="Q49" s="79" t="s">
        <v>402</v>
      </c>
      <c r="R49" s="79"/>
      <c r="S49" s="79"/>
      <c r="T49" s="79"/>
      <c r="U49" s="79"/>
      <c r="V49" s="83" t="s">
        <v>674</v>
      </c>
      <c r="W49" s="81">
        <v>43453.89318287037</v>
      </c>
      <c r="X49" s="83" t="s">
        <v>789</v>
      </c>
      <c r="Y49" s="79"/>
      <c r="Z49" s="79"/>
      <c r="AA49" s="85" t="s">
        <v>959</v>
      </c>
      <c r="AB49" s="79"/>
      <c r="AC49" s="79" t="b">
        <v>0</v>
      </c>
      <c r="AD49" s="79">
        <v>0</v>
      </c>
      <c r="AE49" s="85" t="s">
        <v>1092</v>
      </c>
      <c r="AF49" s="79" t="b">
        <v>0</v>
      </c>
      <c r="AG49" s="79" t="s">
        <v>1100</v>
      </c>
      <c r="AH49" s="79"/>
      <c r="AI49" s="85" t="s">
        <v>1092</v>
      </c>
      <c r="AJ49" s="79" t="b">
        <v>0</v>
      </c>
      <c r="AK49" s="79">
        <v>2</v>
      </c>
      <c r="AL49" s="85" t="s">
        <v>1011</v>
      </c>
      <c r="AM49" s="79" t="s">
        <v>1115</v>
      </c>
      <c r="AN49" s="79" t="b">
        <v>0</v>
      </c>
      <c r="AO49" s="85" t="s">
        <v>1011</v>
      </c>
      <c r="AP49" s="79" t="s">
        <v>176</v>
      </c>
      <c r="AQ49" s="79">
        <v>0</v>
      </c>
      <c r="AR49" s="79">
        <v>0</v>
      </c>
      <c r="AS49" s="79"/>
      <c r="AT49" s="79"/>
      <c r="AU49" s="79"/>
      <c r="AV49" s="79"/>
      <c r="AW49" s="79"/>
      <c r="AX49" s="79"/>
      <c r="AY49" s="79"/>
      <c r="AZ49" s="79"/>
      <c r="BA49">
        <v>1</v>
      </c>
      <c r="BB49" s="78" t="str">
        <f>REPLACE(INDEX(GroupVertices[Group],MATCH(Edges24[[#This Row],[Vertex 1]],GroupVertices[Vertex],0)),1,1,"")</f>
        <v>8</v>
      </c>
      <c r="BC49" s="78" t="str">
        <f>REPLACE(INDEX(GroupVertices[Group],MATCH(Edges24[[#This Row],[Vertex 2]],GroupVertices[Vertex],0)),1,1,"")</f>
        <v>8</v>
      </c>
      <c r="BD49" s="48">
        <v>0</v>
      </c>
      <c r="BE49" s="49">
        <v>0</v>
      </c>
      <c r="BF49" s="48">
        <v>4</v>
      </c>
      <c r="BG49" s="49">
        <v>19.047619047619047</v>
      </c>
      <c r="BH49" s="48">
        <v>0</v>
      </c>
      <c r="BI49" s="49">
        <v>0</v>
      </c>
      <c r="BJ49" s="48">
        <v>17</v>
      </c>
      <c r="BK49" s="49">
        <v>80.95238095238095</v>
      </c>
      <c r="BL49" s="48">
        <v>21</v>
      </c>
    </row>
    <row r="50" spans="1:64" ht="15">
      <c r="A50" s="64" t="s">
        <v>258</v>
      </c>
      <c r="B50" s="64" t="s">
        <v>258</v>
      </c>
      <c r="C50" s="65"/>
      <c r="D50" s="66"/>
      <c r="E50" s="67"/>
      <c r="F50" s="68"/>
      <c r="G50" s="65"/>
      <c r="H50" s="69"/>
      <c r="I50" s="70"/>
      <c r="J50" s="70"/>
      <c r="K50" s="34" t="s">
        <v>65</v>
      </c>
      <c r="L50" s="77">
        <v>62</v>
      </c>
      <c r="M50" s="77"/>
      <c r="N50" s="72"/>
      <c r="O50" s="79" t="s">
        <v>176</v>
      </c>
      <c r="P50" s="81">
        <v>43454.352638888886</v>
      </c>
      <c r="Q50" s="79" t="s">
        <v>403</v>
      </c>
      <c r="R50" s="79"/>
      <c r="S50" s="79"/>
      <c r="T50" s="79" t="s">
        <v>598</v>
      </c>
      <c r="U50" s="79"/>
      <c r="V50" s="83" t="s">
        <v>675</v>
      </c>
      <c r="W50" s="81">
        <v>43454.352638888886</v>
      </c>
      <c r="X50" s="83" t="s">
        <v>790</v>
      </c>
      <c r="Y50" s="79"/>
      <c r="Z50" s="79"/>
      <c r="AA50" s="85" t="s">
        <v>960</v>
      </c>
      <c r="AB50" s="79"/>
      <c r="AC50" s="79" t="b">
        <v>0</v>
      </c>
      <c r="AD50" s="79">
        <v>0</v>
      </c>
      <c r="AE50" s="85" t="s">
        <v>1092</v>
      </c>
      <c r="AF50" s="79" t="b">
        <v>1</v>
      </c>
      <c r="AG50" s="79" t="s">
        <v>1102</v>
      </c>
      <c r="AH50" s="79"/>
      <c r="AI50" s="85" t="s">
        <v>1109</v>
      </c>
      <c r="AJ50" s="79" t="b">
        <v>0</v>
      </c>
      <c r="AK50" s="79">
        <v>0</v>
      </c>
      <c r="AL50" s="85" t="s">
        <v>1092</v>
      </c>
      <c r="AM50" s="79" t="s">
        <v>1126</v>
      </c>
      <c r="AN50" s="79" t="b">
        <v>0</v>
      </c>
      <c r="AO50" s="85" t="s">
        <v>960</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0</v>
      </c>
      <c r="BE50" s="49">
        <v>0</v>
      </c>
      <c r="BF50" s="48">
        <v>0</v>
      </c>
      <c r="BG50" s="49">
        <v>0</v>
      </c>
      <c r="BH50" s="48">
        <v>0</v>
      </c>
      <c r="BI50" s="49">
        <v>0</v>
      </c>
      <c r="BJ50" s="48">
        <v>2</v>
      </c>
      <c r="BK50" s="49">
        <v>100</v>
      </c>
      <c r="BL50" s="48">
        <v>2</v>
      </c>
    </row>
    <row r="51" spans="1:64" ht="15">
      <c r="A51" s="64" t="s">
        <v>259</v>
      </c>
      <c r="B51" s="64" t="s">
        <v>259</v>
      </c>
      <c r="C51" s="65"/>
      <c r="D51" s="66"/>
      <c r="E51" s="67"/>
      <c r="F51" s="68"/>
      <c r="G51" s="65"/>
      <c r="H51" s="69"/>
      <c r="I51" s="70"/>
      <c r="J51" s="70"/>
      <c r="K51" s="34" t="s">
        <v>65</v>
      </c>
      <c r="L51" s="77">
        <v>63</v>
      </c>
      <c r="M51" s="77"/>
      <c r="N51" s="72"/>
      <c r="O51" s="79" t="s">
        <v>176</v>
      </c>
      <c r="P51" s="81">
        <v>43454.44215277778</v>
      </c>
      <c r="Q51" s="79" t="s">
        <v>404</v>
      </c>
      <c r="R51" s="83" t="s">
        <v>494</v>
      </c>
      <c r="S51" s="79" t="s">
        <v>562</v>
      </c>
      <c r="T51" s="79"/>
      <c r="U51" s="79"/>
      <c r="V51" s="83" t="s">
        <v>676</v>
      </c>
      <c r="W51" s="81">
        <v>43454.44215277778</v>
      </c>
      <c r="X51" s="83" t="s">
        <v>791</v>
      </c>
      <c r="Y51" s="79"/>
      <c r="Z51" s="79"/>
      <c r="AA51" s="85" t="s">
        <v>961</v>
      </c>
      <c r="AB51" s="79"/>
      <c r="AC51" s="79" t="b">
        <v>0</v>
      </c>
      <c r="AD51" s="79">
        <v>0</v>
      </c>
      <c r="AE51" s="85" t="s">
        <v>1092</v>
      </c>
      <c r="AF51" s="79" t="b">
        <v>0</v>
      </c>
      <c r="AG51" s="79" t="s">
        <v>1100</v>
      </c>
      <c r="AH51" s="79"/>
      <c r="AI51" s="85" t="s">
        <v>1092</v>
      </c>
      <c r="AJ51" s="79" t="b">
        <v>0</v>
      </c>
      <c r="AK51" s="79">
        <v>0</v>
      </c>
      <c r="AL51" s="85" t="s">
        <v>1092</v>
      </c>
      <c r="AM51" s="79" t="s">
        <v>1127</v>
      </c>
      <c r="AN51" s="79" t="b">
        <v>1</v>
      </c>
      <c r="AO51" s="85" t="s">
        <v>961</v>
      </c>
      <c r="AP51" s="79" t="s">
        <v>176</v>
      </c>
      <c r="AQ51" s="79">
        <v>0</v>
      </c>
      <c r="AR51" s="79">
        <v>0</v>
      </c>
      <c r="AS51" s="79"/>
      <c r="AT51" s="79"/>
      <c r="AU51" s="79"/>
      <c r="AV51" s="79"/>
      <c r="AW51" s="79"/>
      <c r="AX51" s="79"/>
      <c r="AY51" s="79"/>
      <c r="AZ51" s="79"/>
      <c r="BA51">
        <v>1</v>
      </c>
      <c r="BB51" s="78" t="str">
        <f>REPLACE(INDEX(GroupVertices[Group],MATCH(Edges24[[#This Row],[Vertex 1]],GroupVertices[Vertex],0)),1,1,"")</f>
        <v>2</v>
      </c>
      <c r="BC51" s="78" t="str">
        <f>REPLACE(INDEX(GroupVertices[Group],MATCH(Edges24[[#This Row],[Vertex 2]],GroupVertices[Vertex],0)),1,1,"")</f>
        <v>2</v>
      </c>
      <c r="BD51" s="48">
        <v>0</v>
      </c>
      <c r="BE51" s="49">
        <v>0</v>
      </c>
      <c r="BF51" s="48">
        <v>0</v>
      </c>
      <c r="BG51" s="49">
        <v>0</v>
      </c>
      <c r="BH51" s="48">
        <v>0</v>
      </c>
      <c r="BI51" s="49">
        <v>0</v>
      </c>
      <c r="BJ51" s="48">
        <v>20</v>
      </c>
      <c r="BK51" s="49">
        <v>100</v>
      </c>
      <c r="BL51" s="48">
        <v>20</v>
      </c>
    </row>
    <row r="52" spans="1:64" ht="15">
      <c r="A52" s="64" t="s">
        <v>260</v>
      </c>
      <c r="B52" s="64" t="s">
        <v>260</v>
      </c>
      <c r="C52" s="65"/>
      <c r="D52" s="66"/>
      <c r="E52" s="67"/>
      <c r="F52" s="68"/>
      <c r="G52" s="65"/>
      <c r="H52" s="69"/>
      <c r="I52" s="70"/>
      <c r="J52" s="70"/>
      <c r="K52" s="34" t="s">
        <v>65</v>
      </c>
      <c r="L52" s="77">
        <v>64</v>
      </c>
      <c r="M52" s="77"/>
      <c r="N52" s="72"/>
      <c r="O52" s="79" t="s">
        <v>176</v>
      </c>
      <c r="P52" s="81">
        <v>43454.66260416667</v>
      </c>
      <c r="Q52" s="79" t="s">
        <v>405</v>
      </c>
      <c r="R52" s="83" t="s">
        <v>495</v>
      </c>
      <c r="S52" s="79" t="s">
        <v>562</v>
      </c>
      <c r="T52" s="79" t="s">
        <v>599</v>
      </c>
      <c r="U52" s="79"/>
      <c r="V52" s="83" t="s">
        <v>677</v>
      </c>
      <c r="W52" s="81">
        <v>43454.66260416667</v>
      </c>
      <c r="X52" s="83" t="s">
        <v>792</v>
      </c>
      <c r="Y52" s="79"/>
      <c r="Z52" s="79"/>
      <c r="AA52" s="85" t="s">
        <v>962</v>
      </c>
      <c r="AB52" s="79"/>
      <c r="AC52" s="79" t="b">
        <v>0</v>
      </c>
      <c r="AD52" s="79">
        <v>0</v>
      </c>
      <c r="AE52" s="85" t="s">
        <v>1092</v>
      </c>
      <c r="AF52" s="79" t="b">
        <v>1</v>
      </c>
      <c r="AG52" s="79" t="s">
        <v>1100</v>
      </c>
      <c r="AH52" s="79"/>
      <c r="AI52" s="85" t="s">
        <v>1110</v>
      </c>
      <c r="AJ52" s="79" t="b">
        <v>0</v>
      </c>
      <c r="AK52" s="79">
        <v>0</v>
      </c>
      <c r="AL52" s="85" t="s">
        <v>1092</v>
      </c>
      <c r="AM52" s="79" t="s">
        <v>1115</v>
      </c>
      <c r="AN52" s="79" t="b">
        <v>1</v>
      </c>
      <c r="AO52" s="85" t="s">
        <v>962</v>
      </c>
      <c r="AP52" s="79" t="s">
        <v>176</v>
      </c>
      <c r="AQ52" s="79">
        <v>0</v>
      </c>
      <c r="AR52" s="79">
        <v>0</v>
      </c>
      <c r="AS52" s="79"/>
      <c r="AT52" s="79"/>
      <c r="AU52" s="79"/>
      <c r="AV52" s="79"/>
      <c r="AW52" s="79"/>
      <c r="AX52" s="79"/>
      <c r="AY52" s="79"/>
      <c r="AZ52" s="79"/>
      <c r="BA52">
        <v>1</v>
      </c>
      <c r="BB52" s="78" t="str">
        <f>REPLACE(INDEX(GroupVertices[Group],MATCH(Edges24[[#This Row],[Vertex 1]],GroupVertices[Vertex],0)),1,1,"")</f>
        <v>2</v>
      </c>
      <c r="BC52" s="78" t="str">
        <f>REPLACE(INDEX(GroupVertices[Group],MATCH(Edges24[[#This Row],[Vertex 2]],GroupVertices[Vertex],0)),1,1,"")</f>
        <v>2</v>
      </c>
      <c r="BD52" s="48">
        <v>0</v>
      </c>
      <c r="BE52" s="49">
        <v>0</v>
      </c>
      <c r="BF52" s="48">
        <v>1</v>
      </c>
      <c r="BG52" s="49">
        <v>5.882352941176471</v>
      </c>
      <c r="BH52" s="48">
        <v>0</v>
      </c>
      <c r="BI52" s="49">
        <v>0</v>
      </c>
      <c r="BJ52" s="48">
        <v>16</v>
      </c>
      <c r="BK52" s="49">
        <v>94.11764705882354</v>
      </c>
      <c r="BL52" s="48">
        <v>17</v>
      </c>
    </row>
    <row r="53" spans="1:64" ht="15">
      <c r="A53" s="64" t="s">
        <v>261</v>
      </c>
      <c r="B53" s="64" t="s">
        <v>295</v>
      </c>
      <c r="C53" s="65"/>
      <c r="D53" s="66"/>
      <c r="E53" s="67"/>
      <c r="F53" s="68"/>
      <c r="G53" s="65"/>
      <c r="H53" s="69"/>
      <c r="I53" s="70"/>
      <c r="J53" s="70"/>
      <c r="K53" s="34" t="s">
        <v>65</v>
      </c>
      <c r="L53" s="77">
        <v>65</v>
      </c>
      <c r="M53" s="77"/>
      <c r="N53" s="72"/>
      <c r="O53" s="79" t="s">
        <v>380</v>
      </c>
      <c r="P53" s="81">
        <v>43454.743842592594</v>
      </c>
      <c r="Q53" s="79" t="s">
        <v>406</v>
      </c>
      <c r="R53" s="79"/>
      <c r="S53" s="79"/>
      <c r="T53" s="79"/>
      <c r="U53" s="79"/>
      <c r="V53" s="83" t="s">
        <v>678</v>
      </c>
      <c r="W53" s="81">
        <v>43454.743842592594</v>
      </c>
      <c r="X53" s="83" t="s">
        <v>793</v>
      </c>
      <c r="Y53" s="79"/>
      <c r="Z53" s="79"/>
      <c r="AA53" s="85" t="s">
        <v>963</v>
      </c>
      <c r="AB53" s="79"/>
      <c r="AC53" s="79" t="b">
        <v>0</v>
      </c>
      <c r="AD53" s="79">
        <v>0</v>
      </c>
      <c r="AE53" s="85" t="s">
        <v>1092</v>
      </c>
      <c r="AF53" s="79" t="b">
        <v>0</v>
      </c>
      <c r="AG53" s="79" t="s">
        <v>1100</v>
      </c>
      <c r="AH53" s="79"/>
      <c r="AI53" s="85" t="s">
        <v>1092</v>
      </c>
      <c r="AJ53" s="79" t="b">
        <v>0</v>
      </c>
      <c r="AK53" s="79">
        <v>26</v>
      </c>
      <c r="AL53" s="85" t="s">
        <v>1002</v>
      </c>
      <c r="AM53" s="79" t="s">
        <v>1115</v>
      </c>
      <c r="AN53" s="79" t="b">
        <v>0</v>
      </c>
      <c r="AO53" s="85" t="s">
        <v>1002</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2</v>
      </c>
      <c r="BE53" s="49">
        <v>9.523809523809524</v>
      </c>
      <c r="BF53" s="48">
        <v>0</v>
      </c>
      <c r="BG53" s="49">
        <v>0</v>
      </c>
      <c r="BH53" s="48">
        <v>0</v>
      </c>
      <c r="BI53" s="49">
        <v>0</v>
      </c>
      <c r="BJ53" s="48">
        <v>19</v>
      </c>
      <c r="BK53" s="49">
        <v>90.47619047619048</v>
      </c>
      <c r="BL53" s="48">
        <v>21</v>
      </c>
    </row>
    <row r="54" spans="1:64" ht="15">
      <c r="A54" s="64" t="s">
        <v>262</v>
      </c>
      <c r="B54" s="64" t="s">
        <v>295</v>
      </c>
      <c r="C54" s="65"/>
      <c r="D54" s="66"/>
      <c r="E54" s="67"/>
      <c r="F54" s="68"/>
      <c r="G54" s="65"/>
      <c r="H54" s="69"/>
      <c r="I54" s="70"/>
      <c r="J54" s="70"/>
      <c r="K54" s="34" t="s">
        <v>65</v>
      </c>
      <c r="L54" s="77">
        <v>66</v>
      </c>
      <c r="M54" s="77"/>
      <c r="N54" s="72"/>
      <c r="O54" s="79" t="s">
        <v>380</v>
      </c>
      <c r="P54" s="81">
        <v>43454.74490740741</v>
      </c>
      <c r="Q54" s="79" t="s">
        <v>406</v>
      </c>
      <c r="R54" s="79"/>
      <c r="S54" s="79"/>
      <c r="T54" s="79"/>
      <c r="U54" s="79"/>
      <c r="V54" s="83" t="s">
        <v>679</v>
      </c>
      <c r="W54" s="81">
        <v>43454.74490740741</v>
      </c>
      <c r="X54" s="83" t="s">
        <v>794</v>
      </c>
      <c r="Y54" s="79"/>
      <c r="Z54" s="79"/>
      <c r="AA54" s="85" t="s">
        <v>964</v>
      </c>
      <c r="AB54" s="79"/>
      <c r="AC54" s="79" t="b">
        <v>0</v>
      </c>
      <c r="AD54" s="79">
        <v>0</v>
      </c>
      <c r="AE54" s="85" t="s">
        <v>1092</v>
      </c>
      <c r="AF54" s="79" t="b">
        <v>0</v>
      </c>
      <c r="AG54" s="79" t="s">
        <v>1100</v>
      </c>
      <c r="AH54" s="79"/>
      <c r="AI54" s="85" t="s">
        <v>1092</v>
      </c>
      <c r="AJ54" s="79" t="b">
        <v>0</v>
      </c>
      <c r="AK54" s="79">
        <v>26</v>
      </c>
      <c r="AL54" s="85" t="s">
        <v>1002</v>
      </c>
      <c r="AM54" s="79" t="s">
        <v>1126</v>
      </c>
      <c r="AN54" s="79" t="b">
        <v>0</v>
      </c>
      <c r="AO54" s="85" t="s">
        <v>1002</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2</v>
      </c>
      <c r="BE54" s="49">
        <v>9.523809523809524</v>
      </c>
      <c r="BF54" s="48">
        <v>0</v>
      </c>
      <c r="BG54" s="49">
        <v>0</v>
      </c>
      <c r="BH54" s="48">
        <v>0</v>
      </c>
      <c r="BI54" s="49">
        <v>0</v>
      </c>
      <c r="BJ54" s="48">
        <v>19</v>
      </c>
      <c r="BK54" s="49">
        <v>90.47619047619048</v>
      </c>
      <c r="BL54" s="48">
        <v>21</v>
      </c>
    </row>
    <row r="55" spans="1:64" ht="15">
      <c r="A55" s="64" t="s">
        <v>263</v>
      </c>
      <c r="B55" s="64" t="s">
        <v>295</v>
      </c>
      <c r="C55" s="65"/>
      <c r="D55" s="66"/>
      <c r="E55" s="67"/>
      <c r="F55" s="68"/>
      <c r="G55" s="65"/>
      <c r="H55" s="69"/>
      <c r="I55" s="70"/>
      <c r="J55" s="70"/>
      <c r="K55" s="34" t="s">
        <v>65</v>
      </c>
      <c r="L55" s="77">
        <v>67</v>
      </c>
      <c r="M55" s="77"/>
      <c r="N55" s="72"/>
      <c r="O55" s="79" t="s">
        <v>380</v>
      </c>
      <c r="P55" s="81">
        <v>43454.74496527778</v>
      </c>
      <c r="Q55" s="79" t="s">
        <v>406</v>
      </c>
      <c r="R55" s="79"/>
      <c r="S55" s="79"/>
      <c r="T55" s="79"/>
      <c r="U55" s="79"/>
      <c r="V55" s="83" t="s">
        <v>680</v>
      </c>
      <c r="W55" s="81">
        <v>43454.74496527778</v>
      </c>
      <c r="X55" s="83" t="s">
        <v>795</v>
      </c>
      <c r="Y55" s="79"/>
      <c r="Z55" s="79"/>
      <c r="AA55" s="85" t="s">
        <v>965</v>
      </c>
      <c r="AB55" s="79"/>
      <c r="AC55" s="79" t="b">
        <v>0</v>
      </c>
      <c r="AD55" s="79">
        <v>0</v>
      </c>
      <c r="AE55" s="85" t="s">
        <v>1092</v>
      </c>
      <c r="AF55" s="79" t="b">
        <v>0</v>
      </c>
      <c r="AG55" s="79" t="s">
        <v>1100</v>
      </c>
      <c r="AH55" s="79"/>
      <c r="AI55" s="85" t="s">
        <v>1092</v>
      </c>
      <c r="AJ55" s="79" t="b">
        <v>0</v>
      </c>
      <c r="AK55" s="79">
        <v>26</v>
      </c>
      <c r="AL55" s="85" t="s">
        <v>1002</v>
      </c>
      <c r="AM55" s="79" t="s">
        <v>1115</v>
      </c>
      <c r="AN55" s="79" t="b">
        <v>0</v>
      </c>
      <c r="AO55" s="85" t="s">
        <v>1002</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2</v>
      </c>
      <c r="BE55" s="49">
        <v>9.523809523809524</v>
      </c>
      <c r="BF55" s="48">
        <v>0</v>
      </c>
      <c r="BG55" s="49">
        <v>0</v>
      </c>
      <c r="BH55" s="48">
        <v>0</v>
      </c>
      <c r="BI55" s="49">
        <v>0</v>
      </c>
      <c r="BJ55" s="48">
        <v>19</v>
      </c>
      <c r="BK55" s="49">
        <v>90.47619047619048</v>
      </c>
      <c r="BL55" s="48">
        <v>21</v>
      </c>
    </row>
    <row r="56" spans="1:64" ht="15">
      <c r="A56" s="64" t="s">
        <v>264</v>
      </c>
      <c r="B56" s="64" t="s">
        <v>295</v>
      </c>
      <c r="C56" s="65"/>
      <c r="D56" s="66"/>
      <c r="E56" s="67"/>
      <c r="F56" s="68"/>
      <c r="G56" s="65"/>
      <c r="H56" s="69"/>
      <c r="I56" s="70"/>
      <c r="J56" s="70"/>
      <c r="K56" s="34" t="s">
        <v>65</v>
      </c>
      <c r="L56" s="77">
        <v>68</v>
      </c>
      <c r="M56" s="77"/>
      <c r="N56" s="72"/>
      <c r="O56" s="79" t="s">
        <v>380</v>
      </c>
      <c r="P56" s="81">
        <v>43454.746782407405</v>
      </c>
      <c r="Q56" s="79" t="s">
        <v>406</v>
      </c>
      <c r="R56" s="79"/>
      <c r="S56" s="79"/>
      <c r="T56" s="79"/>
      <c r="U56" s="79"/>
      <c r="V56" s="83" t="s">
        <v>681</v>
      </c>
      <c r="W56" s="81">
        <v>43454.746782407405</v>
      </c>
      <c r="X56" s="83" t="s">
        <v>796</v>
      </c>
      <c r="Y56" s="79"/>
      <c r="Z56" s="79"/>
      <c r="AA56" s="85" t="s">
        <v>966</v>
      </c>
      <c r="AB56" s="79"/>
      <c r="AC56" s="79" t="b">
        <v>0</v>
      </c>
      <c r="AD56" s="79">
        <v>0</v>
      </c>
      <c r="AE56" s="85" t="s">
        <v>1092</v>
      </c>
      <c r="AF56" s="79" t="b">
        <v>0</v>
      </c>
      <c r="AG56" s="79" t="s">
        <v>1100</v>
      </c>
      <c r="AH56" s="79"/>
      <c r="AI56" s="85" t="s">
        <v>1092</v>
      </c>
      <c r="AJ56" s="79" t="b">
        <v>0</v>
      </c>
      <c r="AK56" s="79">
        <v>26</v>
      </c>
      <c r="AL56" s="85" t="s">
        <v>1002</v>
      </c>
      <c r="AM56" s="79" t="s">
        <v>1115</v>
      </c>
      <c r="AN56" s="79" t="b">
        <v>0</v>
      </c>
      <c r="AO56" s="85" t="s">
        <v>1002</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2</v>
      </c>
      <c r="BE56" s="49">
        <v>9.523809523809524</v>
      </c>
      <c r="BF56" s="48">
        <v>0</v>
      </c>
      <c r="BG56" s="49">
        <v>0</v>
      </c>
      <c r="BH56" s="48">
        <v>0</v>
      </c>
      <c r="BI56" s="49">
        <v>0</v>
      </c>
      <c r="BJ56" s="48">
        <v>19</v>
      </c>
      <c r="BK56" s="49">
        <v>90.47619047619048</v>
      </c>
      <c r="BL56" s="48">
        <v>21</v>
      </c>
    </row>
    <row r="57" spans="1:64" ht="15">
      <c r="A57" s="64" t="s">
        <v>265</v>
      </c>
      <c r="B57" s="64" t="s">
        <v>295</v>
      </c>
      <c r="C57" s="65"/>
      <c r="D57" s="66"/>
      <c r="E57" s="67"/>
      <c r="F57" s="68"/>
      <c r="G57" s="65"/>
      <c r="H57" s="69"/>
      <c r="I57" s="70"/>
      <c r="J57" s="70"/>
      <c r="K57" s="34" t="s">
        <v>65</v>
      </c>
      <c r="L57" s="77">
        <v>69</v>
      </c>
      <c r="M57" s="77"/>
      <c r="N57" s="72"/>
      <c r="O57" s="79" t="s">
        <v>380</v>
      </c>
      <c r="P57" s="81">
        <v>43454.74822916667</v>
      </c>
      <c r="Q57" s="79" t="s">
        <v>406</v>
      </c>
      <c r="R57" s="79"/>
      <c r="S57" s="79"/>
      <c r="T57" s="79"/>
      <c r="U57" s="79"/>
      <c r="V57" s="83" t="s">
        <v>682</v>
      </c>
      <c r="W57" s="81">
        <v>43454.74822916667</v>
      </c>
      <c r="X57" s="83" t="s">
        <v>797</v>
      </c>
      <c r="Y57" s="79"/>
      <c r="Z57" s="79"/>
      <c r="AA57" s="85" t="s">
        <v>967</v>
      </c>
      <c r="AB57" s="79"/>
      <c r="AC57" s="79" t="b">
        <v>0</v>
      </c>
      <c r="AD57" s="79">
        <v>0</v>
      </c>
      <c r="AE57" s="85" t="s">
        <v>1092</v>
      </c>
      <c r="AF57" s="79" t="b">
        <v>0</v>
      </c>
      <c r="AG57" s="79" t="s">
        <v>1100</v>
      </c>
      <c r="AH57" s="79"/>
      <c r="AI57" s="85" t="s">
        <v>1092</v>
      </c>
      <c r="AJ57" s="79" t="b">
        <v>0</v>
      </c>
      <c r="AK57" s="79">
        <v>26</v>
      </c>
      <c r="AL57" s="85" t="s">
        <v>1002</v>
      </c>
      <c r="AM57" s="79" t="s">
        <v>1114</v>
      </c>
      <c r="AN57" s="79" t="b">
        <v>0</v>
      </c>
      <c r="AO57" s="85" t="s">
        <v>1002</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2</v>
      </c>
      <c r="BE57" s="49">
        <v>9.523809523809524</v>
      </c>
      <c r="BF57" s="48">
        <v>0</v>
      </c>
      <c r="BG57" s="49">
        <v>0</v>
      </c>
      <c r="BH57" s="48">
        <v>0</v>
      </c>
      <c r="BI57" s="49">
        <v>0</v>
      </c>
      <c r="BJ57" s="48">
        <v>19</v>
      </c>
      <c r="BK57" s="49">
        <v>90.47619047619048</v>
      </c>
      <c r="BL57" s="48">
        <v>21</v>
      </c>
    </row>
    <row r="58" spans="1:64" ht="15">
      <c r="A58" s="64" t="s">
        <v>266</v>
      </c>
      <c r="B58" s="64" t="s">
        <v>295</v>
      </c>
      <c r="C58" s="65"/>
      <c r="D58" s="66"/>
      <c r="E58" s="67"/>
      <c r="F58" s="68"/>
      <c r="G58" s="65"/>
      <c r="H58" s="69"/>
      <c r="I58" s="70"/>
      <c r="J58" s="70"/>
      <c r="K58" s="34" t="s">
        <v>65</v>
      </c>
      <c r="L58" s="77">
        <v>70</v>
      </c>
      <c r="M58" s="77"/>
      <c r="N58" s="72"/>
      <c r="O58" s="79" t="s">
        <v>380</v>
      </c>
      <c r="P58" s="81">
        <v>43454.74917824074</v>
      </c>
      <c r="Q58" s="79" t="s">
        <v>406</v>
      </c>
      <c r="R58" s="79"/>
      <c r="S58" s="79"/>
      <c r="T58" s="79"/>
      <c r="U58" s="79"/>
      <c r="V58" s="83" t="s">
        <v>683</v>
      </c>
      <c r="W58" s="81">
        <v>43454.74917824074</v>
      </c>
      <c r="X58" s="83" t="s">
        <v>798</v>
      </c>
      <c r="Y58" s="79"/>
      <c r="Z58" s="79"/>
      <c r="AA58" s="85" t="s">
        <v>968</v>
      </c>
      <c r="AB58" s="79"/>
      <c r="AC58" s="79" t="b">
        <v>0</v>
      </c>
      <c r="AD58" s="79">
        <v>0</v>
      </c>
      <c r="AE58" s="85" t="s">
        <v>1092</v>
      </c>
      <c r="AF58" s="79" t="b">
        <v>0</v>
      </c>
      <c r="AG58" s="79" t="s">
        <v>1100</v>
      </c>
      <c r="AH58" s="79"/>
      <c r="AI58" s="85" t="s">
        <v>1092</v>
      </c>
      <c r="AJ58" s="79" t="b">
        <v>0</v>
      </c>
      <c r="AK58" s="79">
        <v>26</v>
      </c>
      <c r="AL58" s="85" t="s">
        <v>1002</v>
      </c>
      <c r="AM58" s="79" t="s">
        <v>1115</v>
      </c>
      <c r="AN58" s="79" t="b">
        <v>0</v>
      </c>
      <c r="AO58" s="85" t="s">
        <v>1002</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2</v>
      </c>
      <c r="BE58" s="49">
        <v>9.523809523809524</v>
      </c>
      <c r="BF58" s="48">
        <v>0</v>
      </c>
      <c r="BG58" s="49">
        <v>0</v>
      </c>
      <c r="BH58" s="48">
        <v>0</v>
      </c>
      <c r="BI58" s="49">
        <v>0</v>
      </c>
      <c r="BJ58" s="48">
        <v>19</v>
      </c>
      <c r="BK58" s="49">
        <v>90.47619047619048</v>
      </c>
      <c r="BL58" s="48">
        <v>21</v>
      </c>
    </row>
    <row r="59" spans="1:64" ht="15">
      <c r="A59" s="64" t="s">
        <v>267</v>
      </c>
      <c r="B59" s="64" t="s">
        <v>295</v>
      </c>
      <c r="C59" s="65"/>
      <c r="D59" s="66"/>
      <c r="E59" s="67"/>
      <c r="F59" s="68"/>
      <c r="G59" s="65"/>
      <c r="H59" s="69"/>
      <c r="I59" s="70"/>
      <c r="J59" s="70"/>
      <c r="K59" s="34" t="s">
        <v>65</v>
      </c>
      <c r="L59" s="77">
        <v>71</v>
      </c>
      <c r="M59" s="77"/>
      <c r="N59" s="72"/>
      <c r="O59" s="79" t="s">
        <v>380</v>
      </c>
      <c r="P59" s="81">
        <v>43454.749710648146</v>
      </c>
      <c r="Q59" s="79" t="s">
        <v>406</v>
      </c>
      <c r="R59" s="79"/>
      <c r="S59" s="79"/>
      <c r="T59" s="79"/>
      <c r="U59" s="79"/>
      <c r="V59" s="83" t="s">
        <v>684</v>
      </c>
      <c r="W59" s="81">
        <v>43454.749710648146</v>
      </c>
      <c r="X59" s="83" t="s">
        <v>799</v>
      </c>
      <c r="Y59" s="79"/>
      <c r="Z59" s="79"/>
      <c r="AA59" s="85" t="s">
        <v>969</v>
      </c>
      <c r="AB59" s="79"/>
      <c r="AC59" s="79" t="b">
        <v>0</v>
      </c>
      <c r="AD59" s="79">
        <v>0</v>
      </c>
      <c r="AE59" s="85" t="s">
        <v>1092</v>
      </c>
      <c r="AF59" s="79" t="b">
        <v>0</v>
      </c>
      <c r="AG59" s="79" t="s">
        <v>1100</v>
      </c>
      <c r="AH59" s="79"/>
      <c r="AI59" s="85" t="s">
        <v>1092</v>
      </c>
      <c r="AJ59" s="79" t="b">
        <v>0</v>
      </c>
      <c r="AK59" s="79">
        <v>26</v>
      </c>
      <c r="AL59" s="85" t="s">
        <v>1002</v>
      </c>
      <c r="AM59" s="79" t="s">
        <v>1114</v>
      </c>
      <c r="AN59" s="79" t="b">
        <v>0</v>
      </c>
      <c r="AO59" s="85" t="s">
        <v>1002</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2</v>
      </c>
      <c r="BE59" s="49">
        <v>9.523809523809524</v>
      </c>
      <c r="BF59" s="48">
        <v>0</v>
      </c>
      <c r="BG59" s="49">
        <v>0</v>
      </c>
      <c r="BH59" s="48">
        <v>0</v>
      </c>
      <c r="BI59" s="49">
        <v>0</v>
      </c>
      <c r="BJ59" s="48">
        <v>19</v>
      </c>
      <c r="BK59" s="49">
        <v>90.47619047619048</v>
      </c>
      <c r="BL59" s="48">
        <v>21</v>
      </c>
    </row>
    <row r="60" spans="1:64" ht="15">
      <c r="A60" s="64" t="s">
        <v>268</v>
      </c>
      <c r="B60" s="64" t="s">
        <v>295</v>
      </c>
      <c r="C60" s="65"/>
      <c r="D60" s="66"/>
      <c r="E60" s="67"/>
      <c r="F60" s="68"/>
      <c r="G60" s="65"/>
      <c r="H60" s="69"/>
      <c r="I60" s="70"/>
      <c r="J60" s="70"/>
      <c r="K60" s="34" t="s">
        <v>65</v>
      </c>
      <c r="L60" s="77">
        <v>72</v>
      </c>
      <c r="M60" s="77"/>
      <c r="N60" s="72"/>
      <c r="O60" s="79" t="s">
        <v>380</v>
      </c>
      <c r="P60" s="81">
        <v>43454.75603009259</v>
      </c>
      <c r="Q60" s="79" t="s">
        <v>406</v>
      </c>
      <c r="R60" s="79"/>
      <c r="S60" s="79"/>
      <c r="T60" s="79"/>
      <c r="U60" s="79"/>
      <c r="V60" s="83" t="s">
        <v>685</v>
      </c>
      <c r="W60" s="81">
        <v>43454.75603009259</v>
      </c>
      <c r="X60" s="83" t="s">
        <v>800</v>
      </c>
      <c r="Y60" s="79"/>
      <c r="Z60" s="79"/>
      <c r="AA60" s="85" t="s">
        <v>970</v>
      </c>
      <c r="AB60" s="79"/>
      <c r="AC60" s="79" t="b">
        <v>0</v>
      </c>
      <c r="AD60" s="79">
        <v>0</v>
      </c>
      <c r="AE60" s="85" t="s">
        <v>1092</v>
      </c>
      <c r="AF60" s="79" t="b">
        <v>0</v>
      </c>
      <c r="AG60" s="79" t="s">
        <v>1100</v>
      </c>
      <c r="AH60" s="79"/>
      <c r="AI60" s="85" t="s">
        <v>1092</v>
      </c>
      <c r="AJ60" s="79" t="b">
        <v>0</v>
      </c>
      <c r="AK60" s="79">
        <v>26</v>
      </c>
      <c r="AL60" s="85" t="s">
        <v>1002</v>
      </c>
      <c r="AM60" s="79" t="s">
        <v>1117</v>
      </c>
      <c r="AN60" s="79" t="b">
        <v>0</v>
      </c>
      <c r="AO60" s="85" t="s">
        <v>1002</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2</v>
      </c>
      <c r="BE60" s="49">
        <v>9.523809523809524</v>
      </c>
      <c r="BF60" s="48">
        <v>0</v>
      </c>
      <c r="BG60" s="49">
        <v>0</v>
      </c>
      <c r="BH60" s="48">
        <v>0</v>
      </c>
      <c r="BI60" s="49">
        <v>0</v>
      </c>
      <c r="BJ60" s="48">
        <v>19</v>
      </c>
      <c r="BK60" s="49">
        <v>90.47619047619048</v>
      </c>
      <c r="BL60" s="48">
        <v>21</v>
      </c>
    </row>
    <row r="61" spans="1:64" ht="15">
      <c r="A61" s="64" t="s">
        <v>269</v>
      </c>
      <c r="B61" s="64" t="s">
        <v>295</v>
      </c>
      <c r="C61" s="65"/>
      <c r="D61" s="66"/>
      <c r="E61" s="67"/>
      <c r="F61" s="68"/>
      <c r="G61" s="65"/>
      <c r="H61" s="69"/>
      <c r="I61" s="70"/>
      <c r="J61" s="70"/>
      <c r="K61" s="34" t="s">
        <v>65</v>
      </c>
      <c r="L61" s="77">
        <v>73</v>
      </c>
      <c r="M61" s="77"/>
      <c r="N61" s="72"/>
      <c r="O61" s="79" t="s">
        <v>380</v>
      </c>
      <c r="P61" s="81">
        <v>43454.75630787037</v>
      </c>
      <c r="Q61" s="79" t="s">
        <v>406</v>
      </c>
      <c r="R61" s="79"/>
      <c r="S61" s="79"/>
      <c r="T61" s="79"/>
      <c r="U61" s="79"/>
      <c r="V61" s="83" t="s">
        <v>686</v>
      </c>
      <c r="W61" s="81">
        <v>43454.75630787037</v>
      </c>
      <c r="X61" s="83" t="s">
        <v>801</v>
      </c>
      <c r="Y61" s="79"/>
      <c r="Z61" s="79"/>
      <c r="AA61" s="85" t="s">
        <v>971</v>
      </c>
      <c r="AB61" s="79"/>
      <c r="AC61" s="79" t="b">
        <v>0</v>
      </c>
      <c r="AD61" s="79">
        <v>0</v>
      </c>
      <c r="AE61" s="85" t="s">
        <v>1092</v>
      </c>
      <c r="AF61" s="79" t="b">
        <v>0</v>
      </c>
      <c r="AG61" s="79" t="s">
        <v>1100</v>
      </c>
      <c r="AH61" s="79"/>
      <c r="AI61" s="85" t="s">
        <v>1092</v>
      </c>
      <c r="AJ61" s="79" t="b">
        <v>0</v>
      </c>
      <c r="AK61" s="79">
        <v>26</v>
      </c>
      <c r="AL61" s="85" t="s">
        <v>1002</v>
      </c>
      <c r="AM61" s="79" t="s">
        <v>1115</v>
      </c>
      <c r="AN61" s="79" t="b">
        <v>0</v>
      </c>
      <c r="AO61" s="85" t="s">
        <v>1002</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2</v>
      </c>
      <c r="BE61" s="49">
        <v>9.523809523809524</v>
      </c>
      <c r="BF61" s="48">
        <v>0</v>
      </c>
      <c r="BG61" s="49">
        <v>0</v>
      </c>
      <c r="BH61" s="48">
        <v>0</v>
      </c>
      <c r="BI61" s="49">
        <v>0</v>
      </c>
      <c r="BJ61" s="48">
        <v>19</v>
      </c>
      <c r="BK61" s="49">
        <v>90.47619047619048</v>
      </c>
      <c r="BL61" s="48">
        <v>21</v>
      </c>
    </row>
    <row r="62" spans="1:64" ht="15">
      <c r="A62" s="64" t="s">
        <v>270</v>
      </c>
      <c r="B62" s="64" t="s">
        <v>295</v>
      </c>
      <c r="C62" s="65"/>
      <c r="D62" s="66"/>
      <c r="E62" s="67"/>
      <c r="F62" s="68"/>
      <c r="G62" s="65"/>
      <c r="H62" s="69"/>
      <c r="I62" s="70"/>
      <c r="J62" s="70"/>
      <c r="K62" s="34" t="s">
        <v>65</v>
      </c>
      <c r="L62" s="77">
        <v>74</v>
      </c>
      <c r="M62" s="77"/>
      <c r="N62" s="72"/>
      <c r="O62" s="79" t="s">
        <v>380</v>
      </c>
      <c r="P62" s="81">
        <v>43454.762824074074</v>
      </c>
      <c r="Q62" s="79" t="s">
        <v>406</v>
      </c>
      <c r="R62" s="79"/>
      <c r="S62" s="79"/>
      <c r="T62" s="79"/>
      <c r="U62" s="79"/>
      <c r="V62" s="83" t="s">
        <v>687</v>
      </c>
      <c r="W62" s="81">
        <v>43454.762824074074</v>
      </c>
      <c r="X62" s="83" t="s">
        <v>802</v>
      </c>
      <c r="Y62" s="79"/>
      <c r="Z62" s="79"/>
      <c r="AA62" s="85" t="s">
        <v>972</v>
      </c>
      <c r="AB62" s="79"/>
      <c r="AC62" s="79" t="b">
        <v>0</v>
      </c>
      <c r="AD62" s="79">
        <v>0</v>
      </c>
      <c r="AE62" s="85" t="s">
        <v>1092</v>
      </c>
      <c r="AF62" s="79" t="b">
        <v>0</v>
      </c>
      <c r="AG62" s="79" t="s">
        <v>1100</v>
      </c>
      <c r="AH62" s="79"/>
      <c r="AI62" s="85" t="s">
        <v>1092</v>
      </c>
      <c r="AJ62" s="79" t="b">
        <v>0</v>
      </c>
      <c r="AK62" s="79">
        <v>26</v>
      </c>
      <c r="AL62" s="85" t="s">
        <v>1002</v>
      </c>
      <c r="AM62" s="79" t="s">
        <v>1114</v>
      </c>
      <c r="AN62" s="79" t="b">
        <v>0</v>
      </c>
      <c r="AO62" s="85" t="s">
        <v>1002</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2</v>
      </c>
      <c r="BE62" s="49">
        <v>9.523809523809524</v>
      </c>
      <c r="BF62" s="48">
        <v>0</v>
      </c>
      <c r="BG62" s="49">
        <v>0</v>
      </c>
      <c r="BH62" s="48">
        <v>0</v>
      </c>
      <c r="BI62" s="49">
        <v>0</v>
      </c>
      <c r="BJ62" s="48">
        <v>19</v>
      </c>
      <c r="BK62" s="49">
        <v>90.47619047619048</v>
      </c>
      <c r="BL62" s="48">
        <v>21</v>
      </c>
    </row>
    <row r="63" spans="1:64" ht="15">
      <c r="A63" s="64" t="s">
        <v>271</v>
      </c>
      <c r="B63" s="64" t="s">
        <v>295</v>
      </c>
      <c r="C63" s="65"/>
      <c r="D63" s="66"/>
      <c r="E63" s="67"/>
      <c r="F63" s="68"/>
      <c r="G63" s="65"/>
      <c r="H63" s="69"/>
      <c r="I63" s="70"/>
      <c r="J63" s="70"/>
      <c r="K63" s="34" t="s">
        <v>65</v>
      </c>
      <c r="L63" s="77">
        <v>75</v>
      </c>
      <c r="M63" s="77"/>
      <c r="N63" s="72"/>
      <c r="O63" s="79" t="s">
        <v>380</v>
      </c>
      <c r="P63" s="81">
        <v>43454.763553240744</v>
      </c>
      <c r="Q63" s="79" t="s">
        <v>406</v>
      </c>
      <c r="R63" s="79"/>
      <c r="S63" s="79"/>
      <c r="T63" s="79"/>
      <c r="U63" s="79"/>
      <c r="V63" s="83" t="s">
        <v>688</v>
      </c>
      <c r="W63" s="81">
        <v>43454.763553240744</v>
      </c>
      <c r="X63" s="83" t="s">
        <v>803</v>
      </c>
      <c r="Y63" s="79"/>
      <c r="Z63" s="79"/>
      <c r="AA63" s="85" t="s">
        <v>973</v>
      </c>
      <c r="AB63" s="79"/>
      <c r="AC63" s="79" t="b">
        <v>0</v>
      </c>
      <c r="AD63" s="79">
        <v>0</v>
      </c>
      <c r="AE63" s="85" t="s">
        <v>1092</v>
      </c>
      <c r="AF63" s="79" t="b">
        <v>0</v>
      </c>
      <c r="AG63" s="79" t="s">
        <v>1100</v>
      </c>
      <c r="AH63" s="79"/>
      <c r="AI63" s="85" t="s">
        <v>1092</v>
      </c>
      <c r="AJ63" s="79" t="b">
        <v>0</v>
      </c>
      <c r="AK63" s="79">
        <v>26</v>
      </c>
      <c r="AL63" s="85" t="s">
        <v>1002</v>
      </c>
      <c r="AM63" s="79" t="s">
        <v>1117</v>
      </c>
      <c r="AN63" s="79" t="b">
        <v>0</v>
      </c>
      <c r="AO63" s="85" t="s">
        <v>1002</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2</v>
      </c>
      <c r="BE63" s="49">
        <v>9.523809523809524</v>
      </c>
      <c r="BF63" s="48">
        <v>0</v>
      </c>
      <c r="BG63" s="49">
        <v>0</v>
      </c>
      <c r="BH63" s="48">
        <v>0</v>
      </c>
      <c r="BI63" s="49">
        <v>0</v>
      </c>
      <c r="BJ63" s="48">
        <v>19</v>
      </c>
      <c r="BK63" s="49">
        <v>90.47619047619048</v>
      </c>
      <c r="BL63" s="48">
        <v>21</v>
      </c>
    </row>
    <row r="64" spans="1:64" ht="15">
      <c r="A64" s="64" t="s">
        <v>272</v>
      </c>
      <c r="B64" s="64" t="s">
        <v>295</v>
      </c>
      <c r="C64" s="65"/>
      <c r="D64" s="66"/>
      <c r="E64" s="67"/>
      <c r="F64" s="68"/>
      <c r="G64" s="65"/>
      <c r="H64" s="69"/>
      <c r="I64" s="70"/>
      <c r="J64" s="70"/>
      <c r="K64" s="34" t="s">
        <v>65</v>
      </c>
      <c r="L64" s="77">
        <v>76</v>
      </c>
      <c r="M64" s="77"/>
      <c r="N64" s="72"/>
      <c r="O64" s="79" t="s">
        <v>380</v>
      </c>
      <c r="P64" s="81">
        <v>43454.773368055554</v>
      </c>
      <c r="Q64" s="79" t="s">
        <v>406</v>
      </c>
      <c r="R64" s="79"/>
      <c r="S64" s="79"/>
      <c r="T64" s="79"/>
      <c r="U64" s="79"/>
      <c r="V64" s="83" t="s">
        <v>689</v>
      </c>
      <c r="W64" s="81">
        <v>43454.773368055554</v>
      </c>
      <c r="X64" s="83" t="s">
        <v>804</v>
      </c>
      <c r="Y64" s="79"/>
      <c r="Z64" s="79"/>
      <c r="AA64" s="85" t="s">
        <v>974</v>
      </c>
      <c r="AB64" s="79"/>
      <c r="AC64" s="79" t="b">
        <v>0</v>
      </c>
      <c r="AD64" s="79">
        <v>0</v>
      </c>
      <c r="AE64" s="85" t="s">
        <v>1092</v>
      </c>
      <c r="AF64" s="79" t="b">
        <v>0</v>
      </c>
      <c r="AG64" s="79" t="s">
        <v>1100</v>
      </c>
      <c r="AH64" s="79"/>
      <c r="AI64" s="85" t="s">
        <v>1092</v>
      </c>
      <c r="AJ64" s="79" t="b">
        <v>0</v>
      </c>
      <c r="AK64" s="79">
        <v>26</v>
      </c>
      <c r="AL64" s="85" t="s">
        <v>1002</v>
      </c>
      <c r="AM64" s="79" t="s">
        <v>1115</v>
      </c>
      <c r="AN64" s="79" t="b">
        <v>0</v>
      </c>
      <c r="AO64" s="85" t="s">
        <v>1002</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2</v>
      </c>
      <c r="BE64" s="49">
        <v>9.523809523809524</v>
      </c>
      <c r="BF64" s="48">
        <v>0</v>
      </c>
      <c r="BG64" s="49">
        <v>0</v>
      </c>
      <c r="BH64" s="48">
        <v>0</v>
      </c>
      <c r="BI64" s="49">
        <v>0</v>
      </c>
      <c r="BJ64" s="48">
        <v>19</v>
      </c>
      <c r="BK64" s="49">
        <v>90.47619047619048</v>
      </c>
      <c r="BL64" s="48">
        <v>21</v>
      </c>
    </row>
    <row r="65" spans="1:64" ht="15">
      <c r="A65" s="64" t="s">
        <v>273</v>
      </c>
      <c r="B65" s="64" t="s">
        <v>273</v>
      </c>
      <c r="C65" s="65"/>
      <c r="D65" s="66"/>
      <c r="E65" s="67"/>
      <c r="F65" s="68"/>
      <c r="G65" s="65"/>
      <c r="H65" s="69"/>
      <c r="I65" s="70"/>
      <c r="J65" s="70"/>
      <c r="K65" s="34" t="s">
        <v>65</v>
      </c>
      <c r="L65" s="77">
        <v>77</v>
      </c>
      <c r="M65" s="77"/>
      <c r="N65" s="72"/>
      <c r="O65" s="79" t="s">
        <v>176</v>
      </c>
      <c r="P65" s="81">
        <v>43454.77842592593</v>
      </c>
      <c r="Q65" s="79" t="s">
        <v>407</v>
      </c>
      <c r="R65" s="83" t="s">
        <v>496</v>
      </c>
      <c r="S65" s="79" t="s">
        <v>562</v>
      </c>
      <c r="T65" s="79" t="s">
        <v>600</v>
      </c>
      <c r="U65" s="79"/>
      <c r="V65" s="83" t="s">
        <v>690</v>
      </c>
      <c r="W65" s="81">
        <v>43454.77842592593</v>
      </c>
      <c r="X65" s="83" t="s">
        <v>805</v>
      </c>
      <c r="Y65" s="79"/>
      <c r="Z65" s="79"/>
      <c r="AA65" s="85" t="s">
        <v>975</v>
      </c>
      <c r="AB65" s="79"/>
      <c r="AC65" s="79" t="b">
        <v>0</v>
      </c>
      <c r="AD65" s="79">
        <v>0</v>
      </c>
      <c r="AE65" s="85" t="s">
        <v>1092</v>
      </c>
      <c r="AF65" s="79" t="b">
        <v>1</v>
      </c>
      <c r="AG65" s="79" t="s">
        <v>1100</v>
      </c>
      <c r="AH65" s="79"/>
      <c r="AI65" s="85" t="s">
        <v>1111</v>
      </c>
      <c r="AJ65" s="79" t="b">
        <v>0</v>
      </c>
      <c r="AK65" s="79">
        <v>0</v>
      </c>
      <c r="AL65" s="85" t="s">
        <v>1092</v>
      </c>
      <c r="AM65" s="79" t="s">
        <v>1115</v>
      </c>
      <c r="AN65" s="79" t="b">
        <v>1</v>
      </c>
      <c r="AO65" s="85" t="s">
        <v>975</v>
      </c>
      <c r="AP65" s="79" t="s">
        <v>176</v>
      </c>
      <c r="AQ65" s="79">
        <v>0</v>
      </c>
      <c r="AR65" s="79">
        <v>0</v>
      </c>
      <c r="AS65" s="79"/>
      <c r="AT65" s="79"/>
      <c r="AU65" s="79"/>
      <c r="AV65" s="79"/>
      <c r="AW65" s="79"/>
      <c r="AX65" s="79"/>
      <c r="AY65" s="79"/>
      <c r="AZ65" s="79"/>
      <c r="BA65">
        <v>1</v>
      </c>
      <c r="BB65" s="78" t="str">
        <f>REPLACE(INDEX(GroupVertices[Group],MATCH(Edges24[[#This Row],[Vertex 1]],GroupVertices[Vertex],0)),1,1,"")</f>
        <v>2</v>
      </c>
      <c r="BC65" s="78" t="str">
        <f>REPLACE(INDEX(GroupVertices[Group],MATCH(Edges24[[#This Row],[Vertex 2]],GroupVertices[Vertex],0)),1,1,"")</f>
        <v>2</v>
      </c>
      <c r="BD65" s="48">
        <v>3</v>
      </c>
      <c r="BE65" s="49">
        <v>14.285714285714286</v>
      </c>
      <c r="BF65" s="48">
        <v>0</v>
      </c>
      <c r="BG65" s="49">
        <v>0</v>
      </c>
      <c r="BH65" s="48">
        <v>0</v>
      </c>
      <c r="BI65" s="49">
        <v>0</v>
      </c>
      <c r="BJ65" s="48">
        <v>18</v>
      </c>
      <c r="BK65" s="49">
        <v>85.71428571428571</v>
      </c>
      <c r="BL65" s="48">
        <v>21</v>
      </c>
    </row>
    <row r="66" spans="1:64" ht="15">
      <c r="A66" s="64" t="s">
        <v>274</v>
      </c>
      <c r="B66" s="64" t="s">
        <v>295</v>
      </c>
      <c r="C66" s="65"/>
      <c r="D66" s="66"/>
      <c r="E66" s="67"/>
      <c r="F66" s="68"/>
      <c r="G66" s="65"/>
      <c r="H66" s="69"/>
      <c r="I66" s="70"/>
      <c r="J66" s="70"/>
      <c r="K66" s="34" t="s">
        <v>65</v>
      </c>
      <c r="L66" s="77">
        <v>78</v>
      </c>
      <c r="M66" s="77"/>
      <c r="N66" s="72"/>
      <c r="O66" s="79" t="s">
        <v>380</v>
      </c>
      <c r="P66" s="81">
        <v>43454.77872685185</v>
      </c>
      <c r="Q66" s="79" t="s">
        <v>406</v>
      </c>
      <c r="R66" s="79"/>
      <c r="S66" s="79"/>
      <c r="T66" s="79"/>
      <c r="U66" s="79"/>
      <c r="V66" s="83" t="s">
        <v>691</v>
      </c>
      <c r="W66" s="81">
        <v>43454.77872685185</v>
      </c>
      <c r="X66" s="83" t="s">
        <v>806</v>
      </c>
      <c r="Y66" s="79"/>
      <c r="Z66" s="79"/>
      <c r="AA66" s="85" t="s">
        <v>976</v>
      </c>
      <c r="AB66" s="79"/>
      <c r="AC66" s="79" t="b">
        <v>0</v>
      </c>
      <c r="AD66" s="79">
        <v>0</v>
      </c>
      <c r="AE66" s="85" t="s">
        <v>1092</v>
      </c>
      <c r="AF66" s="79" t="b">
        <v>0</v>
      </c>
      <c r="AG66" s="79" t="s">
        <v>1100</v>
      </c>
      <c r="AH66" s="79"/>
      <c r="AI66" s="85" t="s">
        <v>1092</v>
      </c>
      <c r="AJ66" s="79" t="b">
        <v>0</v>
      </c>
      <c r="AK66" s="79">
        <v>26</v>
      </c>
      <c r="AL66" s="85" t="s">
        <v>1002</v>
      </c>
      <c r="AM66" s="79" t="s">
        <v>1117</v>
      </c>
      <c r="AN66" s="79" t="b">
        <v>0</v>
      </c>
      <c r="AO66" s="85" t="s">
        <v>1002</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2</v>
      </c>
      <c r="BE66" s="49">
        <v>9.523809523809524</v>
      </c>
      <c r="BF66" s="48">
        <v>0</v>
      </c>
      <c r="BG66" s="49">
        <v>0</v>
      </c>
      <c r="BH66" s="48">
        <v>0</v>
      </c>
      <c r="BI66" s="49">
        <v>0</v>
      </c>
      <c r="BJ66" s="48">
        <v>19</v>
      </c>
      <c r="BK66" s="49">
        <v>90.47619047619048</v>
      </c>
      <c r="BL66" s="48">
        <v>21</v>
      </c>
    </row>
    <row r="67" spans="1:64" ht="15">
      <c r="A67" s="64" t="s">
        <v>275</v>
      </c>
      <c r="B67" s="64" t="s">
        <v>295</v>
      </c>
      <c r="C67" s="65"/>
      <c r="D67" s="66"/>
      <c r="E67" s="67"/>
      <c r="F67" s="68"/>
      <c r="G67" s="65"/>
      <c r="H67" s="69"/>
      <c r="I67" s="70"/>
      <c r="J67" s="70"/>
      <c r="K67" s="34" t="s">
        <v>65</v>
      </c>
      <c r="L67" s="77">
        <v>79</v>
      </c>
      <c r="M67" s="77"/>
      <c r="N67" s="72"/>
      <c r="O67" s="79" t="s">
        <v>380</v>
      </c>
      <c r="P67" s="81">
        <v>43454.78026620371</v>
      </c>
      <c r="Q67" s="79" t="s">
        <v>406</v>
      </c>
      <c r="R67" s="79"/>
      <c r="S67" s="79"/>
      <c r="T67" s="79"/>
      <c r="U67" s="79"/>
      <c r="V67" s="83" t="s">
        <v>634</v>
      </c>
      <c r="W67" s="81">
        <v>43454.78026620371</v>
      </c>
      <c r="X67" s="83" t="s">
        <v>807</v>
      </c>
      <c r="Y67" s="79"/>
      <c r="Z67" s="79"/>
      <c r="AA67" s="85" t="s">
        <v>977</v>
      </c>
      <c r="AB67" s="79"/>
      <c r="AC67" s="79" t="b">
        <v>0</v>
      </c>
      <c r="AD67" s="79">
        <v>0</v>
      </c>
      <c r="AE67" s="85" t="s">
        <v>1092</v>
      </c>
      <c r="AF67" s="79" t="b">
        <v>0</v>
      </c>
      <c r="AG67" s="79" t="s">
        <v>1100</v>
      </c>
      <c r="AH67" s="79"/>
      <c r="AI67" s="85" t="s">
        <v>1092</v>
      </c>
      <c r="AJ67" s="79" t="b">
        <v>0</v>
      </c>
      <c r="AK67" s="79">
        <v>26</v>
      </c>
      <c r="AL67" s="85" t="s">
        <v>1002</v>
      </c>
      <c r="AM67" s="79" t="s">
        <v>1114</v>
      </c>
      <c r="AN67" s="79" t="b">
        <v>0</v>
      </c>
      <c r="AO67" s="85" t="s">
        <v>1002</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2</v>
      </c>
      <c r="BE67" s="49">
        <v>9.523809523809524</v>
      </c>
      <c r="BF67" s="48">
        <v>0</v>
      </c>
      <c r="BG67" s="49">
        <v>0</v>
      </c>
      <c r="BH67" s="48">
        <v>0</v>
      </c>
      <c r="BI67" s="49">
        <v>0</v>
      </c>
      <c r="BJ67" s="48">
        <v>19</v>
      </c>
      <c r="BK67" s="49">
        <v>90.47619047619048</v>
      </c>
      <c r="BL67" s="48">
        <v>21</v>
      </c>
    </row>
    <row r="68" spans="1:64" ht="15">
      <c r="A68" s="64" t="s">
        <v>276</v>
      </c>
      <c r="B68" s="64" t="s">
        <v>295</v>
      </c>
      <c r="C68" s="65"/>
      <c r="D68" s="66"/>
      <c r="E68" s="67"/>
      <c r="F68" s="68"/>
      <c r="G68" s="65"/>
      <c r="H68" s="69"/>
      <c r="I68" s="70"/>
      <c r="J68" s="70"/>
      <c r="K68" s="34" t="s">
        <v>65</v>
      </c>
      <c r="L68" s="77">
        <v>80</v>
      </c>
      <c r="M68" s="77"/>
      <c r="N68" s="72"/>
      <c r="O68" s="79" t="s">
        <v>380</v>
      </c>
      <c r="P68" s="81">
        <v>43454.7837037037</v>
      </c>
      <c r="Q68" s="79" t="s">
        <v>406</v>
      </c>
      <c r="R68" s="79"/>
      <c r="S68" s="79"/>
      <c r="T68" s="79"/>
      <c r="U68" s="79"/>
      <c r="V68" s="83" t="s">
        <v>692</v>
      </c>
      <c r="W68" s="81">
        <v>43454.7837037037</v>
      </c>
      <c r="X68" s="83" t="s">
        <v>808</v>
      </c>
      <c r="Y68" s="79"/>
      <c r="Z68" s="79"/>
      <c r="AA68" s="85" t="s">
        <v>978</v>
      </c>
      <c r="AB68" s="79"/>
      <c r="AC68" s="79" t="b">
        <v>0</v>
      </c>
      <c r="AD68" s="79">
        <v>0</v>
      </c>
      <c r="AE68" s="85" t="s">
        <v>1092</v>
      </c>
      <c r="AF68" s="79" t="b">
        <v>0</v>
      </c>
      <c r="AG68" s="79" t="s">
        <v>1100</v>
      </c>
      <c r="AH68" s="79"/>
      <c r="AI68" s="85" t="s">
        <v>1092</v>
      </c>
      <c r="AJ68" s="79" t="b">
        <v>0</v>
      </c>
      <c r="AK68" s="79">
        <v>26</v>
      </c>
      <c r="AL68" s="85" t="s">
        <v>1002</v>
      </c>
      <c r="AM68" s="79" t="s">
        <v>1114</v>
      </c>
      <c r="AN68" s="79" t="b">
        <v>0</v>
      </c>
      <c r="AO68" s="85" t="s">
        <v>1002</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2</v>
      </c>
      <c r="BE68" s="49">
        <v>9.523809523809524</v>
      </c>
      <c r="BF68" s="48">
        <v>0</v>
      </c>
      <c r="BG68" s="49">
        <v>0</v>
      </c>
      <c r="BH68" s="48">
        <v>0</v>
      </c>
      <c r="BI68" s="49">
        <v>0</v>
      </c>
      <c r="BJ68" s="48">
        <v>19</v>
      </c>
      <c r="BK68" s="49">
        <v>90.47619047619048</v>
      </c>
      <c r="BL68" s="48">
        <v>21</v>
      </c>
    </row>
    <row r="69" spans="1:64" ht="15">
      <c r="A69" s="64" t="s">
        <v>277</v>
      </c>
      <c r="B69" s="64" t="s">
        <v>295</v>
      </c>
      <c r="C69" s="65"/>
      <c r="D69" s="66"/>
      <c r="E69" s="67"/>
      <c r="F69" s="68"/>
      <c r="G69" s="65"/>
      <c r="H69" s="69"/>
      <c r="I69" s="70"/>
      <c r="J69" s="70"/>
      <c r="K69" s="34" t="s">
        <v>65</v>
      </c>
      <c r="L69" s="77">
        <v>81</v>
      </c>
      <c r="M69" s="77"/>
      <c r="N69" s="72"/>
      <c r="O69" s="79" t="s">
        <v>380</v>
      </c>
      <c r="P69" s="81">
        <v>43454.79636574074</v>
      </c>
      <c r="Q69" s="79" t="s">
        <v>406</v>
      </c>
      <c r="R69" s="79"/>
      <c r="S69" s="79"/>
      <c r="T69" s="79"/>
      <c r="U69" s="79"/>
      <c r="V69" s="83" t="s">
        <v>693</v>
      </c>
      <c r="W69" s="81">
        <v>43454.79636574074</v>
      </c>
      <c r="X69" s="83" t="s">
        <v>809</v>
      </c>
      <c r="Y69" s="79"/>
      <c r="Z69" s="79"/>
      <c r="AA69" s="85" t="s">
        <v>979</v>
      </c>
      <c r="AB69" s="79"/>
      <c r="AC69" s="79" t="b">
        <v>0</v>
      </c>
      <c r="AD69" s="79">
        <v>0</v>
      </c>
      <c r="AE69" s="85" t="s">
        <v>1092</v>
      </c>
      <c r="AF69" s="79" t="b">
        <v>0</v>
      </c>
      <c r="AG69" s="79" t="s">
        <v>1100</v>
      </c>
      <c r="AH69" s="79"/>
      <c r="AI69" s="85" t="s">
        <v>1092</v>
      </c>
      <c r="AJ69" s="79" t="b">
        <v>0</v>
      </c>
      <c r="AK69" s="79">
        <v>26</v>
      </c>
      <c r="AL69" s="85" t="s">
        <v>1002</v>
      </c>
      <c r="AM69" s="79" t="s">
        <v>1117</v>
      </c>
      <c r="AN69" s="79" t="b">
        <v>0</v>
      </c>
      <c r="AO69" s="85" t="s">
        <v>1002</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2</v>
      </c>
      <c r="BE69" s="49">
        <v>9.523809523809524</v>
      </c>
      <c r="BF69" s="48">
        <v>0</v>
      </c>
      <c r="BG69" s="49">
        <v>0</v>
      </c>
      <c r="BH69" s="48">
        <v>0</v>
      </c>
      <c r="BI69" s="49">
        <v>0</v>
      </c>
      <c r="BJ69" s="48">
        <v>19</v>
      </c>
      <c r="BK69" s="49">
        <v>90.47619047619048</v>
      </c>
      <c r="BL69" s="48">
        <v>21</v>
      </c>
    </row>
    <row r="70" spans="1:64" ht="15">
      <c r="A70" s="64" t="s">
        <v>278</v>
      </c>
      <c r="B70" s="64" t="s">
        <v>295</v>
      </c>
      <c r="C70" s="65"/>
      <c r="D70" s="66"/>
      <c r="E70" s="67"/>
      <c r="F70" s="68"/>
      <c r="G70" s="65"/>
      <c r="H70" s="69"/>
      <c r="I70" s="70"/>
      <c r="J70" s="70"/>
      <c r="K70" s="34" t="s">
        <v>65</v>
      </c>
      <c r="L70" s="77">
        <v>82</v>
      </c>
      <c r="M70" s="77"/>
      <c r="N70" s="72"/>
      <c r="O70" s="79" t="s">
        <v>380</v>
      </c>
      <c r="P70" s="81">
        <v>43454.79928240741</v>
      </c>
      <c r="Q70" s="79" t="s">
        <v>406</v>
      </c>
      <c r="R70" s="79"/>
      <c r="S70" s="79"/>
      <c r="T70" s="79"/>
      <c r="U70" s="79"/>
      <c r="V70" s="83" t="s">
        <v>694</v>
      </c>
      <c r="W70" s="81">
        <v>43454.79928240741</v>
      </c>
      <c r="X70" s="83" t="s">
        <v>810</v>
      </c>
      <c r="Y70" s="79"/>
      <c r="Z70" s="79"/>
      <c r="AA70" s="85" t="s">
        <v>980</v>
      </c>
      <c r="AB70" s="79"/>
      <c r="AC70" s="79" t="b">
        <v>0</v>
      </c>
      <c r="AD70" s="79">
        <v>0</v>
      </c>
      <c r="AE70" s="85" t="s">
        <v>1092</v>
      </c>
      <c r="AF70" s="79" t="b">
        <v>0</v>
      </c>
      <c r="AG70" s="79" t="s">
        <v>1100</v>
      </c>
      <c r="AH70" s="79"/>
      <c r="AI70" s="85" t="s">
        <v>1092</v>
      </c>
      <c r="AJ70" s="79" t="b">
        <v>0</v>
      </c>
      <c r="AK70" s="79">
        <v>26</v>
      </c>
      <c r="AL70" s="85" t="s">
        <v>1002</v>
      </c>
      <c r="AM70" s="79" t="s">
        <v>1114</v>
      </c>
      <c r="AN70" s="79" t="b">
        <v>0</v>
      </c>
      <c r="AO70" s="85" t="s">
        <v>1002</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2</v>
      </c>
      <c r="BE70" s="49">
        <v>9.523809523809524</v>
      </c>
      <c r="BF70" s="48">
        <v>0</v>
      </c>
      <c r="BG70" s="49">
        <v>0</v>
      </c>
      <c r="BH70" s="48">
        <v>0</v>
      </c>
      <c r="BI70" s="49">
        <v>0</v>
      </c>
      <c r="BJ70" s="48">
        <v>19</v>
      </c>
      <c r="BK70" s="49">
        <v>90.47619047619048</v>
      </c>
      <c r="BL70" s="48">
        <v>21</v>
      </c>
    </row>
    <row r="71" spans="1:64" ht="15">
      <c r="A71" s="64" t="s">
        <v>279</v>
      </c>
      <c r="B71" s="64" t="s">
        <v>295</v>
      </c>
      <c r="C71" s="65"/>
      <c r="D71" s="66"/>
      <c r="E71" s="67"/>
      <c r="F71" s="68"/>
      <c r="G71" s="65"/>
      <c r="H71" s="69"/>
      <c r="I71" s="70"/>
      <c r="J71" s="70"/>
      <c r="K71" s="34" t="s">
        <v>65</v>
      </c>
      <c r="L71" s="77">
        <v>83</v>
      </c>
      <c r="M71" s="77"/>
      <c r="N71" s="72"/>
      <c r="O71" s="79" t="s">
        <v>380</v>
      </c>
      <c r="P71" s="81">
        <v>43454.80648148148</v>
      </c>
      <c r="Q71" s="79" t="s">
        <v>406</v>
      </c>
      <c r="R71" s="79"/>
      <c r="S71" s="79"/>
      <c r="T71" s="79"/>
      <c r="U71" s="79"/>
      <c r="V71" s="83" t="s">
        <v>695</v>
      </c>
      <c r="W71" s="81">
        <v>43454.80648148148</v>
      </c>
      <c r="X71" s="83" t="s">
        <v>811</v>
      </c>
      <c r="Y71" s="79"/>
      <c r="Z71" s="79"/>
      <c r="AA71" s="85" t="s">
        <v>981</v>
      </c>
      <c r="AB71" s="79"/>
      <c r="AC71" s="79" t="b">
        <v>0</v>
      </c>
      <c r="AD71" s="79">
        <v>0</v>
      </c>
      <c r="AE71" s="85" t="s">
        <v>1092</v>
      </c>
      <c r="AF71" s="79" t="b">
        <v>0</v>
      </c>
      <c r="AG71" s="79" t="s">
        <v>1100</v>
      </c>
      <c r="AH71" s="79"/>
      <c r="AI71" s="85" t="s">
        <v>1092</v>
      </c>
      <c r="AJ71" s="79" t="b">
        <v>0</v>
      </c>
      <c r="AK71" s="79">
        <v>26</v>
      </c>
      <c r="AL71" s="85" t="s">
        <v>1002</v>
      </c>
      <c r="AM71" s="79" t="s">
        <v>1117</v>
      </c>
      <c r="AN71" s="79" t="b">
        <v>0</v>
      </c>
      <c r="AO71" s="85" t="s">
        <v>1002</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2</v>
      </c>
      <c r="BE71" s="49">
        <v>9.523809523809524</v>
      </c>
      <c r="BF71" s="48">
        <v>0</v>
      </c>
      <c r="BG71" s="49">
        <v>0</v>
      </c>
      <c r="BH71" s="48">
        <v>0</v>
      </c>
      <c r="BI71" s="49">
        <v>0</v>
      </c>
      <c r="BJ71" s="48">
        <v>19</v>
      </c>
      <c r="BK71" s="49">
        <v>90.47619047619048</v>
      </c>
      <c r="BL71" s="48">
        <v>21</v>
      </c>
    </row>
    <row r="72" spans="1:64" ht="15">
      <c r="A72" s="64" t="s">
        <v>280</v>
      </c>
      <c r="B72" s="64" t="s">
        <v>295</v>
      </c>
      <c r="C72" s="65"/>
      <c r="D72" s="66"/>
      <c r="E72" s="67"/>
      <c r="F72" s="68"/>
      <c r="G72" s="65"/>
      <c r="H72" s="69"/>
      <c r="I72" s="70"/>
      <c r="J72" s="70"/>
      <c r="K72" s="34" t="s">
        <v>65</v>
      </c>
      <c r="L72" s="77">
        <v>84</v>
      </c>
      <c r="M72" s="77"/>
      <c r="N72" s="72"/>
      <c r="O72" s="79" t="s">
        <v>380</v>
      </c>
      <c r="P72" s="81">
        <v>43454.80679398148</v>
      </c>
      <c r="Q72" s="79" t="s">
        <v>406</v>
      </c>
      <c r="R72" s="79"/>
      <c r="S72" s="79"/>
      <c r="T72" s="79"/>
      <c r="U72" s="79"/>
      <c r="V72" s="83" t="s">
        <v>696</v>
      </c>
      <c r="W72" s="81">
        <v>43454.80679398148</v>
      </c>
      <c r="X72" s="83" t="s">
        <v>812</v>
      </c>
      <c r="Y72" s="79"/>
      <c r="Z72" s="79"/>
      <c r="AA72" s="85" t="s">
        <v>982</v>
      </c>
      <c r="AB72" s="79"/>
      <c r="AC72" s="79" t="b">
        <v>0</v>
      </c>
      <c r="AD72" s="79">
        <v>0</v>
      </c>
      <c r="AE72" s="85" t="s">
        <v>1092</v>
      </c>
      <c r="AF72" s="79" t="b">
        <v>0</v>
      </c>
      <c r="AG72" s="79" t="s">
        <v>1100</v>
      </c>
      <c r="AH72" s="79"/>
      <c r="AI72" s="85" t="s">
        <v>1092</v>
      </c>
      <c r="AJ72" s="79" t="b">
        <v>0</v>
      </c>
      <c r="AK72" s="79">
        <v>26</v>
      </c>
      <c r="AL72" s="85" t="s">
        <v>1002</v>
      </c>
      <c r="AM72" s="79" t="s">
        <v>1117</v>
      </c>
      <c r="AN72" s="79" t="b">
        <v>0</v>
      </c>
      <c r="AO72" s="85" t="s">
        <v>1002</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2</v>
      </c>
      <c r="BE72" s="49">
        <v>9.523809523809524</v>
      </c>
      <c r="BF72" s="48">
        <v>0</v>
      </c>
      <c r="BG72" s="49">
        <v>0</v>
      </c>
      <c r="BH72" s="48">
        <v>0</v>
      </c>
      <c r="BI72" s="49">
        <v>0</v>
      </c>
      <c r="BJ72" s="48">
        <v>19</v>
      </c>
      <c r="BK72" s="49">
        <v>90.47619047619048</v>
      </c>
      <c r="BL72" s="48">
        <v>21</v>
      </c>
    </row>
    <row r="73" spans="1:64" ht="15">
      <c r="A73" s="64" t="s">
        <v>281</v>
      </c>
      <c r="B73" s="64" t="s">
        <v>342</v>
      </c>
      <c r="C73" s="65"/>
      <c r="D73" s="66"/>
      <c r="E73" s="67"/>
      <c r="F73" s="68"/>
      <c r="G73" s="65"/>
      <c r="H73" s="69"/>
      <c r="I73" s="70"/>
      <c r="J73" s="70"/>
      <c r="K73" s="34" t="s">
        <v>65</v>
      </c>
      <c r="L73" s="77">
        <v>85</v>
      </c>
      <c r="M73" s="77"/>
      <c r="N73" s="72"/>
      <c r="O73" s="79" t="s">
        <v>380</v>
      </c>
      <c r="P73" s="81">
        <v>43454.81993055555</v>
      </c>
      <c r="Q73" s="79" t="s">
        <v>408</v>
      </c>
      <c r="R73" s="83" t="s">
        <v>497</v>
      </c>
      <c r="S73" s="79" t="s">
        <v>562</v>
      </c>
      <c r="T73" s="79"/>
      <c r="U73" s="79"/>
      <c r="V73" s="83" t="s">
        <v>697</v>
      </c>
      <c r="W73" s="81">
        <v>43454.81993055555</v>
      </c>
      <c r="X73" s="83" t="s">
        <v>813</v>
      </c>
      <c r="Y73" s="79"/>
      <c r="Z73" s="79"/>
      <c r="AA73" s="85" t="s">
        <v>983</v>
      </c>
      <c r="AB73" s="79"/>
      <c r="AC73" s="79" t="b">
        <v>0</v>
      </c>
      <c r="AD73" s="79">
        <v>0</v>
      </c>
      <c r="AE73" s="85" t="s">
        <v>1092</v>
      </c>
      <c r="AF73" s="79" t="b">
        <v>0</v>
      </c>
      <c r="AG73" s="79" t="s">
        <v>1100</v>
      </c>
      <c r="AH73" s="79"/>
      <c r="AI73" s="85" t="s">
        <v>1092</v>
      </c>
      <c r="AJ73" s="79" t="b">
        <v>0</v>
      </c>
      <c r="AK73" s="79">
        <v>0</v>
      </c>
      <c r="AL73" s="85" t="s">
        <v>1092</v>
      </c>
      <c r="AM73" s="79" t="s">
        <v>1115</v>
      </c>
      <c r="AN73" s="79" t="b">
        <v>1</v>
      </c>
      <c r="AO73" s="85" t="s">
        <v>983</v>
      </c>
      <c r="AP73" s="79" t="s">
        <v>176</v>
      </c>
      <c r="AQ73" s="79">
        <v>0</v>
      </c>
      <c r="AR73" s="79">
        <v>0</v>
      </c>
      <c r="AS73" s="79"/>
      <c r="AT73" s="79"/>
      <c r="AU73" s="79"/>
      <c r="AV73" s="79"/>
      <c r="AW73" s="79"/>
      <c r="AX73" s="79"/>
      <c r="AY73" s="79"/>
      <c r="AZ73" s="79"/>
      <c r="BA73">
        <v>2</v>
      </c>
      <c r="BB73" s="78" t="str">
        <f>REPLACE(INDEX(GroupVertices[Group],MATCH(Edges24[[#This Row],[Vertex 1]],GroupVertices[Vertex],0)),1,1,"")</f>
        <v>1</v>
      </c>
      <c r="BC73" s="78" t="str">
        <f>REPLACE(INDEX(GroupVertices[Group],MATCH(Edges24[[#This Row],[Vertex 2]],GroupVertices[Vertex],0)),1,1,"")</f>
        <v>1</v>
      </c>
      <c r="BD73" s="48">
        <v>1</v>
      </c>
      <c r="BE73" s="49">
        <v>5.555555555555555</v>
      </c>
      <c r="BF73" s="48">
        <v>0</v>
      </c>
      <c r="BG73" s="49">
        <v>0</v>
      </c>
      <c r="BH73" s="48">
        <v>0</v>
      </c>
      <c r="BI73" s="49">
        <v>0</v>
      </c>
      <c r="BJ73" s="48">
        <v>17</v>
      </c>
      <c r="BK73" s="49">
        <v>94.44444444444444</v>
      </c>
      <c r="BL73" s="48">
        <v>18</v>
      </c>
    </row>
    <row r="74" spans="1:64" ht="15">
      <c r="A74" s="64" t="s">
        <v>281</v>
      </c>
      <c r="B74" s="64" t="s">
        <v>342</v>
      </c>
      <c r="C74" s="65"/>
      <c r="D74" s="66"/>
      <c r="E74" s="67"/>
      <c r="F74" s="68"/>
      <c r="G74" s="65"/>
      <c r="H74" s="69"/>
      <c r="I74" s="70"/>
      <c r="J74" s="70"/>
      <c r="K74" s="34" t="s">
        <v>65</v>
      </c>
      <c r="L74" s="77">
        <v>86</v>
      </c>
      <c r="M74" s="77"/>
      <c r="N74" s="72"/>
      <c r="O74" s="79" t="s">
        <v>380</v>
      </c>
      <c r="P74" s="81">
        <v>43454.81993055555</v>
      </c>
      <c r="Q74" s="79" t="s">
        <v>409</v>
      </c>
      <c r="R74" s="83" t="s">
        <v>498</v>
      </c>
      <c r="S74" s="79" t="s">
        <v>562</v>
      </c>
      <c r="T74" s="79" t="s">
        <v>594</v>
      </c>
      <c r="U74" s="79"/>
      <c r="V74" s="83" t="s">
        <v>697</v>
      </c>
      <c r="W74" s="81">
        <v>43454.81993055555</v>
      </c>
      <c r="X74" s="83" t="s">
        <v>814</v>
      </c>
      <c r="Y74" s="79"/>
      <c r="Z74" s="79"/>
      <c r="AA74" s="85" t="s">
        <v>984</v>
      </c>
      <c r="AB74" s="85" t="s">
        <v>983</v>
      </c>
      <c r="AC74" s="79" t="b">
        <v>0</v>
      </c>
      <c r="AD74" s="79">
        <v>0</v>
      </c>
      <c r="AE74" s="85" t="s">
        <v>1094</v>
      </c>
      <c r="AF74" s="79" t="b">
        <v>0</v>
      </c>
      <c r="AG74" s="79" t="s">
        <v>1100</v>
      </c>
      <c r="AH74" s="79"/>
      <c r="AI74" s="85" t="s">
        <v>1092</v>
      </c>
      <c r="AJ74" s="79" t="b">
        <v>0</v>
      </c>
      <c r="AK74" s="79">
        <v>0</v>
      </c>
      <c r="AL74" s="85" t="s">
        <v>1092</v>
      </c>
      <c r="AM74" s="79" t="s">
        <v>1115</v>
      </c>
      <c r="AN74" s="79" t="b">
        <v>1</v>
      </c>
      <c r="AO74" s="85" t="s">
        <v>983</v>
      </c>
      <c r="AP74" s="79" t="s">
        <v>176</v>
      </c>
      <c r="AQ74" s="79">
        <v>0</v>
      </c>
      <c r="AR74" s="79">
        <v>0</v>
      </c>
      <c r="AS74" s="79"/>
      <c r="AT74" s="79"/>
      <c r="AU74" s="79"/>
      <c r="AV74" s="79"/>
      <c r="AW74" s="79"/>
      <c r="AX74" s="79"/>
      <c r="AY74" s="79"/>
      <c r="AZ74" s="79"/>
      <c r="BA74">
        <v>2</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18</v>
      </c>
      <c r="BK74" s="49">
        <v>100</v>
      </c>
      <c r="BL74" s="48">
        <v>18</v>
      </c>
    </row>
    <row r="75" spans="1:64" ht="15">
      <c r="A75" s="64" t="s">
        <v>281</v>
      </c>
      <c r="B75" s="64" t="s">
        <v>295</v>
      </c>
      <c r="C75" s="65"/>
      <c r="D75" s="66"/>
      <c r="E75" s="67"/>
      <c r="F75" s="68"/>
      <c r="G75" s="65"/>
      <c r="H75" s="69"/>
      <c r="I75" s="70"/>
      <c r="J75" s="70"/>
      <c r="K75" s="34" t="s">
        <v>65</v>
      </c>
      <c r="L75" s="77">
        <v>87</v>
      </c>
      <c r="M75" s="77"/>
      <c r="N75" s="72"/>
      <c r="O75" s="79" t="s">
        <v>380</v>
      </c>
      <c r="P75" s="81">
        <v>43454.65510416667</v>
      </c>
      <c r="Q75" s="79" t="s">
        <v>410</v>
      </c>
      <c r="R75" s="83" t="s">
        <v>499</v>
      </c>
      <c r="S75" s="79" t="s">
        <v>568</v>
      </c>
      <c r="T75" s="79" t="s">
        <v>601</v>
      </c>
      <c r="U75" s="79"/>
      <c r="V75" s="83" t="s">
        <v>697</v>
      </c>
      <c r="W75" s="81">
        <v>43454.65510416667</v>
      </c>
      <c r="X75" s="83" t="s">
        <v>815</v>
      </c>
      <c r="Y75" s="79"/>
      <c r="Z75" s="79"/>
      <c r="AA75" s="85" t="s">
        <v>985</v>
      </c>
      <c r="AB75" s="79"/>
      <c r="AC75" s="79" t="b">
        <v>0</v>
      </c>
      <c r="AD75" s="79">
        <v>0</v>
      </c>
      <c r="AE75" s="85" t="s">
        <v>1092</v>
      </c>
      <c r="AF75" s="79" t="b">
        <v>0</v>
      </c>
      <c r="AG75" s="79" t="s">
        <v>1100</v>
      </c>
      <c r="AH75" s="79"/>
      <c r="AI75" s="85" t="s">
        <v>1092</v>
      </c>
      <c r="AJ75" s="79" t="b">
        <v>0</v>
      </c>
      <c r="AK75" s="79">
        <v>0</v>
      </c>
      <c r="AL75" s="85" t="s">
        <v>1092</v>
      </c>
      <c r="AM75" s="79" t="s">
        <v>1115</v>
      </c>
      <c r="AN75" s="79" t="b">
        <v>0</v>
      </c>
      <c r="AO75" s="85" t="s">
        <v>985</v>
      </c>
      <c r="AP75" s="79" t="s">
        <v>176</v>
      </c>
      <c r="AQ75" s="79">
        <v>0</v>
      </c>
      <c r="AR75" s="79">
        <v>0</v>
      </c>
      <c r="AS75" s="79"/>
      <c r="AT75" s="79"/>
      <c r="AU75" s="79"/>
      <c r="AV75" s="79"/>
      <c r="AW75" s="79"/>
      <c r="AX75" s="79"/>
      <c r="AY75" s="79"/>
      <c r="AZ75" s="79"/>
      <c r="BA75">
        <v>3</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14</v>
      </c>
      <c r="BK75" s="49">
        <v>100</v>
      </c>
      <c r="BL75" s="48">
        <v>14</v>
      </c>
    </row>
    <row r="76" spans="1:64" ht="15">
      <c r="A76" s="64" t="s">
        <v>281</v>
      </c>
      <c r="B76" s="64" t="s">
        <v>295</v>
      </c>
      <c r="C76" s="65"/>
      <c r="D76" s="66"/>
      <c r="E76" s="67"/>
      <c r="F76" s="68"/>
      <c r="G76" s="65"/>
      <c r="H76" s="69"/>
      <c r="I76" s="70"/>
      <c r="J76" s="70"/>
      <c r="K76" s="34" t="s">
        <v>65</v>
      </c>
      <c r="L76" s="77">
        <v>88</v>
      </c>
      <c r="M76" s="77"/>
      <c r="N76" s="72"/>
      <c r="O76" s="79" t="s">
        <v>380</v>
      </c>
      <c r="P76" s="81">
        <v>43454.65607638889</v>
      </c>
      <c r="Q76" s="79" t="s">
        <v>411</v>
      </c>
      <c r="R76" s="79"/>
      <c r="S76" s="79"/>
      <c r="T76" s="79" t="s">
        <v>602</v>
      </c>
      <c r="U76" s="79"/>
      <c r="V76" s="83" t="s">
        <v>697</v>
      </c>
      <c r="W76" s="81">
        <v>43454.65607638889</v>
      </c>
      <c r="X76" s="83" t="s">
        <v>816</v>
      </c>
      <c r="Y76" s="79"/>
      <c r="Z76" s="79"/>
      <c r="AA76" s="85" t="s">
        <v>986</v>
      </c>
      <c r="AB76" s="79"/>
      <c r="AC76" s="79" t="b">
        <v>0</v>
      </c>
      <c r="AD76" s="79">
        <v>0</v>
      </c>
      <c r="AE76" s="85" t="s">
        <v>1092</v>
      </c>
      <c r="AF76" s="79" t="b">
        <v>0</v>
      </c>
      <c r="AG76" s="79" t="s">
        <v>1100</v>
      </c>
      <c r="AH76" s="79"/>
      <c r="AI76" s="85" t="s">
        <v>1092</v>
      </c>
      <c r="AJ76" s="79" t="b">
        <v>0</v>
      </c>
      <c r="AK76" s="79">
        <v>0</v>
      </c>
      <c r="AL76" s="85" t="s">
        <v>1092</v>
      </c>
      <c r="AM76" s="79" t="s">
        <v>1115</v>
      </c>
      <c r="AN76" s="79" t="b">
        <v>0</v>
      </c>
      <c r="AO76" s="85" t="s">
        <v>986</v>
      </c>
      <c r="AP76" s="79" t="s">
        <v>176</v>
      </c>
      <c r="AQ76" s="79">
        <v>0</v>
      </c>
      <c r="AR76" s="79">
        <v>0</v>
      </c>
      <c r="AS76" s="79"/>
      <c r="AT76" s="79"/>
      <c r="AU76" s="79"/>
      <c r="AV76" s="79"/>
      <c r="AW76" s="79"/>
      <c r="AX76" s="79"/>
      <c r="AY76" s="79"/>
      <c r="AZ76" s="79"/>
      <c r="BA76">
        <v>3</v>
      </c>
      <c r="BB76" s="78" t="str">
        <f>REPLACE(INDEX(GroupVertices[Group],MATCH(Edges24[[#This Row],[Vertex 1]],GroupVertices[Vertex],0)),1,1,"")</f>
        <v>1</v>
      </c>
      <c r="BC76" s="78" t="str">
        <f>REPLACE(INDEX(GroupVertices[Group],MATCH(Edges24[[#This Row],[Vertex 2]],GroupVertices[Vertex],0)),1,1,"")</f>
        <v>1</v>
      </c>
      <c r="BD76" s="48">
        <v>1</v>
      </c>
      <c r="BE76" s="49">
        <v>6.666666666666667</v>
      </c>
      <c r="BF76" s="48">
        <v>0</v>
      </c>
      <c r="BG76" s="49">
        <v>0</v>
      </c>
      <c r="BH76" s="48">
        <v>0</v>
      </c>
      <c r="BI76" s="49">
        <v>0</v>
      </c>
      <c r="BJ76" s="48">
        <v>14</v>
      </c>
      <c r="BK76" s="49">
        <v>93.33333333333333</v>
      </c>
      <c r="BL76" s="48">
        <v>15</v>
      </c>
    </row>
    <row r="77" spans="1:64" ht="15">
      <c r="A77" s="64" t="s">
        <v>281</v>
      </c>
      <c r="B77" s="64" t="s">
        <v>281</v>
      </c>
      <c r="C77" s="65"/>
      <c r="D77" s="66"/>
      <c r="E77" s="67"/>
      <c r="F77" s="68"/>
      <c r="G77" s="65"/>
      <c r="H77" s="69"/>
      <c r="I77" s="70"/>
      <c r="J77" s="70"/>
      <c r="K77" s="34" t="s">
        <v>65</v>
      </c>
      <c r="L77" s="77">
        <v>89</v>
      </c>
      <c r="M77" s="77"/>
      <c r="N77" s="72"/>
      <c r="O77" s="79" t="s">
        <v>176</v>
      </c>
      <c r="P77" s="81">
        <v>43454.65673611111</v>
      </c>
      <c r="Q77" s="79" t="s">
        <v>412</v>
      </c>
      <c r="R77" s="83" t="s">
        <v>500</v>
      </c>
      <c r="S77" s="79" t="s">
        <v>562</v>
      </c>
      <c r="T77" s="79"/>
      <c r="U77" s="79"/>
      <c r="V77" s="83" t="s">
        <v>697</v>
      </c>
      <c r="W77" s="81">
        <v>43454.65673611111</v>
      </c>
      <c r="X77" s="83" t="s">
        <v>817</v>
      </c>
      <c r="Y77" s="79"/>
      <c r="Z77" s="79"/>
      <c r="AA77" s="85" t="s">
        <v>987</v>
      </c>
      <c r="AB77" s="79"/>
      <c r="AC77" s="79" t="b">
        <v>0</v>
      </c>
      <c r="AD77" s="79">
        <v>0</v>
      </c>
      <c r="AE77" s="85" t="s">
        <v>1092</v>
      </c>
      <c r="AF77" s="79" t="b">
        <v>0</v>
      </c>
      <c r="AG77" s="79" t="s">
        <v>1100</v>
      </c>
      <c r="AH77" s="79"/>
      <c r="AI77" s="85" t="s">
        <v>1092</v>
      </c>
      <c r="AJ77" s="79" t="b">
        <v>0</v>
      </c>
      <c r="AK77" s="79">
        <v>0</v>
      </c>
      <c r="AL77" s="85" t="s">
        <v>1092</v>
      </c>
      <c r="AM77" s="79" t="s">
        <v>1115</v>
      </c>
      <c r="AN77" s="79" t="b">
        <v>1</v>
      </c>
      <c r="AO77" s="85" t="s">
        <v>987</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1</v>
      </c>
      <c r="BE77" s="49">
        <v>5.882352941176471</v>
      </c>
      <c r="BF77" s="48">
        <v>1</v>
      </c>
      <c r="BG77" s="49">
        <v>5.882352941176471</v>
      </c>
      <c r="BH77" s="48">
        <v>0</v>
      </c>
      <c r="BI77" s="49">
        <v>0</v>
      </c>
      <c r="BJ77" s="48">
        <v>15</v>
      </c>
      <c r="BK77" s="49">
        <v>88.23529411764706</v>
      </c>
      <c r="BL77" s="48">
        <v>17</v>
      </c>
    </row>
    <row r="78" spans="1:64" ht="15">
      <c r="A78" s="64" t="s">
        <v>281</v>
      </c>
      <c r="B78" s="64" t="s">
        <v>295</v>
      </c>
      <c r="C78" s="65"/>
      <c r="D78" s="66"/>
      <c r="E78" s="67"/>
      <c r="F78" s="68"/>
      <c r="G78" s="65"/>
      <c r="H78" s="69"/>
      <c r="I78" s="70"/>
      <c r="J78" s="70"/>
      <c r="K78" s="34" t="s">
        <v>65</v>
      </c>
      <c r="L78" s="77">
        <v>90</v>
      </c>
      <c r="M78" s="77"/>
      <c r="N78" s="72"/>
      <c r="O78" s="79" t="s">
        <v>380</v>
      </c>
      <c r="P78" s="81">
        <v>43454.76179398148</v>
      </c>
      <c r="Q78" s="79" t="s">
        <v>406</v>
      </c>
      <c r="R78" s="79"/>
      <c r="S78" s="79"/>
      <c r="T78" s="79"/>
      <c r="U78" s="79"/>
      <c r="V78" s="83" t="s">
        <v>697</v>
      </c>
      <c r="W78" s="81">
        <v>43454.76179398148</v>
      </c>
      <c r="X78" s="83" t="s">
        <v>818</v>
      </c>
      <c r="Y78" s="79"/>
      <c r="Z78" s="79"/>
      <c r="AA78" s="85" t="s">
        <v>988</v>
      </c>
      <c r="AB78" s="79"/>
      <c r="AC78" s="79" t="b">
        <v>0</v>
      </c>
      <c r="AD78" s="79">
        <v>0</v>
      </c>
      <c r="AE78" s="85" t="s">
        <v>1092</v>
      </c>
      <c r="AF78" s="79" t="b">
        <v>0</v>
      </c>
      <c r="AG78" s="79" t="s">
        <v>1100</v>
      </c>
      <c r="AH78" s="79"/>
      <c r="AI78" s="85" t="s">
        <v>1092</v>
      </c>
      <c r="AJ78" s="79" t="b">
        <v>0</v>
      </c>
      <c r="AK78" s="79">
        <v>34</v>
      </c>
      <c r="AL78" s="85" t="s">
        <v>1002</v>
      </c>
      <c r="AM78" s="79" t="s">
        <v>1117</v>
      </c>
      <c r="AN78" s="79" t="b">
        <v>0</v>
      </c>
      <c r="AO78" s="85" t="s">
        <v>1002</v>
      </c>
      <c r="AP78" s="79" t="s">
        <v>176</v>
      </c>
      <c r="AQ78" s="79">
        <v>0</v>
      </c>
      <c r="AR78" s="79">
        <v>0</v>
      </c>
      <c r="AS78" s="79"/>
      <c r="AT78" s="79"/>
      <c r="AU78" s="79"/>
      <c r="AV78" s="79"/>
      <c r="AW78" s="79"/>
      <c r="AX78" s="79"/>
      <c r="AY78" s="79"/>
      <c r="AZ78" s="79"/>
      <c r="BA78">
        <v>3</v>
      </c>
      <c r="BB78" s="78" t="str">
        <f>REPLACE(INDEX(GroupVertices[Group],MATCH(Edges24[[#This Row],[Vertex 1]],GroupVertices[Vertex],0)),1,1,"")</f>
        <v>1</v>
      </c>
      <c r="BC78" s="78" t="str">
        <f>REPLACE(INDEX(GroupVertices[Group],MATCH(Edges24[[#This Row],[Vertex 2]],GroupVertices[Vertex],0)),1,1,"")</f>
        <v>1</v>
      </c>
      <c r="BD78" s="48">
        <v>2</v>
      </c>
      <c r="BE78" s="49">
        <v>9.523809523809524</v>
      </c>
      <c r="BF78" s="48">
        <v>0</v>
      </c>
      <c r="BG78" s="49">
        <v>0</v>
      </c>
      <c r="BH78" s="48">
        <v>0</v>
      </c>
      <c r="BI78" s="49">
        <v>0</v>
      </c>
      <c r="BJ78" s="48">
        <v>19</v>
      </c>
      <c r="BK78" s="49">
        <v>90.47619047619048</v>
      </c>
      <c r="BL78" s="48">
        <v>21</v>
      </c>
    </row>
    <row r="79" spans="1:64" ht="15">
      <c r="A79" s="64" t="s">
        <v>282</v>
      </c>
      <c r="B79" s="64" t="s">
        <v>295</v>
      </c>
      <c r="C79" s="65"/>
      <c r="D79" s="66"/>
      <c r="E79" s="67"/>
      <c r="F79" s="68"/>
      <c r="G79" s="65"/>
      <c r="H79" s="69"/>
      <c r="I79" s="70"/>
      <c r="J79" s="70"/>
      <c r="K79" s="34" t="s">
        <v>65</v>
      </c>
      <c r="L79" s="77">
        <v>91</v>
      </c>
      <c r="M79" s="77"/>
      <c r="N79" s="72"/>
      <c r="O79" s="79" t="s">
        <v>380</v>
      </c>
      <c r="P79" s="81">
        <v>43454.87572916667</v>
      </c>
      <c r="Q79" s="79" t="s">
        <v>406</v>
      </c>
      <c r="R79" s="79"/>
      <c r="S79" s="79"/>
      <c r="T79" s="79"/>
      <c r="U79" s="79"/>
      <c r="V79" s="83" t="s">
        <v>698</v>
      </c>
      <c r="W79" s="81">
        <v>43454.87572916667</v>
      </c>
      <c r="X79" s="83" t="s">
        <v>819</v>
      </c>
      <c r="Y79" s="79"/>
      <c r="Z79" s="79"/>
      <c r="AA79" s="85" t="s">
        <v>989</v>
      </c>
      <c r="AB79" s="79"/>
      <c r="AC79" s="79" t="b">
        <v>0</v>
      </c>
      <c r="AD79" s="79">
        <v>0</v>
      </c>
      <c r="AE79" s="85" t="s">
        <v>1092</v>
      </c>
      <c r="AF79" s="79" t="b">
        <v>0</v>
      </c>
      <c r="AG79" s="79" t="s">
        <v>1100</v>
      </c>
      <c r="AH79" s="79"/>
      <c r="AI79" s="85" t="s">
        <v>1092</v>
      </c>
      <c r="AJ79" s="79" t="b">
        <v>0</v>
      </c>
      <c r="AK79" s="79">
        <v>26</v>
      </c>
      <c r="AL79" s="85" t="s">
        <v>1002</v>
      </c>
      <c r="AM79" s="79" t="s">
        <v>1117</v>
      </c>
      <c r="AN79" s="79" t="b">
        <v>0</v>
      </c>
      <c r="AO79" s="85" t="s">
        <v>1002</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2</v>
      </c>
      <c r="BE79" s="49">
        <v>9.523809523809524</v>
      </c>
      <c r="BF79" s="48">
        <v>0</v>
      </c>
      <c r="BG79" s="49">
        <v>0</v>
      </c>
      <c r="BH79" s="48">
        <v>0</v>
      </c>
      <c r="BI79" s="49">
        <v>0</v>
      </c>
      <c r="BJ79" s="48">
        <v>19</v>
      </c>
      <c r="BK79" s="49">
        <v>90.47619047619048</v>
      </c>
      <c r="BL79" s="48">
        <v>21</v>
      </c>
    </row>
    <row r="80" spans="1:64" ht="15">
      <c r="A80" s="64" t="s">
        <v>283</v>
      </c>
      <c r="B80" s="64" t="s">
        <v>295</v>
      </c>
      <c r="C80" s="65"/>
      <c r="D80" s="66"/>
      <c r="E80" s="67"/>
      <c r="F80" s="68"/>
      <c r="G80" s="65"/>
      <c r="H80" s="69"/>
      <c r="I80" s="70"/>
      <c r="J80" s="70"/>
      <c r="K80" s="34" t="s">
        <v>65</v>
      </c>
      <c r="L80" s="77">
        <v>92</v>
      </c>
      <c r="M80" s="77"/>
      <c r="N80" s="72"/>
      <c r="O80" s="79" t="s">
        <v>380</v>
      </c>
      <c r="P80" s="81">
        <v>43454.918078703704</v>
      </c>
      <c r="Q80" s="79" t="s">
        <v>406</v>
      </c>
      <c r="R80" s="79"/>
      <c r="S80" s="79"/>
      <c r="T80" s="79"/>
      <c r="U80" s="79"/>
      <c r="V80" s="83" t="s">
        <v>699</v>
      </c>
      <c r="W80" s="81">
        <v>43454.918078703704</v>
      </c>
      <c r="X80" s="83" t="s">
        <v>820</v>
      </c>
      <c r="Y80" s="79"/>
      <c r="Z80" s="79"/>
      <c r="AA80" s="85" t="s">
        <v>990</v>
      </c>
      <c r="AB80" s="79"/>
      <c r="AC80" s="79" t="b">
        <v>0</v>
      </c>
      <c r="AD80" s="79">
        <v>0</v>
      </c>
      <c r="AE80" s="85" t="s">
        <v>1092</v>
      </c>
      <c r="AF80" s="79" t="b">
        <v>0</v>
      </c>
      <c r="AG80" s="79" t="s">
        <v>1100</v>
      </c>
      <c r="AH80" s="79"/>
      <c r="AI80" s="85" t="s">
        <v>1092</v>
      </c>
      <c r="AJ80" s="79" t="b">
        <v>0</v>
      </c>
      <c r="AK80" s="79">
        <v>34</v>
      </c>
      <c r="AL80" s="85" t="s">
        <v>1002</v>
      </c>
      <c r="AM80" s="79" t="s">
        <v>1113</v>
      </c>
      <c r="AN80" s="79" t="b">
        <v>0</v>
      </c>
      <c r="AO80" s="85" t="s">
        <v>1002</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2</v>
      </c>
      <c r="BE80" s="49">
        <v>9.523809523809524</v>
      </c>
      <c r="BF80" s="48">
        <v>0</v>
      </c>
      <c r="BG80" s="49">
        <v>0</v>
      </c>
      <c r="BH80" s="48">
        <v>0</v>
      </c>
      <c r="BI80" s="49">
        <v>0</v>
      </c>
      <c r="BJ80" s="48">
        <v>19</v>
      </c>
      <c r="BK80" s="49">
        <v>90.47619047619048</v>
      </c>
      <c r="BL80" s="48">
        <v>21</v>
      </c>
    </row>
    <row r="81" spans="1:64" ht="15">
      <c r="A81" s="64" t="s">
        <v>284</v>
      </c>
      <c r="B81" s="64" t="s">
        <v>295</v>
      </c>
      <c r="C81" s="65"/>
      <c r="D81" s="66"/>
      <c r="E81" s="67"/>
      <c r="F81" s="68"/>
      <c r="G81" s="65"/>
      <c r="H81" s="69"/>
      <c r="I81" s="70"/>
      <c r="J81" s="70"/>
      <c r="K81" s="34" t="s">
        <v>65</v>
      </c>
      <c r="L81" s="77">
        <v>93</v>
      </c>
      <c r="M81" s="77"/>
      <c r="N81" s="72"/>
      <c r="O81" s="79" t="s">
        <v>380</v>
      </c>
      <c r="P81" s="81">
        <v>43454.93717592592</v>
      </c>
      <c r="Q81" s="79" t="s">
        <v>406</v>
      </c>
      <c r="R81" s="79"/>
      <c r="S81" s="79"/>
      <c r="T81" s="79"/>
      <c r="U81" s="79"/>
      <c r="V81" s="83" t="s">
        <v>700</v>
      </c>
      <c r="W81" s="81">
        <v>43454.93717592592</v>
      </c>
      <c r="X81" s="83" t="s">
        <v>821</v>
      </c>
      <c r="Y81" s="79"/>
      <c r="Z81" s="79"/>
      <c r="AA81" s="85" t="s">
        <v>991</v>
      </c>
      <c r="AB81" s="79"/>
      <c r="AC81" s="79" t="b">
        <v>0</v>
      </c>
      <c r="AD81" s="79">
        <v>0</v>
      </c>
      <c r="AE81" s="85" t="s">
        <v>1092</v>
      </c>
      <c r="AF81" s="79" t="b">
        <v>0</v>
      </c>
      <c r="AG81" s="79" t="s">
        <v>1100</v>
      </c>
      <c r="AH81" s="79"/>
      <c r="AI81" s="85" t="s">
        <v>1092</v>
      </c>
      <c r="AJ81" s="79" t="b">
        <v>0</v>
      </c>
      <c r="AK81" s="79">
        <v>34</v>
      </c>
      <c r="AL81" s="85" t="s">
        <v>1002</v>
      </c>
      <c r="AM81" s="79" t="s">
        <v>1117</v>
      </c>
      <c r="AN81" s="79" t="b">
        <v>0</v>
      </c>
      <c r="AO81" s="85" t="s">
        <v>1002</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2</v>
      </c>
      <c r="BE81" s="49">
        <v>9.523809523809524</v>
      </c>
      <c r="BF81" s="48">
        <v>0</v>
      </c>
      <c r="BG81" s="49">
        <v>0</v>
      </c>
      <c r="BH81" s="48">
        <v>0</v>
      </c>
      <c r="BI81" s="49">
        <v>0</v>
      </c>
      <c r="BJ81" s="48">
        <v>19</v>
      </c>
      <c r="BK81" s="49">
        <v>90.47619047619048</v>
      </c>
      <c r="BL81" s="48">
        <v>21</v>
      </c>
    </row>
    <row r="82" spans="1:64" ht="15">
      <c r="A82" s="64" t="s">
        <v>285</v>
      </c>
      <c r="B82" s="64" t="s">
        <v>295</v>
      </c>
      <c r="C82" s="65"/>
      <c r="D82" s="66"/>
      <c r="E82" s="67"/>
      <c r="F82" s="68"/>
      <c r="G82" s="65"/>
      <c r="H82" s="69"/>
      <c r="I82" s="70"/>
      <c r="J82" s="70"/>
      <c r="K82" s="34" t="s">
        <v>65</v>
      </c>
      <c r="L82" s="77">
        <v>94</v>
      </c>
      <c r="M82" s="77"/>
      <c r="N82" s="72"/>
      <c r="O82" s="79" t="s">
        <v>380</v>
      </c>
      <c r="P82" s="81">
        <v>43454.93730324074</v>
      </c>
      <c r="Q82" s="79" t="s">
        <v>406</v>
      </c>
      <c r="R82" s="79"/>
      <c r="S82" s="79"/>
      <c r="T82" s="79"/>
      <c r="U82" s="79"/>
      <c r="V82" s="83" t="s">
        <v>634</v>
      </c>
      <c r="W82" s="81">
        <v>43454.93730324074</v>
      </c>
      <c r="X82" s="83" t="s">
        <v>822</v>
      </c>
      <c r="Y82" s="79"/>
      <c r="Z82" s="79"/>
      <c r="AA82" s="85" t="s">
        <v>992</v>
      </c>
      <c r="AB82" s="79"/>
      <c r="AC82" s="79" t="b">
        <v>0</v>
      </c>
      <c r="AD82" s="79">
        <v>0</v>
      </c>
      <c r="AE82" s="85" t="s">
        <v>1092</v>
      </c>
      <c r="AF82" s="79" t="b">
        <v>0</v>
      </c>
      <c r="AG82" s="79" t="s">
        <v>1100</v>
      </c>
      <c r="AH82" s="79"/>
      <c r="AI82" s="85" t="s">
        <v>1092</v>
      </c>
      <c r="AJ82" s="79" t="b">
        <v>0</v>
      </c>
      <c r="AK82" s="79">
        <v>34</v>
      </c>
      <c r="AL82" s="85" t="s">
        <v>1002</v>
      </c>
      <c r="AM82" s="79" t="s">
        <v>1113</v>
      </c>
      <c r="AN82" s="79" t="b">
        <v>0</v>
      </c>
      <c r="AO82" s="85" t="s">
        <v>1002</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2</v>
      </c>
      <c r="BE82" s="49">
        <v>9.523809523809524</v>
      </c>
      <c r="BF82" s="48">
        <v>0</v>
      </c>
      <c r="BG82" s="49">
        <v>0</v>
      </c>
      <c r="BH82" s="48">
        <v>0</v>
      </c>
      <c r="BI82" s="49">
        <v>0</v>
      </c>
      <c r="BJ82" s="48">
        <v>19</v>
      </c>
      <c r="BK82" s="49">
        <v>90.47619047619048</v>
      </c>
      <c r="BL82" s="48">
        <v>21</v>
      </c>
    </row>
    <row r="83" spans="1:64" ht="15">
      <c r="A83" s="64" t="s">
        <v>286</v>
      </c>
      <c r="B83" s="64" t="s">
        <v>295</v>
      </c>
      <c r="C83" s="65"/>
      <c r="D83" s="66"/>
      <c r="E83" s="67"/>
      <c r="F83" s="68"/>
      <c r="G83" s="65"/>
      <c r="H83" s="69"/>
      <c r="I83" s="70"/>
      <c r="J83" s="70"/>
      <c r="K83" s="34" t="s">
        <v>65</v>
      </c>
      <c r="L83" s="77">
        <v>95</v>
      </c>
      <c r="M83" s="77"/>
      <c r="N83" s="72"/>
      <c r="O83" s="79" t="s">
        <v>380</v>
      </c>
      <c r="P83" s="81">
        <v>43454.954872685186</v>
      </c>
      <c r="Q83" s="79" t="s">
        <v>406</v>
      </c>
      <c r="R83" s="79"/>
      <c r="S83" s="79"/>
      <c r="T83" s="79"/>
      <c r="U83" s="79"/>
      <c r="V83" s="83" t="s">
        <v>701</v>
      </c>
      <c r="W83" s="81">
        <v>43454.954872685186</v>
      </c>
      <c r="X83" s="83" t="s">
        <v>823</v>
      </c>
      <c r="Y83" s="79"/>
      <c r="Z83" s="79"/>
      <c r="AA83" s="85" t="s">
        <v>993</v>
      </c>
      <c r="AB83" s="79"/>
      <c r="AC83" s="79" t="b">
        <v>0</v>
      </c>
      <c r="AD83" s="79">
        <v>0</v>
      </c>
      <c r="AE83" s="85" t="s">
        <v>1092</v>
      </c>
      <c r="AF83" s="79" t="b">
        <v>0</v>
      </c>
      <c r="AG83" s="79" t="s">
        <v>1100</v>
      </c>
      <c r="AH83" s="79"/>
      <c r="AI83" s="85" t="s">
        <v>1092</v>
      </c>
      <c r="AJ83" s="79" t="b">
        <v>0</v>
      </c>
      <c r="AK83" s="79">
        <v>34</v>
      </c>
      <c r="AL83" s="85" t="s">
        <v>1002</v>
      </c>
      <c r="AM83" s="79" t="s">
        <v>1117</v>
      </c>
      <c r="AN83" s="79" t="b">
        <v>0</v>
      </c>
      <c r="AO83" s="85" t="s">
        <v>1002</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2</v>
      </c>
      <c r="BE83" s="49">
        <v>9.523809523809524</v>
      </c>
      <c r="BF83" s="48">
        <v>0</v>
      </c>
      <c r="BG83" s="49">
        <v>0</v>
      </c>
      <c r="BH83" s="48">
        <v>0</v>
      </c>
      <c r="BI83" s="49">
        <v>0</v>
      </c>
      <c r="BJ83" s="48">
        <v>19</v>
      </c>
      <c r="BK83" s="49">
        <v>90.47619047619048</v>
      </c>
      <c r="BL83" s="48">
        <v>21</v>
      </c>
    </row>
    <row r="84" spans="1:64" ht="15">
      <c r="A84" s="64" t="s">
        <v>287</v>
      </c>
      <c r="B84" s="64" t="s">
        <v>295</v>
      </c>
      <c r="C84" s="65"/>
      <c r="D84" s="66"/>
      <c r="E84" s="67"/>
      <c r="F84" s="68"/>
      <c r="G84" s="65"/>
      <c r="H84" s="69"/>
      <c r="I84" s="70"/>
      <c r="J84" s="70"/>
      <c r="K84" s="34" t="s">
        <v>65</v>
      </c>
      <c r="L84" s="77">
        <v>96</v>
      </c>
      <c r="M84" s="77"/>
      <c r="N84" s="72"/>
      <c r="O84" s="79" t="s">
        <v>380</v>
      </c>
      <c r="P84" s="81">
        <v>43454.977488425924</v>
      </c>
      <c r="Q84" s="79" t="s">
        <v>406</v>
      </c>
      <c r="R84" s="79"/>
      <c r="S84" s="79"/>
      <c r="T84" s="79"/>
      <c r="U84" s="79"/>
      <c r="V84" s="83" t="s">
        <v>634</v>
      </c>
      <c r="W84" s="81">
        <v>43454.977488425924</v>
      </c>
      <c r="X84" s="83" t="s">
        <v>824</v>
      </c>
      <c r="Y84" s="79"/>
      <c r="Z84" s="79"/>
      <c r="AA84" s="85" t="s">
        <v>994</v>
      </c>
      <c r="AB84" s="79"/>
      <c r="AC84" s="79" t="b">
        <v>0</v>
      </c>
      <c r="AD84" s="79">
        <v>0</v>
      </c>
      <c r="AE84" s="85" t="s">
        <v>1092</v>
      </c>
      <c r="AF84" s="79" t="b">
        <v>0</v>
      </c>
      <c r="AG84" s="79" t="s">
        <v>1100</v>
      </c>
      <c r="AH84" s="79"/>
      <c r="AI84" s="85" t="s">
        <v>1092</v>
      </c>
      <c r="AJ84" s="79" t="b">
        <v>0</v>
      </c>
      <c r="AK84" s="79">
        <v>34</v>
      </c>
      <c r="AL84" s="85" t="s">
        <v>1002</v>
      </c>
      <c r="AM84" s="79" t="s">
        <v>1117</v>
      </c>
      <c r="AN84" s="79" t="b">
        <v>0</v>
      </c>
      <c r="AO84" s="85" t="s">
        <v>1002</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2</v>
      </c>
      <c r="BE84" s="49">
        <v>9.523809523809524</v>
      </c>
      <c r="BF84" s="48">
        <v>0</v>
      </c>
      <c r="BG84" s="49">
        <v>0</v>
      </c>
      <c r="BH84" s="48">
        <v>0</v>
      </c>
      <c r="BI84" s="49">
        <v>0</v>
      </c>
      <c r="BJ84" s="48">
        <v>19</v>
      </c>
      <c r="BK84" s="49">
        <v>90.47619047619048</v>
      </c>
      <c r="BL84" s="48">
        <v>21</v>
      </c>
    </row>
    <row r="85" spans="1:64" ht="15">
      <c r="A85" s="64" t="s">
        <v>288</v>
      </c>
      <c r="B85" s="64" t="s">
        <v>295</v>
      </c>
      <c r="C85" s="65"/>
      <c r="D85" s="66"/>
      <c r="E85" s="67"/>
      <c r="F85" s="68"/>
      <c r="G85" s="65"/>
      <c r="H85" s="69"/>
      <c r="I85" s="70"/>
      <c r="J85" s="70"/>
      <c r="K85" s="34" t="s">
        <v>65</v>
      </c>
      <c r="L85" s="77">
        <v>97</v>
      </c>
      <c r="M85" s="77"/>
      <c r="N85" s="72"/>
      <c r="O85" s="79" t="s">
        <v>380</v>
      </c>
      <c r="P85" s="81">
        <v>43455.12679398148</v>
      </c>
      <c r="Q85" s="79" t="s">
        <v>406</v>
      </c>
      <c r="R85" s="79"/>
      <c r="S85" s="79"/>
      <c r="T85" s="79"/>
      <c r="U85" s="79"/>
      <c r="V85" s="83" t="s">
        <v>702</v>
      </c>
      <c r="W85" s="81">
        <v>43455.12679398148</v>
      </c>
      <c r="X85" s="83" t="s">
        <v>825</v>
      </c>
      <c r="Y85" s="79"/>
      <c r="Z85" s="79"/>
      <c r="AA85" s="85" t="s">
        <v>995</v>
      </c>
      <c r="AB85" s="79"/>
      <c r="AC85" s="79" t="b">
        <v>0</v>
      </c>
      <c r="AD85" s="79">
        <v>0</v>
      </c>
      <c r="AE85" s="85" t="s">
        <v>1092</v>
      </c>
      <c r="AF85" s="79" t="b">
        <v>0</v>
      </c>
      <c r="AG85" s="79" t="s">
        <v>1100</v>
      </c>
      <c r="AH85" s="79"/>
      <c r="AI85" s="85" t="s">
        <v>1092</v>
      </c>
      <c r="AJ85" s="79" t="b">
        <v>0</v>
      </c>
      <c r="AK85" s="79">
        <v>34</v>
      </c>
      <c r="AL85" s="85" t="s">
        <v>1002</v>
      </c>
      <c r="AM85" s="79" t="s">
        <v>1114</v>
      </c>
      <c r="AN85" s="79" t="b">
        <v>0</v>
      </c>
      <c r="AO85" s="85" t="s">
        <v>1002</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2</v>
      </c>
      <c r="BE85" s="49">
        <v>9.523809523809524</v>
      </c>
      <c r="BF85" s="48">
        <v>0</v>
      </c>
      <c r="BG85" s="49">
        <v>0</v>
      </c>
      <c r="BH85" s="48">
        <v>0</v>
      </c>
      <c r="BI85" s="49">
        <v>0</v>
      </c>
      <c r="BJ85" s="48">
        <v>19</v>
      </c>
      <c r="BK85" s="49">
        <v>90.47619047619048</v>
      </c>
      <c r="BL85" s="48">
        <v>21</v>
      </c>
    </row>
    <row r="86" spans="1:64" ht="15">
      <c r="A86" s="64" t="s">
        <v>289</v>
      </c>
      <c r="B86" s="64" t="s">
        <v>295</v>
      </c>
      <c r="C86" s="65"/>
      <c r="D86" s="66"/>
      <c r="E86" s="67"/>
      <c r="F86" s="68"/>
      <c r="G86" s="65"/>
      <c r="H86" s="69"/>
      <c r="I86" s="70"/>
      <c r="J86" s="70"/>
      <c r="K86" s="34" t="s">
        <v>65</v>
      </c>
      <c r="L86" s="77">
        <v>98</v>
      </c>
      <c r="M86" s="77"/>
      <c r="N86" s="72"/>
      <c r="O86" s="79" t="s">
        <v>380</v>
      </c>
      <c r="P86" s="81">
        <v>43455.130520833336</v>
      </c>
      <c r="Q86" s="79" t="s">
        <v>406</v>
      </c>
      <c r="R86" s="79"/>
      <c r="S86" s="79"/>
      <c r="T86" s="79"/>
      <c r="U86" s="79"/>
      <c r="V86" s="83" t="s">
        <v>703</v>
      </c>
      <c r="W86" s="81">
        <v>43455.130520833336</v>
      </c>
      <c r="X86" s="83" t="s">
        <v>826</v>
      </c>
      <c r="Y86" s="79"/>
      <c r="Z86" s="79"/>
      <c r="AA86" s="85" t="s">
        <v>996</v>
      </c>
      <c r="AB86" s="79"/>
      <c r="AC86" s="79" t="b">
        <v>0</v>
      </c>
      <c r="AD86" s="79">
        <v>0</v>
      </c>
      <c r="AE86" s="85" t="s">
        <v>1092</v>
      </c>
      <c r="AF86" s="79" t="b">
        <v>0</v>
      </c>
      <c r="AG86" s="79" t="s">
        <v>1100</v>
      </c>
      <c r="AH86" s="79"/>
      <c r="AI86" s="85" t="s">
        <v>1092</v>
      </c>
      <c r="AJ86" s="79" t="b">
        <v>0</v>
      </c>
      <c r="AK86" s="79">
        <v>34</v>
      </c>
      <c r="AL86" s="85" t="s">
        <v>1002</v>
      </c>
      <c r="AM86" s="79" t="s">
        <v>1115</v>
      </c>
      <c r="AN86" s="79" t="b">
        <v>0</v>
      </c>
      <c r="AO86" s="85" t="s">
        <v>1002</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2</v>
      </c>
      <c r="BE86" s="49">
        <v>9.523809523809524</v>
      </c>
      <c r="BF86" s="48">
        <v>0</v>
      </c>
      <c r="BG86" s="49">
        <v>0</v>
      </c>
      <c r="BH86" s="48">
        <v>0</v>
      </c>
      <c r="BI86" s="49">
        <v>0</v>
      </c>
      <c r="BJ86" s="48">
        <v>19</v>
      </c>
      <c r="BK86" s="49">
        <v>90.47619047619048</v>
      </c>
      <c r="BL86" s="48">
        <v>21</v>
      </c>
    </row>
    <row r="87" spans="1:64" ht="15">
      <c r="A87" s="64" t="s">
        <v>290</v>
      </c>
      <c r="B87" s="64" t="s">
        <v>290</v>
      </c>
      <c r="C87" s="65"/>
      <c r="D87" s="66"/>
      <c r="E87" s="67"/>
      <c r="F87" s="68"/>
      <c r="G87" s="65"/>
      <c r="H87" s="69"/>
      <c r="I87" s="70"/>
      <c r="J87" s="70"/>
      <c r="K87" s="34" t="s">
        <v>65</v>
      </c>
      <c r="L87" s="77">
        <v>99</v>
      </c>
      <c r="M87" s="77"/>
      <c r="N87" s="72"/>
      <c r="O87" s="79" t="s">
        <v>176</v>
      </c>
      <c r="P87" s="81">
        <v>43455.67045138889</v>
      </c>
      <c r="Q87" s="79" t="s">
        <v>413</v>
      </c>
      <c r="R87" s="79" t="s">
        <v>501</v>
      </c>
      <c r="S87" s="79" t="s">
        <v>569</v>
      </c>
      <c r="T87" s="79"/>
      <c r="U87" s="79"/>
      <c r="V87" s="83" t="s">
        <v>704</v>
      </c>
      <c r="W87" s="81">
        <v>43455.67045138889</v>
      </c>
      <c r="X87" s="83" t="s">
        <v>827</v>
      </c>
      <c r="Y87" s="79"/>
      <c r="Z87" s="79"/>
      <c r="AA87" s="85" t="s">
        <v>997</v>
      </c>
      <c r="AB87" s="79"/>
      <c r="AC87" s="79" t="b">
        <v>0</v>
      </c>
      <c r="AD87" s="79">
        <v>0</v>
      </c>
      <c r="AE87" s="85" t="s">
        <v>1092</v>
      </c>
      <c r="AF87" s="79" t="b">
        <v>0</v>
      </c>
      <c r="AG87" s="79" t="s">
        <v>1100</v>
      </c>
      <c r="AH87" s="79"/>
      <c r="AI87" s="85" t="s">
        <v>1092</v>
      </c>
      <c r="AJ87" s="79" t="b">
        <v>0</v>
      </c>
      <c r="AK87" s="79">
        <v>0</v>
      </c>
      <c r="AL87" s="85" t="s">
        <v>1092</v>
      </c>
      <c r="AM87" s="79" t="s">
        <v>1115</v>
      </c>
      <c r="AN87" s="79" t="b">
        <v>1</v>
      </c>
      <c r="AO87" s="85" t="s">
        <v>997</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v>1</v>
      </c>
      <c r="BE87" s="49">
        <v>8.333333333333334</v>
      </c>
      <c r="BF87" s="48">
        <v>1</v>
      </c>
      <c r="BG87" s="49">
        <v>8.333333333333334</v>
      </c>
      <c r="BH87" s="48">
        <v>0</v>
      </c>
      <c r="BI87" s="49">
        <v>0</v>
      </c>
      <c r="BJ87" s="48">
        <v>10</v>
      </c>
      <c r="BK87" s="49">
        <v>83.33333333333333</v>
      </c>
      <c r="BL87" s="48">
        <v>12</v>
      </c>
    </row>
    <row r="88" spans="1:64" ht="15">
      <c r="A88" s="64" t="s">
        <v>291</v>
      </c>
      <c r="B88" s="64" t="s">
        <v>291</v>
      </c>
      <c r="C88" s="65"/>
      <c r="D88" s="66"/>
      <c r="E88" s="67"/>
      <c r="F88" s="68"/>
      <c r="G88" s="65"/>
      <c r="H88" s="69"/>
      <c r="I88" s="70"/>
      <c r="J88" s="70"/>
      <c r="K88" s="34" t="s">
        <v>65</v>
      </c>
      <c r="L88" s="77">
        <v>100</v>
      </c>
      <c r="M88" s="77"/>
      <c r="N88" s="72"/>
      <c r="O88" s="79" t="s">
        <v>176</v>
      </c>
      <c r="P88" s="81">
        <v>43456.045127314814</v>
      </c>
      <c r="Q88" s="79" t="s">
        <v>414</v>
      </c>
      <c r="R88" s="79"/>
      <c r="S88" s="79"/>
      <c r="T88" s="79" t="s">
        <v>603</v>
      </c>
      <c r="U88" s="79"/>
      <c r="V88" s="83" t="s">
        <v>705</v>
      </c>
      <c r="W88" s="81">
        <v>43456.045127314814</v>
      </c>
      <c r="X88" s="83" t="s">
        <v>828</v>
      </c>
      <c r="Y88" s="79"/>
      <c r="Z88" s="79"/>
      <c r="AA88" s="85" t="s">
        <v>998</v>
      </c>
      <c r="AB88" s="85" t="s">
        <v>1085</v>
      </c>
      <c r="AC88" s="79" t="b">
        <v>0</v>
      </c>
      <c r="AD88" s="79">
        <v>0</v>
      </c>
      <c r="AE88" s="85" t="s">
        <v>1095</v>
      </c>
      <c r="AF88" s="79" t="b">
        <v>0</v>
      </c>
      <c r="AG88" s="79" t="s">
        <v>1100</v>
      </c>
      <c r="AH88" s="79"/>
      <c r="AI88" s="85" t="s">
        <v>1092</v>
      </c>
      <c r="AJ88" s="79" t="b">
        <v>0</v>
      </c>
      <c r="AK88" s="79">
        <v>0</v>
      </c>
      <c r="AL88" s="85" t="s">
        <v>1092</v>
      </c>
      <c r="AM88" s="79" t="s">
        <v>1115</v>
      </c>
      <c r="AN88" s="79" t="b">
        <v>0</v>
      </c>
      <c r="AO88" s="85" t="s">
        <v>1085</v>
      </c>
      <c r="AP88" s="79" t="s">
        <v>176</v>
      </c>
      <c r="AQ88" s="79">
        <v>0</v>
      </c>
      <c r="AR88" s="79">
        <v>0</v>
      </c>
      <c r="AS88" s="79"/>
      <c r="AT88" s="79"/>
      <c r="AU88" s="79"/>
      <c r="AV88" s="79"/>
      <c r="AW88" s="79"/>
      <c r="AX88" s="79"/>
      <c r="AY88" s="79"/>
      <c r="AZ88" s="79"/>
      <c r="BA88">
        <v>1</v>
      </c>
      <c r="BB88" s="78" t="str">
        <f>REPLACE(INDEX(GroupVertices[Group],MATCH(Edges24[[#This Row],[Vertex 1]],GroupVertices[Vertex],0)),1,1,"")</f>
        <v>2</v>
      </c>
      <c r="BC88" s="78" t="str">
        <f>REPLACE(INDEX(GroupVertices[Group],MATCH(Edges24[[#This Row],[Vertex 2]],GroupVertices[Vertex],0)),1,1,"")</f>
        <v>2</v>
      </c>
      <c r="BD88" s="48">
        <v>0</v>
      </c>
      <c r="BE88" s="49">
        <v>0</v>
      </c>
      <c r="BF88" s="48">
        <v>0</v>
      </c>
      <c r="BG88" s="49">
        <v>0</v>
      </c>
      <c r="BH88" s="48">
        <v>0</v>
      </c>
      <c r="BI88" s="49">
        <v>0</v>
      </c>
      <c r="BJ88" s="48">
        <v>11</v>
      </c>
      <c r="BK88" s="49">
        <v>100</v>
      </c>
      <c r="BL88" s="48">
        <v>11</v>
      </c>
    </row>
    <row r="89" spans="1:64" ht="15">
      <c r="A89" s="64" t="s">
        <v>292</v>
      </c>
      <c r="B89" s="64" t="s">
        <v>343</v>
      </c>
      <c r="C89" s="65"/>
      <c r="D89" s="66"/>
      <c r="E89" s="67"/>
      <c r="F89" s="68"/>
      <c r="G89" s="65"/>
      <c r="H89" s="69"/>
      <c r="I89" s="70"/>
      <c r="J89" s="70"/>
      <c r="K89" s="34" t="s">
        <v>65</v>
      </c>
      <c r="L89" s="77">
        <v>101</v>
      </c>
      <c r="M89" s="77"/>
      <c r="N89" s="72"/>
      <c r="O89" s="79" t="s">
        <v>380</v>
      </c>
      <c r="P89" s="81">
        <v>43455.66611111111</v>
      </c>
      <c r="Q89" s="79" t="s">
        <v>415</v>
      </c>
      <c r="R89" s="83" t="s">
        <v>502</v>
      </c>
      <c r="S89" s="79" t="s">
        <v>562</v>
      </c>
      <c r="T89" s="79"/>
      <c r="U89" s="79"/>
      <c r="V89" s="83" t="s">
        <v>706</v>
      </c>
      <c r="W89" s="81">
        <v>43455.66611111111</v>
      </c>
      <c r="X89" s="83" t="s">
        <v>829</v>
      </c>
      <c r="Y89" s="79"/>
      <c r="Z89" s="79"/>
      <c r="AA89" s="85" t="s">
        <v>999</v>
      </c>
      <c r="AB89" s="79"/>
      <c r="AC89" s="79" t="b">
        <v>0</v>
      </c>
      <c r="AD89" s="79">
        <v>0</v>
      </c>
      <c r="AE89" s="85" t="s">
        <v>1092</v>
      </c>
      <c r="AF89" s="79" t="b">
        <v>0</v>
      </c>
      <c r="AG89" s="79" t="s">
        <v>1100</v>
      </c>
      <c r="AH89" s="79"/>
      <c r="AI89" s="85" t="s">
        <v>1092</v>
      </c>
      <c r="AJ89" s="79" t="b">
        <v>0</v>
      </c>
      <c r="AK89" s="79">
        <v>0</v>
      </c>
      <c r="AL89" s="85" t="s">
        <v>1092</v>
      </c>
      <c r="AM89" s="79" t="s">
        <v>1115</v>
      </c>
      <c r="AN89" s="79" t="b">
        <v>1</v>
      </c>
      <c r="AO89" s="85" t="s">
        <v>999</v>
      </c>
      <c r="AP89" s="79" t="s">
        <v>176</v>
      </c>
      <c r="AQ89" s="79">
        <v>0</v>
      </c>
      <c r="AR89" s="79">
        <v>0</v>
      </c>
      <c r="AS89" s="79"/>
      <c r="AT89" s="79"/>
      <c r="AU89" s="79"/>
      <c r="AV89" s="79"/>
      <c r="AW89" s="79"/>
      <c r="AX89" s="79"/>
      <c r="AY89" s="79"/>
      <c r="AZ89" s="79"/>
      <c r="BA89">
        <v>1</v>
      </c>
      <c r="BB89" s="78" t="str">
        <f>REPLACE(INDEX(GroupVertices[Group],MATCH(Edges24[[#This Row],[Vertex 1]],GroupVertices[Vertex],0)),1,1,"")</f>
        <v>5</v>
      </c>
      <c r="BC89" s="78" t="str">
        <f>REPLACE(INDEX(GroupVertices[Group],MATCH(Edges24[[#This Row],[Vertex 2]],GroupVertices[Vertex],0)),1,1,"")</f>
        <v>5</v>
      </c>
      <c r="BD89" s="48">
        <v>1</v>
      </c>
      <c r="BE89" s="49">
        <v>5.555555555555555</v>
      </c>
      <c r="BF89" s="48">
        <v>0</v>
      </c>
      <c r="BG89" s="49">
        <v>0</v>
      </c>
      <c r="BH89" s="48">
        <v>0</v>
      </c>
      <c r="BI89" s="49">
        <v>0</v>
      </c>
      <c r="BJ89" s="48">
        <v>17</v>
      </c>
      <c r="BK89" s="49">
        <v>94.44444444444444</v>
      </c>
      <c r="BL89" s="48">
        <v>18</v>
      </c>
    </row>
    <row r="90" spans="1:64" ht="15">
      <c r="A90" s="64" t="s">
        <v>293</v>
      </c>
      <c r="B90" s="64" t="s">
        <v>292</v>
      </c>
      <c r="C90" s="65"/>
      <c r="D90" s="66"/>
      <c r="E90" s="67"/>
      <c r="F90" s="68"/>
      <c r="G90" s="65"/>
      <c r="H90" s="69"/>
      <c r="I90" s="70"/>
      <c r="J90" s="70"/>
      <c r="K90" s="34" t="s">
        <v>65</v>
      </c>
      <c r="L90" s="77">
        <v>102</v>
      </c>
      <c r="M90" s="77"/>
      <c r="N90" s="72"/>
      <c r="O90" s="79" t="s">
        <v>380</v>
      </c>
      <c r="P90" s="81">
        <v>43456.16952546296</v>
      </c>
      <c r="Q90" s="79" t="s">
        <v>416</v>
      </c>
      <c r="R90" s="79"/>
      <c r="S90" s="79"/>
      <c r="T90" s="79"/>
      <c r="U90" s="79"/>
      <c r="V90" s="83" t="s">
        <v>707</v>
      </c>
      <c r="W90" s="81">
        <v>43456.16952546296</v>
      </c>
      <c r="X90" s="83" t="s">
        <v>830</v>
      </c>
      <c r="Y90" s="79"/>
      <c r="Z90" s="79"/>
      <c r="AA90" s="85" t="s">
        <v>1000</v>
      </c>
      <c r="AB90" s="79"/>
      <c r="AC90" s="79" t="b">
        <v>0</v>
      </c>
      <c r="AD90" s="79">
        <v>0</v>
      </c>
      <c r="AE90" s="85" t="s">
        <v>1092</v>
      </c>
      <c r="AF90" s="79" t="b">
        <v>0</v>
      </c>
      <c r="AG90" s="79" t="s">
        <v>1100</v>
      </c>
      <c r="AH90" s="79"/>
      <c r="AI90" s="85" t="s">
        <v>1092</v>
      </c>
      <c r="AJ90" s="79" t="b">
        <v>0</v>
      </c>
      <c r="AK90" s="79">
        <v>1</v>
      </c>
      <c r="AL90" s="85" t="s">
        <v>999</v>
      </c>
      <c r="AM90" s="79" t="s">
        <v>1117</v>
      </c>
      <c r="AN90" s="79" t="b">
        <v>0</v>
      </c>
      <c r="AO90" s="85" t="s">
        <v>999</v>
      </c>
      <c r="AP90" s="79" t="s">
        <v>176</v>
      </c>
      <c r="AQ90" s="79">
        <v>0</v>
      </c>
      <c r="AR90" s="79">
        <v>0</v>
      </c>
      <c r="AS90" s="79"/>
      <c r="AT90" s="79"/>
      <c r="AU90" s="79"/>
      <c r="AV90" s="79"/>
      <c r="AW90" s="79"/>
      <c r="AX90" s="79"/>
      <c r="AY90" s="79"/>
      <c r="AZ90" s="79"/>
      <c r="BA90">
        <v>1</v>
      </c>
      <c r="BB90" s="78" t="str">
        <f>REPLACE(INDEX(GroupVertices[Group],MATCH(Edges24[[#This Row],[Vertex 1]],GroupVertices[Vertex],0)),1,1,"")</f>
        <v>5</v>
      </c>
      <c r="BC90" s="78" t="str">
        <f>REPLACE(INDEX(GroupVertices[Group],MATCH(Edges24[[#This Row],[Vertex 2]],GroupVertices[Vertex],0)),1,1,"")</f>
        <v>5</v>
      </c>
      <c r="BD90" s="48"/>
      <c r="BE90" s="49"/>
      <c r="BF90" s="48"/>
      <c r="BG90" s="49"/>
      <c r="BH90" s="48"/>
      <c r="BI90" s="49"/>
      <c r="BJ90" s="48"/>
      <c r="BK90" s="49"/>
      <c r="BL90" s="48"/>
    </row>
    <row r="91" spans="1:64" ht="15">
      <c r="A91" s="64" t="s">
        <v>294</v>
      </c>
      <c r="B91" s="64" t="s">
        <v>295</v>
      </c>
      <c r="C91" s="65"/>
      <c r="D91" s="66"/>
      <c r="E91" s="67"/>
      <c r="F91" s="68"/>
      <c r="G91" s="65"/>
      <c r="H91" s="69"/>
      <c r="I91" s="70"/>
      <c r="J91" s="70"/>
      <c r="K91" s="34" t="s">
        <v>65</v>
      </c>
      <c r="L91" s="77">
        <v>104</v>
      </c>
      <c r="M91" s="77"/>
      <c r="N91" s="72"/>
      <c r="O91" s="79" t="s">
        <v>380</v>
      </c>
      <c r="P91" s="81">
        <v>43456.584328703706</v>
      </c>
      <c r="Q91" s="79" t="s">
        <v>406</v>
      </c>
      <c r="R91" s="79"/>
      <c r="S91" s="79"/>
      <c r="T91" s="79"/>
      <c r="U91" s="79"/>
      <c r="V91" s="83" t="s">
        <v>708</v>
      </c>
      <c r="W91" s="81">
        <v>43456.584328703706</v>
      </c>
      <c r="X91" s="83" t="s">
        <v>831</v>
      </c>
      <c r="Y91" s="79"/>
      <c r="Z91" s="79"/>
      <c r="AA91" s="85" t="s">
        <v>1001</v>
      </c>
      <c r="AB91" s="79"/>
      <c r="AC91" s="79" t="b">
        <v>0</v>
      </c>
      <c r="AD91" s="79">
        <v>0</v>
      </c>
      <c r="AE91" s="85" t="s">
        <v>1092</v>
      </c>
      <c r="AF91" s="79" t="b">
        <v>0</v>
      </c>
      <c r="AG91" s="79" t="s">
        <v>1100</v>
      </c>
      <c r="AH91" s="79"/>
      <c r="AI91" s="85" t="s">
        <v>1092</v>
      </c>
      <c r="AJ91" s="79" t="b">
        <v>0</v>
      </c>
      <c r="AK91" s="79">
        <v>36</v>
      </c>
      <c r="AL91" s="85" t="s">
        <v>1002</v>
      </c>
      <c r="AM91" s="79" t="s">
        <v>1117</v>
      </c>
      <c r="AN91" s="79" t="b">
        <v>0</v>
      </c>
      <c r="AO91" s="85" t="s">
        <v>1002</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2</v>
      </c>
      <c r="BE91" s="49">
        <v>9.523809523809524</v>
      </c>
      <c r="BF91" s="48">
        <v>0</v>
      </c>
      <c r="BG91" s="49">
        <v>0</v>
      </c>
      <c r="BH91" s="48">
        <v>0</v>
      </c>
      <c r="BI91" s="49">
        <v>0</v>
      </c>
      <c r="BJ91" s="48">
        <v>19</v>
      </c>
      <c r="BK91" s="49">
        <v>90.47619047619048</v>
      </c>
      <c r="BL91" s="48">
        <v>21</v>
      </c>
    </row>
    <row r="92" spans="1:64" ht="15">
      <c r="A92" s="64" t="s">
        <v>295</v>
      </c>
      <c r="B92" s="64" t="s">
        <v>295</v>
      </c>
      <c r="C92" s="65"/>
      <c r="D92" s="66"/>
      <c r="E92" s="67"/>
      <c r="F92" s="68"/>
      <c r="G92" s="65"/>
      <c r="H92" s="69"/>
      <c r="I92" s="70"/>
      <c r="J92" s="70"/>
      <c r="K92" s="34" t="s">
        <v>65</v>
      </c>
      <c r="L92" s="77">
        <v>105</v>
      </c>
      <c r="M92" s="77"/>
      <c r="N92" s="72"/>
      <c r="O92" s="79" t="s">
        <v>176</v>
      </c>
      <c r="P92" s="81">
        <v>43454.74371527778</v>
      </c>
      <c r="Q92" s="79" t="s">
        <v>417</v>
      </c>
      <c r="R92" s="83" t="s">
        <v>503</v>
      </c>
      <c r="S92" s="79" t="s">
        <v>562</v>
      </c>
      <c r="T92" s="79"/>
      <c r="U92" s="79"/>
      <c r="V92" s="83" t="s">
        <v>709</v>
      </c>
      <c r="W92" s="81">
        <v>43454.74371527778</v>
      </c>
      <c r="X92" s="83" t="s">
        <v>832</v>
      </c>
      <c r="Y92" s="79"/>
      <c r="Z92" s="79"/>
      <c r="AA92" s="85" t="s">
        <v>1002</v>
      </c>
      <c r="AB92" s="79"/>
      <c r="AC92" s="79" t="b">
        <v>0</v>
      </c>
      <c r="AD92" s="79">
        <v>0</v>
      </c>
      <c r="AE92" s="85" t="s">
        <v>1092</v>
      </c>
      <c r="AF92" s="79" t="b">
        <v>0</v>
      </c>
      <c r="AG92" s="79" t="s">
        <v>1100</v>
      </c>
      <c r="AH92" s="79"/>
      <c r="AI92" s="85" t="s">
        <v>1092</v>
      </c>
      <c r="AJ92" s="79" t="b">
        <v>0</v>
      </c>
      <c r="AK92" s="79">
        <v>0</v>
      </c>
      <c r="AL92" s="85" t="s">
        <v>1092</v>
      </c>
      <c r="AM92" s="79" t="s">
        <v>1115</v>
      </c>
      <c r="AN92" s="79" t="b">
        <v>1</v>
      </c>
      <c r="AO92" s="85" t="s">
        <v>1002</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2</v>
      </c>
      <c r="BE92" s="49">
        <v>11.11111111111111</v>
      </c>
      <c r="BF92" s="48">
        <v>0</v>
      </c>
      <c r="BG92" s="49">
        <v>0</v>
      </c>
      <c r="BH92" s="48">
        <v>0</v>
      </c>
      <c r="BI92" s="49">
        <v>0</v>
      </c>
      <c r="BJ92" s="48">
        <v>16</v>
      </c>
      <c r="BK92" s="49">
        <v>88.88888888888889</v>
      </c>
      <c r="BL92" s="48">
        <v>18</v>
      </c>
    </row>
    <row r="93" spans="1:64" ht="15">
      <c r="A93" s="64" t="s">
        <v>296</v>
      </c>
      <c r="B93" s="64" t="s">
        <v>295</v>
      </c>
      <c r="C93" s="65"/>
      <c r="D93" s="66"/>
      <c r="E93" s="67"/>
      <c r="F93" s="68"/>
      <c r="G93" s="65"/>
      <c r="H93" s="69"/>
      <c r="I93" s="70"/>
      <c r="J93" s="70"/>
      <c r="K93" s="34" t="s">
        <v>65</v>
      </c>
      <c r="L93" s="77">
        <v>106</v>
      </c>
      <c r="M93" s="77"/>
      <c r="N93" s="72"/>
      <c r="O93" s="79" t="s">
        <v>380</v>
      </c>
      <c r="P93" s="81">
        <v>43456.68555555555</v>
      </c>
      <c r="Q93" s="79" t="s">
        <v>406</v>
      </c>
      <c r="R93" s="79"/>
      <c r="S93" s="79"/>
      <c r="T93" s="79"/>
      <c r="U93" s="79"/>
      <c r="V93" s="83" t="s">
        <v>710</v>
      </c>
      <c r="W93" s="81">
        <v>43456.68555555555</v>
      </c>
      <c r="X93" s="83" t="s">
        <v>833</v>
      </c>
      <c r="Y93" s="79"/>
      <c r="Z93" s="79"/>
      <c r="AA93" s="85" t="s">
        <v>1003</v>
      </c>
      <c r="AB93" s="79"/>
      <c r="AC93" s="79" t="b">
        <v>0</v>
      </c>
      <c r="AD93" s="79">
        <v>0</v>
      </c>
      <c r="AE93" s="85" t="s">
        <v>1092</v>
      </c>
      <c r="AF93" s="79" t="b">
        <v>0</v>
      </c>
      <c r="AG93" s="79" t="s">
        <v>1100</v>
      </c>
      <c r="AH93" s="79"/>
      <c r="AI93" s="85" t="s">
        <v>1092</v>
      </c>
      <c r="AJ93" s="79" t="b">
        <v>0</v>
      </c>
      <c r="AK93" s="79">
        <v>36</v>
      </c>
      <c r="AL93" s="85" t="s">
        <v>1002</v>
      </c>
      <c r="AM93" s="79" t="s">
        <v>1113</v>
      </c>
      <c r="AN93" s="79" t="b">
        <v>0</v>
      </c>
      <c r="AO93" s="85" t="s">
        <v>1002</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2</v>
      </c>
      <c r="BE93" s="49">
        <v>9.523809523809524</v>
      </c>
      <c r="BF93" s="48">
        <v>0</v>
      </c>
      <c r="BG93" s="49">
        <v>0</v>
      </c>
      <c r="BH93" s="48">
        <v>0</v>
      </c>
      <c r="BI93" s="49">
        <v>0</v>
      </c>
      <c r="BJ93" s="48">
        <v>19</v>
      </c>
      <c r="BK93" s="49">
        <v>90.47619047619048</v>
      </c>
      <c r="BL93" s="48">
        <v>21</v>
      </c>
    </row>
    <row r="94" spans="1:64" ht="15">
      <c r="A94" s="64" t="s">
        <v>297</v>
      </c>
      <c r="B94" s="64" t="s">
        <v>297</v>
      </c>
      <c r="C94" s="65"/>
      <c r="D94" s="66"/>
      <c r="E94" s="67"/>
      <c r="F94" s="68"/>
      <c r="G94" s="65"/>
      <c r="H94" s="69"/>
      <c r="I94" s="70"/>
      <c r="J94" s="70"/>
      <c r="K94" s="34" t="s">
        <v>65</v>
      </c>
      <c r="L94" s="77">
        <v>107</v>
      </c>
      <c r="M94" s="77"/>
      <c r="N94" s="72"/>
      <c r="O94" s="79" t="s">
        <v>176</v>
      </c>
      <c r="P94" s="81">
        <v>43451.695543981485</v>
      </c>
      <c r="Q94" s="79" t="s">
        <v>418</v>
      </c>
      <c r="R94" s="83" t="s">
        <v>504</v>
      </c>
      <c r="S94" s="79" t="s">
        <v>562</v>
      </c>
      <c r="T94" s="79" t="s">
        <v>590</v>
      </c>
      <c r="U94" s="79"/>
      <c r="V94" s="83" t="s">
        <v>711</v>
      </c>
      <c r="W94" s="81">
        <v>43451.695543981485</v>
      </c>
      <c r="X94" s="83" t="s">
        <v>834</v>
      </c>
      <c r="Y94" s="79"/>
      <c r="Z94" s="79"/>
      <c r="AA94" s="85" t="s">
        <v>1004</v>
      </c>
      <c r="AB94" s="79"/>
      <c r="AC94" s="79" t="b">
        <v>0</v>
      </c>
      <c r="AD94" s="79">
        <v>0</v>
      </c>
      <c r="AE94" s="85" t="s">
        <v>1092</v>
      </c>
      <c r="AF94" s="79" t="b">
        <v>0</v>
      </c>
      <c r="AG94" s="79" t="s">
        <v>1100</v>
      </c>
      <c r="AH94" s="79"/>
      <c r="AI94" s="85" t="s">
        <v>1092</v>
      </c>
      <c r="AJ94" s="79" t="b">
        <v>0</v>
      </c>
      <c r="AK94" s="79">
        <v>0</v>
      </c>
      <c r="AL94" s="85" t="s">
        <v>1092</v>
      </c>
      <c r="AM94" s="79" t="s">
        <v>1116</v>
      </c>
      <c r="AN94" s="79" t="b">
        <v>1</v>
      </c>
      <c r="AO94" s="85" t="s">
        <v>1004</v>
      </c>
      <c r="AP94" s="79" t="s">
        <v>176</v>
      </c>
      <c r="AQ94" s="79">
        <v>0</v>
      </c>
      <c r="AR94" s="79">
        <v>0</v>
      </c>
      <c r="AS94" s="79"/>
      <c r="AT94" s="79"/>
      <c r="AU94" s="79"/>
      <c r="AV94" s="79"/>
      <c r="AW94" s="79"/>
      <c r="AX94" s="79"/>
      <c r="AY94" s="79"/>
      <c r="AZ94" s="79"/>
      <c r="BA94">
        <v>1</v>
      </c>
      <c r="BB94" s="78" t="str">
        <f>REPLACE(INDEX(GroupVertices[Group],MATCH(Edges24[[#This Row],[Vertex 1]],GroupVertices[Vertex],0)),1,1,"")</f>
        <v>7</v>
      </c>
      <c r="BC94" s="78" t="str">
        <f>REPLACE(INDEX(GroupVertices[Group],MATCH(Edges24[[#This Row],[Vertex 2]],GroupVertices[Vertex],0)),1,1,"")</f>
        <v>7</v>
      </c>
      <c r="BD94" s="48">
        <v>1</v>
      </c>
      <c r="BE94" s="49">
        <v>6.666666666666667</v>
      </c>
      <c r="BF94" s="48">
        <v>0</v>
      </c>
      <c r="BG94" s="49">
        <v>0</v>
      </c>
      <c r="BH94" s="48">
        <v>0</v>
      </c>
      <c r="BI94" s="49">
        <v>0</v>
      </c>
      <c r="BJ94" s="48">
        <v>14</v>
      </c>
      <c r="BK94" s="49">
        <v>93.33333333333333</v>
      </c>
      <c r="BL94" s="48">
        <v>15</v>
      </c>
    </row>
    <row r="95" spans="1:64" ht="15">
      <c r="A95" s="64" t="s">
        <v>298</v>
      </c>
      <c r="B95" s="64" t="s">
        <v>297</v>
      </c>
      <c r="C95" s="65"/>
      <c r="D95" s="66"/>
      <c r="E95" s="67"/>
      <c r="F95" s="68"/>
      <c r="G95" s="65"/>
      <c r="H95" s="69"/>
      <c r="I95" s="70"/>
      <c r="J95" s="70"/>
      <c r="K95" s="34" t="s">
        <v>65</v>
      </c>
      <c r="L95" s="77">
        <v>108</v>
      </c>
      <c r="M95" s="77"/>
      <c r="N95" s="72"/>
      <c r="O95" s="79" t="s">
        <v>380</v>
      </c>
      <c r="P95" s="81">
        <v>43456.920127314814</v>
      </c>
      <c r="Q95" s="79" t="s">
        <v>386</v>
      </c>
      <c r="R95" s="79"/>
      <c r="S95" s="79"/>
      <c r="T95" s="79" t="s">
        <v>590</v>
      </c>
      <c r="U95" s="79"/>
      <c r="V95" s="83" t="s">
        <v>712</v>
      </c>
      <c r="W95" s="81">
        <v>43456.920127314814</v>
      </c>
      <c r="X95" s="83" t="s">
        <v>835</v>
      </c>
      <c r="Y95" s="79"/>
      <c r="Z95" s="79"/>
      <c r="AA95" s="85" t="s">
        <v>1005</v>
      </c>
      <c r="AB95" s="79"/>
      <c r="AC95" s="79" t="b">
        <v>0</v>
      </c>
      <c r="AD95" s="79">
        <v>0</v>
      </c>
      <c r="AE95" s="85" t="s">
        <v>1092</v>
      </c>
      <c r="AF95" s="79" t="b">
        <v>0</v>
      </c>
      <c r="AG95" s="79" t="s">
        <v>1100</v>
      </c>
      <c r="AH95" s="79"/>
      <c r="AI95" s="85" t="s">
        <v>1092</v>
      </c>
      <c r="AJ95" s="79" t="b">
        <v>0</v>
      </c>
      <c r="AK95" s="79">
        <v>0</v>
      </c>
      <c r="AL95" s="85" t="s">
        <v>1004</v>
      </c>
      <c r="AM95" s="79" t="s">
        <v>1115</v>
      </c>
      <c r="AN95" s="79" t="b">
        <v>0</v>
      </c>
      <c r="AO95" s="85" t="s">
        <v>1004</v>
      </c>
      <c r="AP95" s="79" t="s">
        <v>176</v>
      </c>
      <c r="AQ95" s="79">
        <v>0</v>
      </c>
      <c r="AR95" s="79">
        <v>0</v>
      </c>
      <c r="AS95" s="79"/>
      <c r="AT95" s="79"/>
      <c r="AU95" s="79"/>
      <c r="AV95" s="79"/>
      <c r="AW95" s="79"/>
      <c r="AX95" s="79"/>
      <c r="AY95" s="79"/>
      <c r="AZ95" s="79"/>
      <c r="BA95">
        <v>1</v>
      </c>
      <c r="BB95" s="78" t="str">
        <f>REPLACE(INDEX(GroupVertices[Group],MATCH(Edges24[[#This Row],[Vertex 1]],GroupVertices[Vertex],0)),1,1,"")</f>
        <v>7</v>
      </c>
      <c r="BC95" s="78" t="str">
        <f>REPLACE(INDEX(GroupVertices[Group],MATCH(Edges24[[#This Row],[Vertex 2]],GroupVertices[Vertex],0)),1,1,"")</f>
        <v>7</v>
      </c>
      <c r="BD95" s="48">
        <v>1</v>
      </c>
      <c r="BE95" s="49">
        <v>5.555555555555555</v>
      </c>
      <c r="BF95" s="48">
        <v>0</v>
      </c>
      <c r="BG95" s="49">
        <v>0</v>
      </c>
      <c r="BH95" s="48">
        <v>0</v>
      </c>
      <c r="BI95" s="49">
        <v>0</v>
      </c>
      <c r="BJ95" s="48">
        <v>17</v>
      </c>
      <c r="BK95" s="49">
        <v>94.44444444444444</v>
      </c>
      <c r="BL95" s="48">
        <v>18</v>
      </c>
    </row>
    <row r="96" spans="1:64" ht="15">
      <c r="A96" s="64" t="s">
        <v>299</v>
      </c>
      <c r="B96" s="64" t="s">
        <v>299</v>
      </c>
      <c r="C96" s="65"/>
      <c r="D96" s="66"/>
      <c r="E96" s="67"/>
      <c r="F96" s="68"/>
      <c r="G96" s="65"/>
      <c r="H96" s="69"/>
      <c r="I96" s="70"/>
      <c r="J96" s="70"/>
      <c r="K96" s="34" t="s">
        <v>65</v>
      </c>
      <c r="L96" s="77">
        <v>109</v>
      </c>
      <c r="M96" s="77"/>
      <c r="N96" s="72"/>
      <c r="O96" s="79" t="s">
        <v>176</v>
      </c>
      <c r="P96" s="81">
        <v>43454.646203703705</v>
      </c>
      <c r="Q96" s="79" t="s">
        <v>419</v>
      </c>
      <c r="R96" s="83" t="s">
        <v>505</v>
      </c>
      <c r="S96" s="79" t="s">
        <v>570</v>
      </c>
      <c r="T96" s="79" t="s">
        <v>604</v>
      </c>
      <c r="U96" s="83" t="s">
        <v>631</v>
      </c>
      <c r="V96" s="83" t="s">
        <v>631</v>
      </c>
      <c r="W96" s="81">
        <v>43454.646203703705</v>
      </c>
      <c r="X96" s="83" t="s">
        <v>836</v>
      </c>
      <c r="Y96" s="79"/>
      <c r="Z96" s="79"/>
      <c r="AA96" s="85" t="s">
        <v>1006</v>
      </c>
      <c r="AB96" s="79"/>
      <c r="AC96" s="79" t="b">
        <v>0</v>
      </c>
      <c r="AD96" s="79">
        <v>1</v>
      </c>
      <c r="AE96" s="85" t="s">
        <v>1092</v>
      </c>
      <c r="AF96" s="79" t="b">
        <v>0</v>
      </c>
      <c r="AG96" s="79" t="s">
        <v>1100</v>
      </c>
      <c r="AH96" s="79"/>
      <c r="AI96" s="85" t="s">
        <v>1092</v>
      </c>
      <c r="AJ96" s="79" t="b">
        <v>0</v>
      </c>
      <c r="AK96" s="79">
        <v>0</v>
      </c>
      <c r="AL96" s="85" t="s">
        <v>1092</v>
      </c>
      <c r="AM96" s="79" t="s">
        <v>1116</v>
      </c>
      <c r="AN96" s="79" t="b">
        <v>0</v>
      </c>
      <c r="AO96" s="85" t="s">
        <v>1006</v>
      </c>
      <c r="AP96" s="79" t="s">
        <v>176</v>
      </c>
      <c r="AQ96" s="79">
        <v>0</v>
      </c>
      <c r="AR96" s="79">
        <v>0</v>
      </c>
      <c r="AS96" s="79"/>
      <c r="AT96" s="79"/>
      <c r="AU96" s="79"/>
      <c r="AV96" s="79"/>
      <c r="AW96" s="79"/>
      <c r="AX96" s="79"/>
      <c r="AY96" s="79"/>
      <c r="AZ96" s="79"/>
      <c r="BA96">
        <v>2</v>
      </c>
      <c r="BB96" s="78" t="str">
        <f>REPLACE(INDEX(GroupVertices[Group],MATCH(Edges24[[#This Row],[Vertex 1]],GroupVertices[Vertex],0)),1,1,"")</f>
        <v>2</v>
      </c>
      <c r="BC96" s="78" t="str">
        <f>REPLACE(INDEX(GroupVertices[Group],MATCH(Edges24[[#This Row],[Vertex 2]],GroupVertices[Vertex],0)),1,1,"")</f>
        <v>2</v>
      </c>
      <c r="BD96" s="48">
        <v>0</v>
      </c>
      <c r="BE96" s="49">
        <v>0</v>
      </c>
      <c r="BF96" s="48">
        <v>0</v>
      </c>
      <c r="BG96" s="49">
        <v>0</v>
      </c>
      <c r="BH96" s="48">
        <v>0</v>
      </c>
      <c r="BI96" s="49">
        <v>0</v>
      </c>
      <c r="BJ96" s="48">
        <v>30</v>
      </c>
      <c r="BK96" s="49">
        <v>100</v>
      </c>
      <c r="BL96" s="48">
        <v>30</v>
      </c>
    </row>
    <row r="97" spans="1:64" ht="15">
      <c r="A97" s="64" t="s">
        <v>299</v>
      </c>
      <c r="B97" s="64" t="s">
        <v>299</v>
      </c>
      <c r="C97" s="65"/>
      <c r="D97" s="66"/>
      <c r="E97" s="67"/>
      <c r="F97" s="68"/>
      <c r="G97" s="65"/>
      <c r="H97" s="69"/>
      <c r="I97" s="70"/>
      <c r="J97" s="70"/>
      <c r="K97" s="34" t="s">
        <v>65</v>
      </c>
      <c r="L97" s="77">
        <v>110</v>
      </c>
      <c r="M97" s="77"/>
      <c r="N97" s="72"/>
      <c r="O97" s="79" t="s">
        <v>176</v>
      </c>
      <c r="P97" s="81">
        <v>43457.646006944444</v>
      </c>
      <c r="Q97" s="79" t="s">
        <v>420</v>
      </c>
      <c r="R97" s="83" t="s">
        <v>506</v>
      </c>
      <c r="S97" s="79" t="s">
        <v>562</v>
      </c>
      <c r="T97" s="79" t="s">
        <v>605</v>
      </c>
      <c r="U97" s="79"/>
      <c r="V97" s="83" t="s">
        <v>713</v>
      </c>
      <c r="W97" s="81">
        <v>43457.646006944444</v>
      </c>
      <c r="X97" s="83" t="s">
        <v>837</v>
      </c>
      <c r="Y97" s="79"/>
      <c r="Z97" s="79"/>
      <c r="AA97" s="85" t="s">
        <v>1007</v>
      </c>
      <c r="AB97" s="79"/>
      <c r="AC97" s="79" t="b">
        <v>0</v>
      </c>
      <c r="AD97" s="79">
        <v>0</v>
      </c>
      <c r="AE97" s="85" t="s">
        <v>1092</v>
      </c>
      <c r="AF97" s="79" t="b">
        <v>0</v>
      </c>
      <c r="AG97" s="79" t="s">
        <v>1100</v>
      </c>
      <c r="AH97" s="79"/>
      <c r="AI97" s="85" t="s">
        <v>1092</v>
      </c>
      <c r="AJ97" s="79" t="b">
        <v>0</v>
      </c>
      <c r="AK97" s="79">
        <v>0</v>
      </c>
      <c r="AL97" s="85" t="s">
        <v>1092</v>
      </c>
      <c r="AM97" s="79" t="s">
        <v>1116</v>
      </c>
      <c r="AN97" s="79" t="b">
        <v>1</v>
      </c>
      <c r="AO97" s="85" t="s">
        <v>1007</v>
      </c>
      <c r="AP97" s="79" t="s">
        <v>176</v>
      </c>
      <c r="AQ97" s="79">
        <v>0</v>
      </c>
      <c r="AR97" s="79">
        <v>0</v>
      </c>
      <c r="AS97" s="79"/>
      <c r="AT97" s="79"/>
      <c r="AU97" s="79"/>
      <c r="AV97" s="79"/>
      <c r="AW97" s="79"/>
      <c r="AX97" s="79"/>
      <c r="AY97" s="79"/>
      <c r="AZ97" s="79"/>
      <c r="BA97">
        <v>2</v>
      </c>
      <c r="BB97" s="78" t="str">
        <f>REPLACE(INDEX(GroupVertices[Group],MATCH(Edges24[[#This Row],[Vertex 1]],GroupVertices[Vertex],0)),1,1,"")</f>
        <v>2</v>
      </c>
      <c r="BC97" s="78" t="str">
        <f>REPLACE(INDEX(GroupVertices[Group],MATCH(Edges24[[#This Row],[Vertex 2]],GroupVertices[Vertex],0)),1,1,"")</f>
        <v>2</v>
      </c>
      <c r="BD97" s="48">
        <v>0</v>
      </c>
      <c r="BE97" s="49">
        <v>0</v>
      </c>
      <c r="BF97" s="48">
        <v>0</v>
      </c>
      <c r="BG97" s="49">
        <v>0</v>
      </c>
      <c r="BH97" s="48">
        <v>0</v>
      </c>
      <c r="BI97" s="49">
        <v>0</v>
      </c>
      <c r="BJ97" s="48">
        <v>19</v>
      </c>
      <c r="BK97" s="49">
        <v>100</v>
      </c>
      <c r="BL97" s="48">
        <v>19</v>
      </c>
    </row>
    <row r="98" spans="1:64" ht="15">
      <c r="A98" s="64" t="s">
        <v>300</v>
      </c>
      <c r="B98" s="64" t="s">
        <v>344</v>
      </c>
      <c r="C98" s="65"/>
      <c r="D98" s="66"/>
      <c r="E98" s="67"/>
      <c r="F98" s="68"/>
      <c r="G98" s="65"/>
      <c r="H98" s="69"/>
      <c r="I98" s="70"/>
      <c r="J98" s="70"/>
      <c r="K98" s="34" t="s">
        <v>65</v>
      </c>
      <c r="L98" s="77">
        <v>111</v>
      </c>
      <c r="M98" s="77"/>
      <c r="N98" s="72"/>
      <c r="O98" s="79" t="s">
        <v>380</v>
      </c>
      <c r="P98" s="81">
        <v>43453.78959490741</v>
      </c>
      <c r="Q98" s="79" t="s">
        <v>421</v>
      </c>
      <c r="R98" s="83" t="s">
        <v>507</v>
      </c>
      <c r="S98" s="79" t="s">
        <v>571</v>
      </c>
      <c r="T98" s="79" t="s">
        <v>594</v>
      </c>
      <c r="U98" s="79"/>
      <c r="V98" s="83" t="s">
        <v>714</v>
      </c>
      <c r="W98" s="81">
        <v>43453.78959490741</v>
      </c>
      <c r="X98" s="83" t="s">
        <v>838</v>
      </c>
      <c r="Y98" s="79"/>
      <c r="Z98" s="79"/>
      <c r="AA98" s="85" t="s">
        <v>1008</v>
      </c>
      <c r="AB98" s="79"/>
      <c r="AC98" s="79" t="b">
        <v>0</v>
      </c>
      <c r="AD98" s="79">
        <v>0</v>
      </c>
      <c r="AE98" s="85" t="s">
        <v>1092</v>
      </c>
      <c r="AF98" s="79" t="b">
        <v>0</v>
      </c>
      <c r="AG98" s="79" t="s">
        <v>1100</v>
      </c>
      <c r="AH98" s="79"/>
      <c r="AI98" s="85" t="s">
        <v>1092</v>
      </c>
      <c r="AJ98" s="79" t="b">
        <v>0</v>
      </c>
      <c r="AK98" s="79">
        <v>0</v>
      </c>
      <c r="AL98" s="85" t="s">
        <v>1092</v>
      </c>
      <c r="AM98" s="79" t="s">
        <v>1128</v>
      </c>
      <c r="AN98" s="79" t="b">
        <v>0</v>
      </c>
      <c r="AO98" s="85" t="s">
        <v>1008</v>
      </c>
      <c r="AP98" s="79" t="s">
        <v>176</v>
      </c>
      <c r="AQ98" s="79">
        <v>0</v>
      </c>
      <c r="AR98" s="79">
        <v>0</v>
      </c>
      <c r="AS98" s="79"/>
      <c r="AT98" s="79"/>
      <c r="AU98" s="79"/>
      <c r="AV98" s="79"/>
      <c r="AW98" s="79"/>
      <c r="AX98" s="79"/>
      <c r="AY98" s="79"/>
      <c r="AZ98" s="79"/>
      <c r="BA98">
        <v>1</v>
      </c>
      <c r="BB98" s="78" t="str">
        <f>REPLACE(INDEX(GroupVertices[Group],MATCH(Edges24[[#This Row],[Vertex 1]],GroupVertices[Vertex],0)),1,1,"")</f>
        <v>8</v>
      </c>
      <c r="BC98" s="78" t="str">
        <f>REPLACE(INDEX(GroupVertices[Group],MATCH(Edges24[[#This Row],[Vertex 2]],GroupVertices[Vertex],0)),1,1,"")</f>
        <v>8</v>
      </c>
      <c r="BD98" s="48">
        <v>2</v>
      </c>
      <c r="BE98" s="49">
        <v>8.333333333333334</v>
      </c>
      <c r="BF98" s="48">
        <v>1</v>
      </c>
      <c r="BG98" s="49">
        <v>4.166666666666667</v>
      </c>
      <c r="BH98" s="48">
        <v>0</v>
      </c>
      <c r="BI98" s="49">
        <v>0</v>
      </c>
      <c r="BJ98" s="48">
        <v>21</v>
      </c>
      <c r="BK98" s="49">
        <v>87.5</v>
      </c>
      <c r="BL98" s="48">
        <v>24</v>
      </c>
    </row>
    <row r="99" spans="1:64" ht="15">
      <c r="A99" s="64" t="s">
        <v>301</v>
      </c>
      <c r="B99" s="64" t="s">
        <v>344</v>
      </c>
      <c r="C99" s="65"/>
      <c r="D99" s="66"/>
      <c r="E99" s="67"/>
      <c r="F99" s="68"/>
      <c r="G99" s="65"/>
      <c r="H99" s="69"/>
      <c r="I99" s="70"/>
      <c r="J99" s="70"/>
      <c r="K99" s="34" t="s">
        <v>65</v>
      </c>
      <c r="L99" s="77">
        <v>112</v>
      </c>
      <c r="M99" s="77"/>
      <c r="N99" s="72"/>
      <c r="O99" s="79" t="s">
        <v>380</v>
      </c>
      <c r="P99" s="81">
        <v>43457.718090277776</v>
      </c>
      <c r="Q99" s="79" t="s">
        <v>422</v>
      </c>
      <c r="R99" s="79"/>
      <c r="S99" s="79"/>
      <c r="T99" s="79"/>
      <c r="U99" s="79"/>
      <c r="V99" s="83" t="s">
        <v>715</v>
      </c>
      <c r="W99" s="81">
        <v>43457.718090277776</v>
      </c>
      <c r="X99" s="83" t="s">
        <v>839</v>
      </c>
      <c r="Y99" s="79"/>
      <c r="Z99" s="79"/>
      <c r="AA99" s="85" t="s">
        <v>1009</v>
      </c>
      <c r="AB99" s="79"/>
      <c r="AC99" s="79" t="b">
        <v>0</v>
      </c>
      <c r="AD99" s="79">
        <v>0</v>
      </c>
      <c r="AE99" s="85" t="s">
        <v>1092</v>
      </c>
      <c r="AF99" s="79" t="b">
        <v>0</v>
      </c>
      <c r="AG99" s="79" t="s">
        <v>1100</v>
      </c>
      <c r="AH99" s="79"/>
      <c r="AI99" s="85" t="s">
        <v>1092</v>
      </c>
      <c r="AJ99" s="79" t="b">
        <v>0</v>
      </c>
      <c r="AK99" s="79">
        <v>1</v>
      </c>
      <c r="AL99" s="85" t="s">
        <v>1013</v>
      </c>
      <c r="AM99" s="79" t="s">
        <v>1117</v>
      </c>
      <c r="AN99" s="79" t="b">
        <v>0</v>
      </c>
      <c r="AO99" s="85" t="s">
        <v>1013</v>
      </c>
      <c r="AP99" s="79" t="s">
        <v>176</v>
      </c>
      <c r="AQ99" s="79">
        <v>0</v>
      </c>
      <c r="AR99" s="79">
        <v>0</v>
      </c>
      <c r="AS99" s="79"/>
      <c r="AT99" s="79"/>
      <c r="AU99" s="79"/>
      <c r="AV99" s="79"/>
      <c r="AW99" s="79"/>
      <c r="AX99" s="79"/>
      <c r="AY99" s="79"/>
      <c r="AZ99" s="79"/>
      <c r="BA99">
        <v>1</v>
      </c>
      <c r="BB99" s="78" t="str">
        <f>REPLACE(INDEX(GroupVertices[Group],MATCH(Edges24[[#This Row],[Vertex 1]],GroupVertices[Vertex],0)),1,1,"")</f>
        <v>8</v>
      </c>
      <c r="BC99" s="78" t="str">
        <f>REPLACE(INDEX(GroupVertices[Group],MATCH(Edges24[[#This Row],[Vertex 2]],GroupVertices[Vertex],0)),1,1,"")</f>
        <v>8</v>
      </c>
      <c r="BD99" s="48"/>
      <c r="BE99" s="49"/>
      <c r="BF99" s="48"/>
      <c r="BG99" s="49"/>
      <c r="BH99" s="48"/>
      <c r="BI99" s="49"/>
      <c r="BJ99" s="48"/>
      <c r="BK99" s="49"/>
      <c r="BL99" s="48"/>
    </row>
    <row r="100" spans="1:64" ht="15">
      <c r="A100" s="64" t="s">
        <v>300</v>
      </c>
      <c r="B100" s="64" t="s">
        <v>300</v>
      </c>
      <c r="C100" s="65"/>
      <c r="D100" s="66"/>
      <c r="E100" s="67"/>
      <c r="F100" s="68"/>
      <c r="G100" s="65"/>
      <c r="H100" s="69"/>
      <c r="I100" s="70"/>
      <c r="J100" s="70"/>
      <c r="K100" s="34" t="s">
        <v>65</v>
      </c>
      <c r="L100" s="77">
        <v>113</v>
      </c>
      <c r="M100" s="77"/>
      <c r="N100" s="72"/>
      <c r="O100" s="79" t="s">
        <v>176</v>
      </c>
      <c r="P100" s="81">
        <v>43451.745150462964</v>
      </c>
      <c r="Q100" s="79" t="s">
        <v>423</v>
      </c>
      <c r="R100" s="83" t="s">
        <v>508</v>
      </c>
      <c r="S100" s="79" t="s">
        <v>562</v>
      </c>
      <c r="T100" s="79"/>
      <c r="U100" s="79"/>
      <c r="V100" s="83" t="s">
        <v>714</v>
      </c>
      <c r="W100" s="81">
        <v>43451.745150462964</v>
      </c>
      <c r="X100" s="83" t="s">
        <v>840</v>
      </c>
      <c r="Y100" s="79"/>
      <c r="Z100" s="79"/>
      <c r="AA100" s="85" t="s">
        <v>1010</v>
      </c>
      <c r="AB100" s="79"/>
      <c r="AC100" s="79" t="b">
        <v>0</v>
      </c>
      <c r="AD100" s="79">
        <v>0</v>
      </c>
      <c r="AE100" s="85" t="s">
        <v>1092</v>
      </c>
      <c r="AF100" s="79" t="b">
        <v>0</v>
      </c>
      <c r="AG100" s="79" t="s">
        <v>1100</v>
      </c>
      <c r="AH100" s="79"/>
      <c r="AI100" s="85" t="s">
        <v>1092</v>
      </c>
      <c r="AJ100" s="79" t="b">
        <v>0</v>
      </c>
      <c r="AK100" s="79">
        <v>0</v>
      </c>
      <c r="AL100" s="85" t="s">
        <v>1092</v>
      </c>
      <c r="AM100" s="79" t="s">
        <v>1128</v>
      </c>
      <c r="AN100" s="79" t="b">
        <v>1</v>
      </c>
      <c r="AO100" s="85" t="s">
        <v>1010</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8</v>
      </c>
      <c r="BC100" s="78" t="str">
        <f>REPLACE(INDEX(GroupVertices[Group],MATCH(Edges24[[#This Row],[Vertex 2]],GroupVertices[Vertex],0)),1,1,"")</f>
        <v>8</v>
      </c>
      <c r="BD100" s="48">
        <v>1</v>
      </c>
      <c r="BE100" s="49">
        <v>5.555555555555555</v>
      </c>
      <c r="BF100" s="48">
        <v>0</v>
      </c>
      <c r="BG100" s="49">
        <v>0</v>
      </c>
      <c r="BH100" s="48">
        <v>0</v>
      </c>
      <c r="BI100" s="49">
        <v>0</v>
      </c>
      <c r="BJ100" s="48">
        <v>17</v>
      </c>
      <c r="BK100" s="49">
        <v>94.44444444444444</v>
      </c>
      <c r="BL100" s="48">
        <v>18</v>
      </c>
    </row>
    <row r="101" spans="1:64" ht="15">
      <c r="A101" s="64" t="s">
        <v>300</v>
      </c>
      <c r="B101" s="64" t="s">
        <v>300</v>
      </c>
      <c r="C101" s="65"/>
      <c r="D101" s="66"/>
      <c r="E101" s="67"/>
      <c r="F101" s="68"/>
      <c r="G101" s="65"/>
      <c r="H101" s="69"/>
      <c r="I101" s="70"/>
      <c r="J101" s="70"/>
      <c r="K101" s="34" t="s">
        <v>65</v>
      </c>
      <c r="L101" s="77">
        <v>114</v>
      </c>
      <c r="M101" s="77"/>
      <c r="N101" s="72"/>
      <c r="O101" s="79" t="s">
        <v>176</v>
      </c>
      <c r="P101" s="81">
        <v>43452.75486111111</v>
      </c>
      <c r="Q101" s="79" t="s">
        <v>424</v>
      </c>
      <c r="R101" s="83" t="s">
        <v>509</v>
      </c>
      <c r="S101" s="79" t="s">
        <v>562</v>
      </c>
      <c r="T101" s="79"/>
      <c r="U101" s="79"/>
      <c r="V101" s="83" t="s">
        <v>714</v>
      </c>
      <c r="W101" s="81">
        <v>43452.75486111111</v>
      </c>
      <c r="X101" s="83" t="s">
        <v>841</v>
      </c>
      <c r="Y101" s="79"/>
      <c r="Z101" s="79"/>
      <c r="AA101" s="85" t="s">
        <v>1011</v>
      </c>
      <c r="AB101" s="79"/>
      <c r="AC101" s="79" t="b">
        <v>0</v>
      </c>
      <c r="AD101" s="79">
        <v>0</v>
      </c>
      <c r="AE101" s="85" t="s">
        <v>1092</v>
      </c>
      <c r="AF101" s="79" t="b">
        <v>0</v>
      </c>
      <c r="AG101" s="79" t="s">
        <v>1100</v>
      </c>
      <c r="AH101" s="79"/>
      <c r="AI101" s="85" t="s">
        <v>1092</v>
      </c>
      <c r="AJ101" s="79" t="b">
        <v>0</v>
      </c>
      <c r="AK101" s="79">
        <v>0</v>
      </c>
      <c r="AL101" s="85" t="s">
        <v>1092</v>
      </c>
      <c r="AM101" s="79" t="s">
        <v>1128</v>
      </c>
      <c r="AN101" s="79" t="b">
        <v>1</v>
      </c>
      <c r="AO101" s="85" t="s">
        <v>1011</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8</v>
      </c>
      <c r="BC101" s="78" t="str">
        <f>REPLACE(INDEX(GroupVertices[Group],MATCH(Edges24[[#This Row],[Vertex 2]],GroupVertices[Vertex],0)),1,1,"")</f>
        <v>8</v>
      </c>
      <c r="BD101" s="48">
        <v>0</v>
      </c>
      <c r="BE101" s="49">
        <v>0</v>
      </c>
      <c r="BF101" s="48">
        <v>4</v>
      </c>
      <c r="BG101" s="49">
        <v>23.529411764705884</v>
      </c>
      <c r="BH101" s="48">
        <v>0</v>
      </c>
      <c r="BI101" s="49">
        <v>0</v>
      </c>
      <c r="BJ101" s="48">
        <v>13</v>
      </c>
      <c r="BK101" s="49">
        <v>76.47058823529412</v>
      </c>
      <c r="BL101" s="48">
        <v>17</v>
      </c>
    </row>
    <row r="102" spans="1:64" ht="15">
      <c r="A102" s="64" t="s">
        <v>300</v>
      </c>
      <c r="B102" s="64" t="s">
        <v>300</v>
      </c>
      <c r="C102" s="65"/>
      <c r="D102" s="66"/>
      <c r="E102" s="67"/>
      <c r="F102" s="68"/>
      <c r="G102" s="65"/>
      <c r="H102" s="69"/>
      <c r="I102" s="70"/>
      <c r="J102" s="70"/>
      <c r="K102" s="34" t="s">
        <v>65</v>
      </c>
      <c r="L102" s="77">
        <v>115</v>
      </c>
      <c r="M102" s="77"/>
      <c r="N102" s="72"/>
      <c r="O102" s="79" t="s">
        <v>176</v>
      </c>
      <c r="P102" s="81">
        <v>43453.665972222225</v>
      </c>
      <c r="Q102" s="79" t="s">
        <v>425</v>
      </c>
      <c r="R102" s="83" t="s">
        <v>510</v>
      </c>
      <c r="S102" s="79" t="s">
        <v>562</v>
      </c>
      <c r="T102" s="79"/>
      <c r="U102" s="79"/>
      <c r="V102" s="83" t="s">
        <v>714</v>
      </c>
      <c r="W102" s="81">
        <v>43453.665972222225</v>
      </c>
      <c r="X102" s="83" t="s">
        <v>842</v>
      </c>
      <c r="Y102" s="79"/>
      <c r="Z102" s="79"/>
      <c r="AA102" s="85" t="s">
        <v>1012</v>
      </c>
      <c r="AB102" s="79"/>
      <c r="AC102" s="79" t="b">
        <v>0</v>
      </c>
      <c r="AD102" s="79">
        <v>0</v>
      </c>
      <c r="AE102" s="85" t="s">
        <v>1092</v>
      </c>
      <c r="AF102" s="79" t="b">
        <v>0</v>
      </c>
      <c r="AG102" s="79" t="s">
        <v>1100</v>
      </c>
      <c r="AH102" s="79"/>
      <c r="AI102" s="85" t="s">
        <v>1092</v>
      </c>
      <c r="AJ102" s="79" t="b">
        <v>0</v>
      </c>
      <c r="AK102" s="79">
        <v>0</v>
      </c>
      <c r="AL102" s="85" t="s">
        <v>1092</v>
      </c>
      <c r="AM102" s="79" t="s">
        <v>1128</v>
      </c>
      <c r="AN102" s="79" t="b">
        <v>1</v>
      </c>
      <c r="AO102" s="85" t="s">
        <v>1012</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8</v>
      </c>
      <c r="BC102" s="78" t="str">
        <f>REPLACE(INDEX(GroupVertices[Group],MATCH(Edges24[[#This Row],[Vertex 2]],GroupVertices[Vertex],0)),1,1,"")</f>
        <v>8</v>
      </c>
      <c r="BD102" s="48">
        <v>0</v>
      </c>
      <c r="BE102" s="49">
        <v>0</v>
      </c>
      <c r="BF102" s="48">
        <v>1</v>
      </c>
      <c r="BG102" s="49">
        <v>4.3478260869565215</v>
      </c>
      <c r="BH102" s="48">
        <v>0</v>
      </c>
      <c r="BI102" s="49">
        <v>0</v>
      </c>
      <c r="BJ102" s="48">
        <v>22</v>
      </c>
      <c r="BK102" s="49">
        <v>95.65217391304348</v>
      </c>
      <c r="BL102" s="48">
        <v>23</v>
      </c>
    </row>
    <row r="103" spans="1:64" ht="15">
      <c r="A103" s="64" t="s">
        <v>300</v>
      </c>
      <c r="B103" s="64" t="s">
        <v>345</v>
      </c>
      <c r="C103" s="65"/>
      <c r="D103" s="66"/>
      <c r="E103" s="67"/>
      <c r="F103" s="68"/>
      <c r="G103" s="65"/>
      <c r="H103" s="69"/>
      <c r="I103" s="70"/>
      <c r="J103" s="70"/>
      <c r="K103" s="34" t="s">
        <v>65</v>
      </c>
      <c r="L103" s="77">
        <v>116</v>
      </c>
      <c r="M103" s="77"/>
      <c r="N103" s="72"/>
      <c r="O103" s="79" t="s">
        <v>380</v>
      </c>
      <c r="P103" s="81">
        <v>43457.71668981481</v>
      </c>
      <c r="Q103" s="79" t="s">
        <v>426</v>
      </c>
      <c r="R103" s="83" t="s">
        <v>511</v>
      </c>
      <c r="S103" s="79" t="s">
        <v>562</v>
      </c>
      <c r="T103" s="79"/>
      <c r="U103" s="79"/>
      <c r="V103" s="83" t="s">
        <v>714</v>
      </c>
      <c r="W103" s="81">
        <v>43457.71668981481</v>
      </c>
      <c r="X103" s="83" t="s">
        <v>843</v>
      </c>
      <c r="Y103" s="79"/>
      <c r="Z103" s="79"/>
      <c r="AA103" s="85" t="s">
        <v>1013</v>
      </c>
      <c r="AB103" s="79"/>
      <c r="AC103" s="79" t="b">
        <v>0</v>
      </c>
      <c r="AD103" s="79">
        <v>0</v>
      </c>
      <c r="AE103" s="85" t="s">
        <v>1092</v>
      </c>
      <c r="AF103" s="79" t="b">
        <v>0</v>
      </c>
      <c r="AG103" s="79" t="s">
        <v>1100</v>
      </c>
      <c r="AH103" s="79"/>
      <c r="AI103" s="85" t="s">
        <v>1092</v>
      </c>
      <c r="AJ103" s="79" t="b">
        <v>0</v>
      </c>
      <c r="AK103" s="79">
        <v>0</v>
      </c>
      <c r="AL103" s="85" t="s">
        <v>1092</v>
      </c>
      <c r="AM103" s="79" t="s">
        <v>1128</v>
      </c>
      <c r="AN103" s="79" t="b">
        <v>1</v>
      </c>
      <c r="AO103" s="85" t="s">
        <v>1013</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8</v>
      </c>
      <c r="BC103" s="78" t="str">
        <f>REPLACE(INDEX(GroupVertices[Group],MATCH(Edges24[[#This Row],[Vertex 2]],GroupVertices[Vertex],0)),1,1,"")</f>
        <v>8</v>
      </c>
      <c r="BD103" s="48">
        <v>0</v>
      </c>
      <c r="BE103" s="49">
        <v>0</v>
      </c>
      <c r="BF103" s="48">
        <v>3</v>
      </c>
      <c r="BG103" s="49">
        <v>18.75</v>
      </c>
      <c r="BH103" s="48">
        <v>0</v>
      </c>
      <c r="BI103" s="49">
        <v>0</v>
      </c>
      <c r="BJ103" s="48">
        <v>13</v>
      </c>
      <c r="BK103" s="49">
        <v>81.25</v>
      </c>
      <c r="BL103" s="48">
        <v>16</v>
      </c>
    </row>
    <row r="104" spans="1:64" ht="15">
      <c r="A104" s="64" t="s">
        <v>302</v>
      </c>
      <c r="B104" s="64" t="s">
        <v>346</v>
      </c>
      <c r="C104" s="65"/>
      <c r="D104" s="66"/>
      <c r="E104" s="67"/>
      <c r="F104" s="68"/>
      <c r="G104" s="65"/>
      <c r="H104" s="69"/>
      <c r="I104" s="70"/>
      <c r="J104" s="70"/>
      <c r="K104" s="34" t="s">
        <v>65</v>
      </c>
      <c r="L104" s="77">
        <v>119</v>
      </c>
      <c r="M104" s="77"/>
      <c r="N104" s="72"/>
      <c r="O104" s="79" t="s">
        <v>380</v>
      </c>
      <c r="P104" s="81">
        <v>43457.897777777776</v>
      </c>
      <c r="Q104" s="79" t="s">
        <v>427</v>
      </c>
      <c r="R104" s="83" t="s">
        <v>512</v>
      </c>
      <c r="S104" s="79" t="s">
        <v>562</v>
      </c>
      <c r="T104" s="79"/>
      <c r="U104" s="79"/>
      <c r="V104" s="83" t="s">
        <v>716</v>
      </c>
      <c r="W104" s="81">
        <v>43457.897777777776</v>
      </c>
      <c r="X104" s="83" t="s">
        <v>844</v>
      </c>
      <c r="Y104" s="79"/>
      <c r="Z104" s="79"/>
      <c r="AA104" s="85" t="s">
        <v>1014</v>
      </c>
      <c r="AB104" s="85" t="s">
        <v>1086</v>
      </c>
      <c r="AC104" s="79" t="b">
        <v>0</v>
      </c>
      <c r="AD104" s="79">
        <v>0</v>
      </c>
      <c r="AE104" s="85" t="s">
        <v>1096</v>
      </c>
      <c r="AF104" s="79" t="b">
        <v>0</v>
      </c>
      <c r="AG104" s="79" t="s">
        <v>1100</v>
      </c>
      <c r="AH104" s="79"/>
      <c r="AI104" s="85" t="s">
        <v>1092</v>
      </c>
      <c r="AJ104" s="79" t="b">
        <v>0</v>
      </c>
      <c r="AK104" s="79">
        <v>0</v>
      </c>
      <c r="AL104" s="85" t="s">
        <v>1092</v>
      </c>
      <c r="AM104" s="79" t="s">
        <v>1114</v>
      </c>
      <c r="AN104" s="79" t="b">
        <v>1</v>
      </c>
      <c r="AO104" s="85" t="s">
        <v>1086</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9</v>
      </c>
      <c r="BC104" s="78" t="str">
        <f>REPLACE(INDEX(GroupVertices[Group],MATCH(Edges24[[#This Row],[Vertex 2]],GroupVertices[Vertex],0)),1,1,"")</f>
        <v>9</v>
      </c>
      <c r="BD104" s="48"/>
      <c r="BE104" s="49"/>
      <c r="BF104" s="48"/>
      <c r="BG104" s="49"/>
      <c r="BH104" s="48"/>
      <c r="BI104" s="49"/>
      <c r="BJ104" s="48"/>
      <c r="BK104" s="49"/>
      <c r="BL104" s="48"/>
    </row>
    <row r="105" spans="1:64" ht="15">
      <c r="A105" s="64" t="s">
        <v>303</v>
      </c>
      <c r="B105" s="64" t="s">
        <v>313</v>
      </c>
      <c r="C105" s="65"/>
      <c r="D105" s="66"/>
      <c r="E105" s="67"/>
      <c r="F105" s="68"/>
      <c r="G105" s="65"/>
      <c r="H105" s="69"/>
      <c r="I105" s="70"/>
      <c r="J105" s="70"/>
      <c r="K105" s="34" t="s">
        <v>65</v>
      </c>
      <c r="L105" s="77">
        <v>127</v>
      </c>
      <c r="M105" s="77"/>
      <c r="N105" s="72"/>
      <c r="O105" s="79" t="s">
        <v>380</v>
      </c>
      <c r="P105" s="81">
        <v>43458.429074074076</v>
      </c>
      <c r="Q105" s="79" t="s">
        <v>428</v>
      </c>
      <c r="R105" s="79"/>
      <c r="S105" s="79"/>
      <c r="T105" s="79" t="s">
        <v>606</v>
      </c>
      <c r="U105" s="79"/>
      <c r="V105" s="83" t="s">
        <v>717</v>
      </c>
      <c r="W105" s="81">
        <v>43458.429074074076</v>
      </c>
      <c r="X105" s="83" t="s">
        <v>845</v>
      </c>
      <c r="Y105" s="79"/>
      <c r="Z105" s="79"/>
      <c r="AA105" s="85" t="s">
        <v>1015</v>
      </c>
      <c r="AB105" s="79"/>
      <c r="AC105" s="79" t="b">
        <v>0</v>
      </c>
      <c r="AD105" s="79">
        <v>0</v>
      </c>
      <c r="AE105" s="85" t="s">
        <v>1092</v>
      </c>
      <c r="AF105" s="79" t="b">
        <v>0</v>
      </c>
      <c r="AG105" s="79" t="s">
        <v>1100</v>
      </c>
      <c r="AH105" s="79"/>
      <c r="AI105" s="85" t="s">
        <v>1092</v>
      </c>
      <c r="AJ105" s="79" t="b">
        <v>0</v>
      </c>
      <c r="AK105" s="79">
        <v>0</v>
      </c>
      <c r="AL105" s="85" t="s">
        <v>1032</v>
      </c>
      <c r="AM105" s="79" t="s">
        <v>1115</v>
      </c>
      <c r="AN105" s="79" t="b">
        <v>0</v>
      </c>
      <c r="AO105" s="85" t="s">
        <v>1032</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6</v>
      </c>
      <c r="BC105" s="78" t="str">
        <f>REPLACE(INDEX(GroupVertices[Group],MATCH(Edges24[[#This Row],[Vertex 2]],GroupVertices[Vertex],0)),1,1,"")</f>
        <v>6</v>
      </c>
      <c r="BD105" s="48">
        <v>0</v>
      </c>
      <c r="BE105" s="49">
        <v>0</v>
      </c>
      <c r="BF105" s="48">
        <v>2</v>
      </c>
      <c r="BG105" s="49">
        <v>10.526315789473685</v>
      </c>
      <c r="BH105" s="48">
        <v>0</v>
      </c>
      <c r="BI105" s="49">
        <v>0</v>
      </c>
      <c r="BJ105" s="48">
        <v>17</v>
      </c>
      <c r="BK105" s="49">
        <v>89.47368421052632</v>
      </c>
      <c r="BL105" s="48">
        <v>19</v>
      </c>
    </row>
    <row r="106" spans="1:64" ht="15">
      <c r="A106" s="64" t="s">
        <v>304</v>
      </c>
      <c r="B106" s="64" t="s">
        <v>304</v>
      </c>
      <c r="C106" s="65"/>
      <c r="D106" s="66"/>
      <c r="E106" s="67"/>
      <c r="F106" s="68"/>
      <c r="G106" s="65"/>
      <c r="H106" s="69"/>
      <c r="I106" s="70"/>
      <c r="J106" s="70"/>
      <c r="K106" s="34" t="s">
        <v>65</v>
      </c>
      <c r="L106" s="77">
        <v>128</v>
      </c>
      <c r="M106" s="77"/>
      <c r="N106" s="72"/>
      <c r="O106" s="79" t="s">
        <v>176</v>
      </c>
      <c r="P106" s="81">
        <v>43458.76971064815</v>
      </c>
      <c r="Q106" s="79" t="s">
        <v>429</v>
      </c>
      <c r="R106" s="83" t="s">
        <v>513</v>
      </c>
      <c r="S106" s="79" t="s">
        <v>572</v>
      </c>
      <c r="T106" s="79" t="s">
        <v>607</v>
      </c>
      <c r="U106" s="83" t="s">
        <v>632</v>
      </c>
      <c r="V106" s="83" t="s">
        <v>632</v>
      </c>
      <c r="W106" s="81">
        <v>43458.76971064815</v>
      </c>
      <c r="X106" s="83" t="s">
        <v>846</v>
      </c>
      <c r="Y106" s="79"/>
      <c r="Z106" s="79"/>
      <c r="AA106" s="85" t="s">
        <v>1016</v>
      </c>
      <c r="AB106" s="79"/>
      <c r="AC106" s="79" t="b">
        <v>0</v>
      </c>
      <c r="AD106" s="79">
        <v>0</v>
      </c>
      <c r="AE106" s="85" t="s">
        <v>1092</v>
      </c>
      <c r="AF106" s="79" t="b">
        <v>0</v>
      </c>
      <c r="AG106" s="79" t="s">
        <v>1100</v>
      </c>
      <c r="AH106" s="79"/>
      <c r="AI106" s="85" t="s">
        <v>1092</v>
      </c>
      <c r="AJ106" s="79" t="b">
        <v>0</v>
      </c>
      <c r="AK106" s="79">
        <v>0</v>
      </c>
      <c r="AL106" s="85" t="s">
        <v>1092</v>
      </c>
      <c r="AM106" s="79" t="s">
        <v>1129</v>
      </c>
      <c r="AN106" s="79" t="b">
        <v>0</v>
      </c>
      <c r="AO106" s="85" t="s">
        <v>1016</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v>1</v>
      </c>
      <c r="BE106" s="49">
        <v>16.666666666666668</v>
      </c>
      <c r="BF106" s="48">
        <v>0</v>
      </c>
      <c r="BG106" s="49">
        <v>0</v>
      </c>
      <c r="BH106" s="48">
        <v>0</v>
      </c>
      <c r="BI106" s="49">
        <v>0</v>
      </c>
      <c r="BJ106" s="48">
        <v>5</v>
      </c>
      <c r="BK106" s="49">
        <v>83.33333333333333</v>
      </c>
      <c r="BL106" s="48">
        <v>6</v>
      </c>
    </row>
    <row r="107" spans="1:64" ht="15">
      <c r="A107" s="64" t="s">
        <v>305</v>
      </c>
      <c r="B107" s="64" t="s">
        <v>313</v>
      </c>
      <c r="C107" s="65"/>
      <c r="D107" s="66"/>
      <c r="E107" s="67"/>
      <c r="F107" s="68"/>
      <c r="G107" s="65"/>
      <c r="H107" s="69"/>
      <c r="I107" s="70"/>
      <c r="J107" s="70"/>
      <c r="K107" s="34" t="s">
        <v>65</v>
      </c>
      <c r="L107" s="77">
        <v>129</v>
      </c>
      <c r="M107" s="77"/>
      <c r="N107" s="72"/>
      <c r="O107" s="79" t="s">
        <v>380</v>
      </c>
      <c r="P107" s="81">
        <v>43458.967997685184</v>
      </c>
      <c r="Q107" s="79" t="s">
        <v>430</v>
      </c>
      <c r="R107" s="83" t="s">
        <v>514</v>
      </c>
      <c r="S107" s="79" t="s">
        <v>573</v>
      </c>
      <c r="T107" s="79"/>
      <c r="U107" s="79"/>
      <c r="V107" s="83" t="s">
        <v>718</v>
      </c>
      <c r="W107" s="81">
        <v>43458.967997685184</v>
      </c>
      <c r="X107" s="83" t="s">
        <v>847</v>
      </c>
      <c r="Y107" s="79"/>
      <c r="Z107" s="79"/>
      <c r="AA107" s="85" t="s">
        <v>1017</v>
      </c>
      <c r="AB107" s="79"/>
      <c r="AC107" s="79" t="b">
        <v>0</v>
      </c>
      <c r="AD107" s="79">
        <v>0</v>
      </c>
      <c r="AE107" s="85" t="s">
        <v>1092</v>
      </c>
      <c r="AF107" s="79" t="b">
        <v>0</v>
      </c>
      <c r="AG107" s="79" t="s">
        <v>1100</v>
      </c>
      <c r="AH107" s="79"/>
      <c r="AI107" s="85" t="s">
        <v>1092</v>
      </c>
      <c r="AJ107" s="79" t="b">
        <v>0</v>
      </c>
      <c r="AK107" s="79">
        <v>5</v>
      </c>
      <c r="AL107" s="85" t="s">
        <v>1034</v>
      </c>
      <c r="AM107" s="79" t="s">
        <v>1113</v>
      </c>
      <c r="AN107" s="79" t="b">
        <v>0</v>
      </c>
      <c r="AO107" s="85" t="s">
        <v>1034</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6</v>
      </c>
      <c r="BC107" s="78" t="str">
        <f>REPLACE(INDEX(GroupVertices[Group],MATCH(Edges24[[#This Row],[Vertex 2]],GroupVertices[Vertex],0)),1,1,"")</f>
        <v>6</v>
      </c>
      <c r="BD107" s="48">
        <v>0</v>
      </c>
      <c r="BE107" s="49">
        <v>0</v>
      </c>
      <c r="BF107" s="48">
        <v>0</v>
      </c>
      <c r="BG107" s="49">
        <v>0</v>
      </c>
      <c r="BH107" s="48">
        <v>0</v>
      </c>
      <c r="BI107" s="49">
        <v>0</v>
      </c>
      <c r="BJ107" s="48">
        <v>18</v>
      </c>
      <c r="BK107" s="49">
        <v>100</v>
      </c>
      <c r="BL107" s="48">
        <v>18</v>
      </c>
    </row>
    <row r="108" spans="1:64" ht="15">
      <c r="A108" s="64" t="s">
        <v>306</v>
      </c>
      <c r="B108" s="64" t="s">
        <v>313</v>
      </c>
      <c r="C108" s="65"/>
      <c r="D108" s="66"/>
      <c r="E108" s="67"/>
      <c r="F108" s="68"/>
      <c r="G108" s="65"/>
      <c r="H108" s="69"/>
      <c r="I108" s="70"/>
      <c r="J108" s="70"/>
      <c r="K108" s="34" t="s">
        <v>65</v>
      </c>
      <c r="L108" s="77">
        <v>130</v>
      </c>
      <c r="M108" s="77"/>
      <c r="N108" s="72"/>
      <c r="O108" s="79" t="s">
        <v>380</v>
      </c>
      <c r="P108" s="81">
        <v>43458.969456018516</v>
      </c>
      <c r="Q108" s="79" t="s">
        <v>430</v>
      </c>
      <c r="R108" s="83" t="s">
        <v>514</v>
      </c>
      <c r="S108" s="79" t="s">
        <v>573</v>
      </c>
      <c r="T108" s="79"/>
      <c r="U108" s="79"/>
      <c r="V108" s="83" t="s">
        <v>719</v>
      </c>
      <c r="W108" s="81">
        <v>43458.969456018516</v>
      </c>
      <c r="X108" s="83" t="s">
        <v>848</v>
      </c>
      <c r="Y108" s="79"/>
      <c r="Z108" s="79"/>
      <c r="AA108" s="85" t="s">
        <v>1018</v>
      </c>
      <c r="AB108" s="79"/>
      <c r="AC108" s="79" t="b">
        <v>0</v>
      </c>
      <c r="AD108" s="79">
        <v>0</v>
      </c>
      <c r="AE108" s="85" t="s">
        <v>1092</v>
      </c>
      <c r="AF108" s="79" t="b">
        <v>0</v>
      </c>
      <c r="AG108" s="79" t="s">
        <v>1100</v>
      </c>
      <c r="AH108" s="79"/>
      <c r="AI108" s="85" t="s">
        <v>1092</v>
      </c>
      <c r="AJ108" s="79" t="b">
        <v>0</v>
      </c>
      <c r="AK108" s="79">
        <v>5</v>
      </c>
      <c r="AL108" s="85" t="s">
        <v>1034</v>
      </c>
      <c r="AM108" s="79" t="s">
        <v>1115</v>
      </c>
      <c r="AN108" s="79" t="b">
        <v>0</v>
      </c>
      <c r="AO108" s="85" t="s">
        <v>1034</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6</v>
      </c>
      <c r="BC108" s="78" t="str">
        <f>REPLACE(INDEX(GroupVertices[Group],MATCH(Edges24[[#This Row],[Vertex 2]],GroupVertices[Vertex],0)),1,1,"")</f>
        <v>6</v>
      </c>
      <c r="BD108" s="48">
        <v>0</v>
      </c>
      <c r="BE108" s="49">
        <v>0</v>
      </c>
      <c r="BF108" s="48">
        <v>0</v>
      </c>
      <c r="BG108" s="49">
        <v>0</v>
      </c>
      <c r="BH108" s="48">
        <v>0</v>
      </c>
      <c r="BI108" s="49">
        <v>0</v>
      </c>
      <c r="BJ108" s="48">
        <v>18</v>
      </c>
      <c r="BK108" s="49">
        <v>100</v>
      </c>
      <c r="BL108" s="48">
        <v>18</v>
      </c>
    </row>
    <row r="109" spans="1:64" ht="15">
      <c r="A109" s="64" t="s">
        <v>307</v>
      </c>
      <c r="B109" s="64" t="s">
        <v>313</v>
      </c>
      <c r="C109" s="65"/>
      <c r="D109" s="66"/>
      <c r="E109" s="67"/>
      <c r="F109" s="68"/>
      <c r="G109" s="65"/>
      <c r="H109" s="69"/>
      <c r="I109" s="70"/>
      <c r="J109" s="70"/>
      <c r="K109" s="34" t="s">
        <v>65</v>
      </c>
      <c r="L109" s="77">
        <v>131</v>
      </c>
      <c r="M109" s="77"/>
      <c r="N109" s="72"/>
      <c r="O109" s="79" t="s">
        <v>380</v>
      </c>
      <c r="P109" s="81">
        <v>43458.970625</v>
      </c>
      <c r="Q109" s="79" t="s">
        <v>430</v>
      </c>
      <c r="R109" s="83" t="s">
        <v>514</v>
      </c>
      <c r="S109" s="79" t="s">
        <v>573</v>
      </c>
      <c r="T109" s="79"/>
      <c r="U109" s="79"/>
      <c r="V109" s="83" t="s">
        <v>720</v>
      </c>
      <c r="W109" s="81">
        <v>43458.970625</v>
      </c>
      <c r="X109" s="83" t="s">
        <v>849</v>
      </c>
      <c r="Y109" s="79"/>
      <c r="Z109" s="79"/>
      <c r="AA109" s="85" t="s">
        <v>1019</v>
      </c>
      <c r="AB109" s="79"/>
      <c r="AC109" s="79" t="b">
        <v>0</v>
      </c>
      <c r="AD109" s="79">
        <v>0</v>
      </c>
      <c r="AE109" s="85" t="s">
        <v>1092</v>
      </c>
      <c r="AF109" s="79" t="b">
        <v>0</v>
      </c>
      <c r="AG109" s="79" t="s">
        <v>1100</v>
      </c>
      <c r="AH109" s="79"/>
      <c r="AI109" s="85" t="s">
        <v>1092</v>
      </c>
      <c r="AJ109" s="79" t="b">
        <v>0</v>
      </c>
      <c r="AK109" s="79">
        <v>5</v>
      </c>
      <c r="AL109" s="85" t="s">
        <v>1034</v>
      </c>
      <c r="AM109" s="79" t="s">
        <v>1115</v>
      </c>
      <c r="AN109" s="79" t="b">
        <v>0</v>
      </c>
      <c r="AO109" s="85" t="s">
        <v>1034</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6</v>
      </c>
      <c r="BC109" s="78" t="str">
        <f>REPLACE(INDEX(GroupVertices[Group],MATCH(Edges24[[#This Row],[Vertex 2]],GroupVertices[Vertex],0)),1,1,"")</f>
        <v>6</v>
      </c>
      <c r="BD109" s="48">
        <v>0</v>
      </c>
      <c r="BE109" s="49">
        <v>0</v>
      </c>
      <c r="BF109" s="48">
        <v>0</v>
      </c>
      <c r="BG109" s="49">
        <v>0</v>
      </c>
      <c r="BH109" s="48">
        <v>0</v>
      </c>
      <c r="BI109" s="49">
        <v>0</v>
      </c>
      <c r="BJ109" s="48">
        <v>18</v>
      </c>
      <c r="BK109" s="49">
        <v>100</v>
      </c>
      <c r="BL109" s="48">
        <v>18</v>
      </c>
    </row>
    <row r="110" spans="1:64" ht="15">
      <c r="A110" s="64" t="s">
        <v>308</v>
      </c>
      <c r="B110" s="64" t="s">
        <v>313</v>
      </c>
      <c r="C110" s="65"/>
      <c r="D110" s="66"/>
      <c r="E110" s="67"/>
      <c r="F110" s="68"/>
      <c r="G110" s="65"/>
      <c r="H110" s="69"/>
      <c r="I110" s="70"/>
      <c r="J110" s="70"/>
      <c r="K110" s="34" t="s">
        <v>65</v>
      </c>
      <c r="L110" s="77">
        <v>132</v>
      </c>
      <c r="M110" s="77"/>
      <c r="N110" s="72"/>
      <c r="O110" s="79" t="s">
        <v>380</v>
      </c>
      <c r="P110" s="81">
        <v>43455.82954861111</v>
      </c>
      <c r="Q110" s="79" t="s">
        <v>428</v>
      </c>
      <c r="R110" s="79"/>
      <c r="S110" s="79"/>
      <c r="T110" s="79" t="s">
        <v>606</v>
      </c>
      <c r="U110" s="79"/>
      <c r="V110" s="83" t="s">
        <v>634</v>
      </c>
      <c r="W110" s="81">
        <v>43455.82954861111</v>
      </c>
      <c r="X110" s="83" t="s">
        <v>850</v>
      </c>
      <c r="Y110" s="79"/>
      <c r="Z110" s="79"/>
      <c r="AA110" s="85" t="s">
        <v>1020</v>
      </c>
      <c r="AB110" s="79"/>
      <c r="AC110" s="79" t="b">
        <v>0</v>
      </c>
      <c r="AD110" s="79">
        <v>0</v>
      </c>
      <c r="AE110" s="85" t="s">
        <v>1092</v>
      </c>
      <c r="AF110" s="79" t="b">
        <v>0</v>
      </c>
      <c r="AG110" s="79" t="s">
        <v>1100</v>
      </c>
      <c r="AH110" s="79"/>
      <c r="AI110" s="85" t="s">
        <v>1092</v>
      </c>
      <c r="AJ110" s="79" t="b">
        <v>0</v>
      </c>
      <c r="AK110" s="79">
        <v>0</v>
      </c>
      <c r="AL110" s="85" t="s">
        <v>1032</v>
      </c>
      <c r="AM110" s="79" t="s">
        <v>1115</v>
      </c>
      <c r="AN110" s="79" t="b">
        <v>0</v>
      </c>
      <c r="AO110" s="85" t="s">
        <v>1032</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6</v>
      </c>
      <c r="BC110" s="78" t="str">
        <f>REPLACE(INDEX(GroupVertices[Group],MATCH(Edges24[[#This Row],[Vertex 2]],GroupVertices[Vertex],0)),1,1,"")</f>
        <v>6</v>
      </c>
      <c r="BD110" s="48">
        <v>0</v>
      </c>
      <c r="BE110" s="49">
        <v>0</v>
      </c>
      <c r="BF110" s="48">
        <v>2</v>
      </c>
      <c r="BG110" s="49">
        <v>10.526315789473685</v>
      </c>
      <c r="BH110" s="48">
        <v>0</v>
      </c>
      <c r="BI110" s="49">
        <v>0</v>
      </c>
      <c r="BJ110" s="48">
        <v>17</v>
      </c>
      <c r="BK110" s="49">
        <v>89.47368421052632</v>
      </c>
      <c r="BL110" s="48">
        <v>19</v>
      </c>
    </row>
    <row r="111" spans="1:64" ht="15">
      <c r="A111" s="64" t="s">
        <v>308</v>
      </c>
      <c r="B111" s="64" t="s">
        <v>313</v>
      </c>
      <c r="C111" s="65"/>
      <c r="D111" s="66"/>
      <c r="E111" s="67"/>
      <c r="F111" s="68"/>
      <c r="G111" s="65"/>
      <c r="H111" s="69"/>
      <c r="I111" s="70"/>
      <c r="J111" s="70"/>
      <c r="K111" s="34" t="s">
        <v>65</v>
      </c>
      <c r="L111" s="77">
        <v>133</v>
      </c>
      <c r="M111" s="77"/>
      <c r="N111" s="72"/>
      <c r="O111" s="79" t="s">
        <v>380</v>
      </c>
      <c r="P111" s="81">
        <v>43458.98473379629</v>
      </c>
      <c r="Q111" s="79" t="s">
        <v>430</v>
      </c>
      <c r="R111" s="83" t="s">
        <v>514</v>
      </c>
      <c r="S111" s="79" t="s">
        <v>573</v>
      </c>
      <c r="T111" s="79"/>
      <c r="U111" s="79"/>
      <c r="V111" s="83" t="s">
        <v>634</v>
      </c>
      <c r="W111" s="81">
        <v>43458.98473379629</v>
      </c>
      <c r="X111" s="83" t="s">
        <v>851</v>
      </c>
      <c r="Y111" s="79"/>
      <c r="Z111" s="79"/>
      <c r="AA111" s="85" t="s">
        <v>1021</v>
      </c>
      <c r="AB111" s="79"/>
      <c r="AC111" s="79" t="b">
        <v>0</v>
      </c>
      <c r="AD111" s="79">
        <v>0</v>
      </c>
      <c r="AE111" s="85" t="s">
        <v>1092</v>
      </c>
      <c r="AF111" s="79" t="b">
        <v>0</v>
      </c>
      <c r="AG111" s="79" t="s">
        <v>1100</v>
      </c>
      <c r="AH111" s="79"/>
      <c r="AI111" s="85" t="s">
        <v>1092</v>
      </c>
      <c r="AJ111" s="79" t="b">
        <v>0</v>
      </c>
      <c r="AK111" s="79">
        <v>5</v>
      </c>
      <c r="AL111" s="85" t="s">
        <v>1034</v>
      </c>
      <c r="AM111" s="79" t="s">
        <v>1115</v>
      </c>
      <c r="AN111" s="79" t="b">
        <v>0</v>
      </c>
      <c r="AO111" s="85" t="s">
        <v>1034</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6</v>
      </c>
      <c r="BC111" s="78" t="str">
        <f>REPLACE(INDEX(GroupVertices[Group],MATCH(Edges24[[#This Row],[Vertex 2]],GroupVertices[Vertex],0)),1,1,"")</f>
        <v>6</v>
      </c>
      <c r="BD111" s="48">
        <v>0</v>
      </c>
      <c r="BE111" s="49">
        <v>0</v>
      </c>
      <c r="BF111" s="48">
        <v>0</v>
      </c>
      <c r="BG111" s="49">
        <v>0</v>
      </c>
      <c r="BH111" s="48">
        <v>0</v>
      </c>
      <c r="BI111" s="49">
        <v>0</v>
      </c>
      <c r="BJ111" s="48">
        <v>18</v>
      </c>
      <c r="BK111" s="49">
        <v>100</v>
      </c>
      <c r="BL111" s="48">
        <v>18</v>
      </c>
    </row>
    <row r="112" spans="1:64" ht="15">
      <c r="A112" s="64" t="s">
        <v>309</v>
      </c>
      <c r="B112" s="64" t="s">
        <v>313</v>
      </c>
      <c r="C112" s="65"/>
      <c r="D112" s="66"/>
      <c r="E112" s="67"/>
      <c r="F112" s="68"/>
      <c r="G112" s="65"/>
      <c r="H112" s="69"/>
      <c r="I112" s="70"/>
      <c r="J112" s="70"/>
      <c r="K112" s="34" t="s">
        <v>65</v>
      </c>
      <c r="L112" s="77">
        <v>134</v>
      </c>
      <c r="M112" s="77"/>
      <c r="N112" s="72"/>
      <c r="O112" s="79" t="s">
        <v>380</v>
      </c>
      <c r="P112" s="81">
        <v>43458.9871412037</v>
      </c>
      <c r="Q112" s="79" t="s">
        <v>430</v>
      </c>
      <c r="R112" s="83" t="s">
        <v>514</v>
      </c>
      <c r="S112" s="79" t="s">
        <v>573</v>
      </c>
      <c r="T112" s="79"/>
      <c r="U112" s="79"/>
      <c r="V112" s="83" t="s">
        <v>721</v>
      </c>
      <c r="W112" s="81">
        <v>43458.9871412037</v>
      </c>
      <c r="X112" s="83" t="s">
        <v>852</v>
      </c>
      <c r="Y112" s="79"/>
      <c r="Z112" s="79"/>
      <c r="AA112" s="85" t="s">
        <v>1022</v>
      </c>
      <c r="AB112" s="79"/>
      <c r="AC112" s="79" t="b">
        <v>0</v>
      </c>
      <c r="AD112" s="79">
        <v>0</v>
      </c>
      <c r="AE112" s="85" t="s">
        <v>1092</v>
      </c>
      <c r="AF112" s="79" t="b">
        <v>0</v>
      </c>
      <c r="AG112" s="79" t="s">
        <v>1100</v>
      </c>
      <c r="AH112" s="79"/>
      <c r="AI112" s="85" t="s">
        <v>1092</v>
      </c>
      <c r="AJ112" s="79" t="b">
        <v>0</v>
      </c>
      <c r="AK112" s="79">
        <v>5</v>
      </c>
      <c r="AL112" s="85" t="s">
        <v>1034</v>
      </c>
      <c r="AM112" s="79" t="s">
        <v>1117</v>
      </c>
      <c r="AN112" s="79" t="b">
        <v>0</v>
      </c>
      <c r="AO112" s="85" t="s">
        <v>1034</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6</v>
      </c>
      <c r="BC112" s="78" t="str">
        <f>REPLACE(INDEX(GroupVertices[Group],MATCH(Edges24[[#This Row],[Vertex 2]],GroupVertices[Vertex],0)),1,1,"")</f>
        <v>6</v>
      </c>
      <c r="BD112" s="48">
        <v>0</v>
      </c>
      <c r="BE112" s="49">
        <v>0</v>
      </c>
      <c r="BF112" s="48">
        <v>0</v>
      </c>
      <c r="BG112" s="49">
        <v>0</v>
      </c>
      <c r="BH112" s="48">
        <v>0</v>
      </c>
      <c r="BI112" s="49">
        <v>0</v>
      </c>
      <c r="BJ112" s="48">
        <v>18</v>
      </c>
      <c r="BK112" s="49">
        <v>100</v>
      </c>
      <c r="BL112" s="48">
        <v>18</v>
      </c>
    </row>
    <row r="113" spans="1:64" ht="15">
      <c r="A113" s="64" t="s">
        <v>310</v>
      </c>
      <c r="B113" s="64" t="s">
        <v>310</v>
      </c>
      <c r="C113" s="65"/>
      <c r="D113" s="66"/>
      <c r="E113" s="67"/>
      <c r="F113" s="68"/>
      <c r="G113" s="65"/>
      <c r="H113" s="69"/>
      <c r="I113" s="70"/>
      <c r="J113" s="70"/>
      <c r="K113" s="34" t="s">
        <v>65</v>
      </c>
      <c r="L113" s="77">
        <v>135</v>
      </c>
      <c r="M113" s="77"/>
      <c r="N113" s="72"/>
      <c r="O113" s="79" t="s">
        <v>176</v>
      </c>
      <c r="P113" s="81">
        <v>43459.88075231481</v>
      </c>
      <c r="Q113" s="79" t="s">
        <v>431</v>
      </c>
      <c r="R113" s="79"/>
      <c r="S113" s="79"/>
      <c r="T113" s="79" t="s">
        <v>594</v>
      </c>
      <c r="U113" s="79"/>
      <c r="V113" s="83" t="s">
        <v>722</v>
      </c>
      <c r="W113" s="81">
        <v>43459.88075231481</v>
      </c>
      <c r="X113" s="83" t="s">
        <v>853</v>
      </c>
      <c r="Y113" s="79"/>
      <c r="Z113" s="79"/>
      <c r="AA113" s="85" t="s">
        <v>1023</v>
      </c>
      <c r="AB113" s="79"/>
      <c r="AC113" s="79" t="b">
        <v>0</v>
      </c>
      <c r="AD113" s="79">
        <v>0</v>
      </c>
      <c r="AE113" s="85" t="s">
        <v>1092</v>
      </c>
      <c r="AF113" s="79" t="b">
        <v>0</v>
      </c>
      <c r="AG113" s="79" t="s">
        <v>1100</v>
      </c>
      <c r="AH113" s="79"/>
      <c r="AI113" s="85" t="s">
        <v>1092</v>
      </c>
      <c r="AJ113" s="79" t="b">
        <v>0</v>
      </c>
      <c r="AK113" s="79">
        <v>0</v>
      </c>
      <c r="AL113" s="85" t="s">
        <v>1092</v>
      </c>
      <c r="AM113" s="79" t="s">
        <v>1115</v>
      </c>
      <c r="AN113" s="79" t="b">
        <v>0</v>
      </c>
      <c r="AO113" s="85" t="s">
        <v>1023</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2</v>
      </c>
      <c r="BC113" s="78" t="str">
        <f>REPLACE(INDEX(GroupVertices[Group],MATCH(Edges24[[#This Row],[Vertex 2]],GroupVertices[Vertex],0)),1,1,"")</f>
        <v>2</v>
      </c>
      <c r="BD113" s="48">
        <v>0</v>
      </c>
      <c r="BE113" s="49">
        <v>0</v>
      </c>
      <c r="BF113" s="48">
        <v>0</v>
      </c>
      <c r="BG113" s="49">
        <v>0</v>
      </c>
      <c r="BH113" s="48">
        <v>0</v>
      </c>
      <c r="BI113" s="49">
        <v>0</v>
      </c>
      <c r="BJ113" s="48">
        <v>8</v>
      </c>
      <c r="BK113" s="49">
        <v>100</v>
      </c>
      <c r="BL113" s="48">
        <v>8</v>
      </c>
    </row>
    <row r="114" spans="1:64" ht="15">
      <c r="A114" s="64" t="s">
        <v>311</v>
      </c>
      <c r="B114" s="64" t="s">
        <v>313</v>
      </c>
      <c r="C114" s="65"/>
      <c r="D114" s="66"/>
      <c r="E114" s="67"/>
      <c r="F114" s="68"/>
      <c r="G114" s="65"/>
      <c r="H114" s="69"/>
      <c r="I114" s="70"/>
      <c r="J114" s="70"/>
      <c r="K114" s="34" t="s">
        <v>65</v>
      </c>
      <c r="L114" s="77">
        <v>136</v>
      </c>
      <c r="M114" s="77"/>
      <c r="N114" s="72"/>
      <c r="O114" s="79" t="s">
        <v>380</v>
      </c>
      <c r="P114" s="81">
        <v>43460.370092592595</v>
      </c>
      <c r="Q114" s="79" t="s">
        <v>430</v>
      </c>
      <c r="R114" s="83" t="s">
        <v>514</v>
      </c>
      <c r="S114" s="79" t="s">
        <v>573</v>
      </c>
      <c r="T114" s="79"/>
      <c r="U114" s="79"/>
      <c r="V114" s="83" t="s">
        <v>723</v>
      </c>
      <c r="W114" s="81">
        <v>43460.370092592595</v>
      </c>
      <c r="X114" s="83" t="s">
        <v>854</v>
      </c>
      <c r="Y114" s="79"/>
      <c r="Z114" s="79"/>
      <c r="AA114" s="85" t="s">
        <v>1024</v>
      </c>
      <c r="AB114" s="79"/>
      <c r="AC114" s="79" t="b">
        <v>0</v>
      </c>
      <c r="AD114" s="79">
        <v>0</v>
      </c>
      <c r="AE114" s="85" t="s">
        <v>1092</v>
      </c>
      <c r="AF114" s="79" t="b">
        <v>0</v>
      </c>
      <c r="AG114" s="79" t="s">
        <v>1100</v>
      </c>
      <c r="AH114" s="79"/>
      <c r="AI114" s="85" t="s">
        <v>1092</v>
      </c>
      <c r="AJ114" s="79" t="b">
        <v>0</v>
      </c>
      <c r="AK114" s="79">
        <v>7</v>
      </c>
      <c r="AL114" s="85" t="s">
        <v>1034</v>
      </c>
      <c r="AM114" s="79" t="s">
        <v>1115</v>
      </c>
      <c r="AN114" s="79" t="b">
        <v>0</v>
      </c>
      <c r="AO114" s="85" t="s">
        <v>1034</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6</v>
      </c>
      <c r="BC114" s="78" t="str">
        <f>REPLACE(INDEX(GroupVertices[Group],MATCH(Edges24[[#This Row],[Vertex 2]],GroupVertices[Vertex],0)),1,1,"")</f>
        <v>6</v>
      </c>
      <c r="BD114" s="48">
        <v>0</v>
      </c>
      <c r="BE114" s="49">
        <v>0</v>
      </c>
      <c r="BF114" s="48">
        <v>0</v>
      </c>
      <c r="BG114" s="49">
        <v>0</v>
      </c>
      <c r="BH114" s="48">
        <v>0</v>
      </c>
      <c r="BI114" s="49">
        <v>0</v>
      </c>
      <c r="BJ114" s="48">
        <v>18</v>
      </c>
      <c r="BK114" s="49">
        <v>100</v>
      </c>
      <c r="BL114" s="48">
        <v>18</v>
      </c>
    </row>
    <row r="115" spans="1:64" ht="15">
      <c r="A115" s="64" t="s">
        <v>312</v>
      </c>
      <c r="B115" s="64" t="s">
        <v>312</v>
      </c>
      <c r="C115" s="65"/>
      <c r="D115" s="66"/>
      <c r="E115" s="67"/>
      <c r="F115" s="68"/>
      <c r="G115" s="65"/>
      <c r="H115" s="69"/>
      <c r="I115" s="70"/>
      <c r="J115" s="70"/>
      <c r="K115" s="34" t="s">
        <v>65</v>
      </c>
      <c r="L115" s="77">
        <v>137</v>
      </c>
      <c r="M115" s="77"/>
      <c r="N115" s="72"/>
      <c r="O115" s="79" t="s">
        <v>176</v>
      </c>
      <c r="P115" s="81">
        <v>43455.782997685186</v>
      </c>
      <c r="Q115" s="79" t="s">
        <v>432</v>
      </c>
      <c r="R115" s="83" t="s">
        <v>515</v>
      </c>
      <c r="S115" s="79" t="s">
        <v>562</v>
      </c>
      <c r="T115" s="79" t="s">
        <v>608</v>
      </c>
      <c r="U115" s="79"/>
      <c r="V115" s="83" t="s">
        <v>724</v>
      </c>
      <c r="W115" s="81">
        <v>43455.782997685186</v>
      </c>
      <c r="X115" s="83" t="s">
        <v>855</v>
      </c>
      <c r="Y115" s="79"/>
      <c r="Z115" s="79"/>
      <c r="AA115" s="85" t="s">
        <v>1025</v>
      </c>
      <c r="AB115" s="79"/>
      <c r="AC115" s="79" t="b">
        <v>0</v>
      </c>
      <c r="AD115" s="79">
        <v>0</v>
      </c>
      <c r="AE115" s="85" t="s">
        <v>1092</v>
      </c>
      <c r="AF115" s="79" t="b">
        <v>0</v>
      </c>
      <c r="AG115" s="79" t="s">
        <v>1100</v>
      </c>
      <c r="AH115" s="79"/>
      <c r="AI115" s="85" t="s">
        <v>1092</v>
      </c>
      <c r="AJ115" s="79" t="b">
        <v>0</v>
      </c>
      <c r="AK115" s="79">
        <v>0</v>
      </c>
      <c r="AL115" s="85" t="s">
        <v>1092</v>
      </c>
      <c r="AM115" s="79" t="s">
        <v>1115</v>
      </c>
      <c r="AN115" s="79" t="b">
        <v>1</v>
      </c>
      <c r="AO115" s="85" t="s">
        <v>1025</v>
      </c>
      <c r="AP115" s="79" t="s">
        <v>176</v>
      </c>
      <c r="AQ115" s="79">
        <v>0</v>
      </c>
      <c r="AR115" s="79">
        <v>0</v>
      </c>
      <c r="AS115" s="79"/>
      <c r="AT115" s="79"/>
      <c r="AU115" s="79"/>
      <c r="AV115" s="79"/>
      <c r="AW115" s="79"/>
      <c r="AX115" s="79"/>
      <c r="AY115" s="79"/>
      <c r="AZ115" s="79"/>
      <c r="BA115">
        <v>6</v>
      </c>
      <c r="BB115" s="78" t="str">
        <f>REPLACE(INDEX(GroupVertices[Group],MATCH(Edges24[[#This Row],[Vertex 1]],GroupVertices[Vertex],0)),1,1,"")</f>
        <v>2</v>
      </c>
      <c r="BC115" s="78" t="str">
        <f>REPLACE(INDEX(GroupVertices[Group],MATCH(Edges24[[#This Row],[Vertex 2]],GroupVertices[Vertex],0)),1,1,"")</f>
        <v>2</v>
      </c>
      <c r="BD115" s="48">
        <v>0</v>
      </c>
      <c r="BE115" s="49">
        <v>0</v>
      </c>
      <c r="BF115" s="48">
        <v>0</v>
      </c>
      <c r="BG115" s="49">
        <v>0</v>
      </c>
      <c r="BH115" s="48">
        <v>0</v>
      </c>
      <c r="BI115" s="49">
        <v>0</v>
      </c>
      <c r="BJ115" s="48">
        <v>13</v>
      </c>
      <c r="BK115" s="49">
        <v>100</v>
      </c>
      <c r="BL115" s="48">
        <v>13</v>
      </c>
    </row>
    <row r="116" spans="1:64" ht="15">
      <c r="A116" s="64" t="s">
        <v>312</v>
      </c>
      <c r="B116" s="64" t="s">
        <v>312</v>
      </c>
      <c r="C116" s="65"/>
      <c r="D116" s="66"/>
      <c r="E116" s="67"/>
      <c r="F116" s="68"/>
      <c r="G116" s="65"/>
      <c r="H116" s="69"/>
      <c r="I116" s="70"/>
      <c r="J116" s="70"/>
      <c r="K116" s="34" t="s">
        <v>65</v>
      </c>
      <c r="L116" s="77">
        <v>138</v>
      </c>
      <c r="M116" s="77"/>
      <c r="N116" s="72"/>
      <c r="O116" s="79" t="s">
        <v>176</v>
      </c>
      <c r="P116" s="81">
        <v>43456.534270833334</v>
      </c>
      <c r="Q116" s="79" t="s">
        <v>433</v>
      </c>
      <c r="R116" s="83" t="s">
        <v>516</v>
      </c>
      <c r="S116" s="79" t="s">
        <v>574</v>
      </c>
      <c r="T116" s="79" t="s">
        <v>609</v>
      </c>
      <c r="U116" s="79"/>
      <c r="V116" s="83" t="s">
        <v>724</v>
      </c>
      <c r="W116" s="81">
        <v>43456.534270833334</v>
      </c>
      <c r="X116" s="83" t="s">
        <v>856</v>
      </c>
      <c r="Y116" s="79"/>
      <c r="Z116" s="79"/>
      <c r="AA116" s="85" t="s">
        <v>1026</v>
      </c>
      <c r="AB116" s="79"/>
      <c r="AC116" s="79" t="b">
        <v>0</v>
      </c>
      <c r="AD116" s="79">
        <v>0</v>
      </c>
      <c r="AE116" s="85" t="s">
        <v>1092</v>
      </c>
      <c r="AF116" s="79" t="b">
        <v>0</v>
      </c>
      <c r="AG116" s="79" t="s">
        <v>1100</v>
      </c>
      <c r="AH116" s="79"/>
      <c r="AI116" s="85" t="s">
        <v>1092</v>
      </c>
      <c r="AJ116" s="79" t="b">
        <v>0</v>
      </c>
      <c r="AK116" s="79">
        <v>0</v>
      </c>
      <c r="AL116" s="85" t="s">
        <v>1092</v>
      </c>
      <c r="AM116" s="79" t="s">
        <v>1115</v>
      </c>
      <c r="AN116" s="79" t="b">
        <v>0</v>
      </c>
      <c r="AO116" s="85" t="s">
        <v>1026</v>
      </c>
      <c r="AP116" s="79" t="s">
        <v>176</v>
      </c>
      <c r="AQ116" s="79">
        <v>0</v>
      </c>
      <c r="AR116" s="79">
        <v>0</v>
      </c>
      <c r="AS116" s="79"/>
      <c r="AT116" s="79"/>
      <c r="AU116" s="79"/>
      <c r="AV116" s="79"/>
      <c r="AW116" s="79"/>
      <c r="AX116" s="79"/>
      <c r="AY116" s="79"/>
      <c r="AZ116" s="79"/>
      <c r="BA116">
        <v>6</v>
      </c>
      <c r="BB116" s="78" t="str">
        <f>REPLACE(INDEX(GroupVertices[Group],MATCH(Edges24[[#This Row],[Vertex 1]],GroupVertices[Vertex],0)),1,1,"")</f>
        <v>2</v>
      </c>
      <c r="BC116" s="78" t="str">
        <f>REPLACE(INDEX(GroupVertices[Group],MATCH(Edges24[[#This Row],[Vertex 2]],GroupVertices[Vertex],0)),1,1,"")</f>
        <v>2</v>
      </c>
      <c r="BD116" s="48">
        <v>0</v>
      </c>
      <c r="BE116" s="49">
        <v>0</v>
      </c>
      <c r="BF116" s="48">
        <v>0</v>
      </c>
      <c r="BG116" s="49">
        <v>0</v>
      </c>
      <c r="BH116" s="48">
        <v>0</v>
      </c>
      <c r="BI116" s="49">
        <v>0</v>
      </c>
      <c r="BJ116" s="48">
        <v>16</v>
      </c>
      <c r="BK116" s="49">
        <v>100</v>
      </c>
      <c r="BL116" s="48">
        <v>16</v>
      </c>
    </row>
    <row r="117" spans="1:64" ht="15">
      <c r="A117" s="64" t="s">
        <v>312</v>
      </c>
      <c r="B117" s="64" t="s">
        <v>312</v>
      </c>
      <c r="C117" s="65"/>
      <c r="D117" s="66"/>
      <c r="E117" s="67"/>
      <c r="F117" s="68"/>
      <c r="G117" s="65"/>
      <c r="H117" s="69"/>
      <c r="I117" s="70"/>
      <c r="J117" s="70"/>
      <c r="K117" s="34" t="s">
        <v>65</v>
      </c>
      <c r="L117" s="77">
        <v>139</v>
      </c>
      <c r="M117" s="77"/>
      <c r="N117" s="72"/>
      <c r="O117" s="79" t="s">
        <v>176</v>
      </c>
      <c r="P117" s="81">
        <v>43456.99833333334</v>
      </c>
      <c r="Q117" s="79" t="s">
        <v>434</v>
      </c>
      <c r="R117" s="83" t="s">
        <v>517</v>
      </c>
      <c r="S117" s="79" t="s">
        <v>562</v>
      </c>
      <c r="T117" s="79" t="s">
        <v>610</v>
      </c>
      <c r="U117" s="79"/>
      <c r="V117" s="83" t="s">
        <v>724</v>
      </c>
      <c r="W117" s="81">
        <v>43456.99833333334</v>
      </c>
      <c r="X117" s="83" t="s">
        <v>857</v>
      </c>
      <c r="Y117" s="79"/>
      <c r="Z117" s="79"/>
      <c r="AA117" s="85" t="s">
        <v>1027</v>
      </c>
      <c r="AB117" s="79"/>
      <c r="AC117" s="79" t="b">
        <v>0</v>
      </c>
      <c r="AD117" s="79">
        <v>0</v>
      </c>
      <c r="AE117" s="85" t="s">
        <v>1092</v>
      </c>
      <c r="AF117" s="79" t="b">
        <v>0</v>
      </c>
      <c r="AG117" s="79" t="s">
        <v>1100</v>
      </c>
      <c r="AH117" s="79"/>
      <c r="AI117" s="85" t="s">
        <v>1092</v>
      </c>
      <c r="AJ117" s="79" t="b">
        <v>0</v>
      </c>
      <c r="AK117" s="79">
        <v>0</v>
      </c>
      <c r="AL117" s="85" t="s">
        <v>1092</v>
      </c>
      <c r="AM117" s="79" t="s">
        <v>1115</v>
      </c>
      <c r="AN117" s="79" t="b">
        <v>1</v>
      </c>
      <c r="AO117" s="85" t="s">
        <v>1027</v>
      </c>
      <c r="AP117" s="79" t="s">
        <v>176</v>
      </c>
      <c r="AQ117" s="79">
        <v>0</v>
      </c>
      <c r="AR117" s="79">
        <v>0</v>
      </c>
      <c r="AS117" s="79"/>
      <c r="AT117" s="79"/>
      <c r="AU117" s="79"/>
      <c r="AV117" s="79"/>
      <c r="AW117" s="79"/>
      <c r="AX117" s="79"/>
      <c r="AY117" s="79"/>
      <c r="AZ117" s="79"/>
      <c r="BA117">
        <v>6</v>
      </c>
      <c r="BB117" s="78" t="str">
        <f>REPLACE(INDEX(GroupVertices[Group],MATCH(Edges24[[#This Row],[Vertex 1]],GroupVertices[Vertex],0)),1,1,"")</f>
        <v>2</v>
      </c>
      <c r="BC117" s="78" t="str">
        <f>REPLACE(INDEX(GroupVertices[Group],MATCH(Edges24[[#This Row],[Vertex 2]],GroupVertices[Vertex],0)),1,1,"")</f>
        <v>2</v>
      </c>
      <c r="BD117" s="48">
        <v>0</v>
      </c>
      <c r="BE117" s="49">
        <v>0</v>
      </c>
      <c r="BF117" s="48">
        <v>1</v>
      </c>
      <c r="BG117" s="49">
        <v>7.6923076923076925</v>
      </c>
      <c r="BH117" s="48">
        <v>0</v>
      </c>
      <c r="BI117" s="49">
        <v>0</v>
      </c>
      <c r="BJ117" s="48">
        <v>12</v>
      </c>
      <c r="BK117" s="49">
        <v>92.3076923076923</v>
      </c>
      <c r="BL117" s="48">
        <v>13</v>
      </c>
    </row>
    <row r="118" spans="1:64" ht="15">
      <c r="A118" s="64" t="s">
        <v>312</v>
      </c>
      <c r="B118" s="64" t="s">
        <v>312</v>
      </c>
      <c r="C118" s="65"/>
      <c r="D118" s="66"/>
      <c r="E118" s="67"/>
      <c r="F118" s="68"/>
      <c r="G118" s="65"/>
      <c r="H118" s="69"/>
      <c r="I118" s="70"/>
      <c r="J118" s="70"/>
      <c r="K118" s="34" t="s">
        <v>65</v>
      </c>
      <c r="L118" s="77">
        <v>140</v>
      </c>
      <c r="M118" s="77"/>
      <c r="N118" s="72"/>
      <c r="O118" s="79" t="s">
        <v>176</v>
      </c>
      <c r="P118" s="81">
        <v>43457.06997685185</v>
      </c>
      <c r="Q118" s="79" t="s">
        <v>435</v>
      </c>
      <c r="R118" s="83" t="s">
        <v>518</v>
      </c>
      <c r="S118" s="79" t="s">
        <v>562</v>
      </c>
      <c r="T118" s="79" t="s">
        <v>610</v>
      </c>
      <c r="U118" s="79"/>
      <c r="V118" s="83" t="s">
        <v>724</v>
      </c>
      <c r="W118" s="81">
        <v>43457.06997685185</v>
      </c>
      <c r="X118" s="83" t="s">
        <v>858</v>
      </c>
      <c r="Y118" s="79"/>
      <c r="Z118" s="79"/>
      <c r="AA118" s="85" t="s">
        <v>1028</v>
      </c>
      <c r="AB118" s="79"/>
      <c r="AC118" s="79" t="b">
        <v>0</v>
      </c>
      <c r="AD118" s="79">
        <v>0</v>
      </c>
      <c r="AE118" s="85" t="s">
        <v>1092</v>
      </c>
      <c r="AF118" s="79" t="b">
        <v>0</v>
      </c>
      <c r="AG118" s="79" t="s">
        <v>1100</v>
      </c>
      <c r="AH118" s="79"/>
      <c r="AI118" s="85" t="s">
        <v>1092</v>
      </c>
      <c r="AJ118" s="79" t="b">
        <v>0</v>
      </c>
      <c r="AK118" s="79">
        <v>0</v>
      </c>
      <c r="AL118" s="85" t="s">
        <v>1092</v>
      </c>
      <c r="AM118" s="79" t="s">
        <v>1115</v>
      </c>
      <c r="AN118" s="79" t="b">
        <v>1</v>
      </c>
      <c r="AO118" s="85" t="s">
        <v>1028</v>
      </c>
      <c r="AP118" s="79" t="s">
        <v>176</v>
      </c>
      <c r="AQ118" s="79">
        <v>0</v>
      </c>
      <c r="AR118" s="79">
        <v>0</v>
      </c>
      <c r="AS118" s="79"/>
      <c r="AT118" s="79"/>
      <c r="AU118" s="79"/>
      <c r="AV118" s="79"/>
      <c r="AW118" s="79"/>
      <c r="AX118" s="79"/>
      <c r="AY118" s="79"/>
      <c r="AZ118" s="79"/>
      <c r="BA118">
        <v>6</v>
      </c>
      <c r="BB118" s="78" t="str">
        <f>REPLACE(INDEX(GroupVertices[Group],MATCH(Edges24[[#This Row],[Vertex 1]],GroupVertices[Vertex],0)),1,1,"")</f>
        <v>2</v>
      </c>
      <c r="BC118" s="78" t="str">
        <f>REPLACE(INDEX(GroupVertices[Group],MATCH(Edges24[[#This Row],[Vertex 2]],GroupVertices[Vertex],0)),1,1,"")</f>
        <v>2</v>
      </c>
      <c r="BD118" s="48">
        <v>0</v>
      </c>
      <c r="BE118" s="49">
        <v>0</v>
      </c>
      <c r="BF118" s="48">
        <v>1</v>
      </c>
      <c r="BG118" s="49">
        <v>7.6923076923076925</v>
      </c>
      <c r="BH118" s="48">
        <v>0</v>
      </c>
      <c r="BI118" s="49">
        <v>0</v>
      </c>
      <c r="BJ118" s="48">
        <v>12</v>
      </c>
      <c r="BK118" s="49">
        <v>92.3076923076923</v>
      </c>
      <c r="BL118" s="48">
        <v>13</v>
      </c>
    </row>
    <row r="119" spans="1:64" ht="15">
      <c r="A119" s="64" t="s">
        <v>312</v>
      </c>
      <c r="B119" s="64" t="s">
        <v>312</v>
      </c>
      <c r="C119" s="65"/>
      <c r="D119" s="66"/>
      <c r="E119" s="67"/>
      <c r="F119" s="68"/>
      <c r="G119" s="65"/>
      <c r="H119" s="69"/>
      <c r="I119" s="70"/>
      <c r="J119" s="70"/>
      <c r="K119" s="34" t="s">
        <v>65</v>
      </c>
      <c r="L119" s="77">
        <v>141</v>
      </c>
      <c r="M119" s="77"/>
      <c r="N119" s="72"/>
      <c r="O119" s="79" t="s">
        <v>176</v>
      </c>
      <c r="P119" s="81">
        <v>43457.583032407405</v>
      </c>
      <c r="Q119" s="79" t="s">
        <v>436</v>
      </c>
      <c r="R119" s="83" t="s">
        <v>519</v>
      </c>
      <c r="S119" s="79" t="s">
        <v>562</v>
      </c>
      <c r="T119" s="79" t="s">
        <v>610</v>
      </c>
      <c r="U119" s="79"/>
      <c r="V119" s="83" t="s">
        <v>724</v>
      </c>
      <c r="W119" s="81">
        <v>43457.583032407405</v>
      </c>
      <c r="X119" s="83" t="s">
        <v>859</v>
      </c>
      <c r="Y119" s="79"/>
      <c r="Z119" s="79"/>
      <c r="AA119" s="85" t="s">
        <v>1029</v>
      </c>
      <c r="AB119" s="79"/>
      <c r="AC119" s="79" t="b">
        <v>0</v>
      </c>
      <c r="AD119" s="79">
        <v>0</v>
      </c>
      <c r="AE119" s="85" t="s">
        <v>1092</v>
      </c>
      <c r="AF119" s="79" t="b">
        <v>0</v>
      </c>
      <c r="AG119" s="79" t="s">
        <v>1100</v>
      </c>
      <c r="AH119" s="79"/>
      <c r="AI119" s="85" t="s">
        <v>1092</v>
      </c>
      <c r="AJ119" s="79" t="b">
        <v>0</v>
      </c>
      <c r="AK119" s="79">
        <v>0</v>
      </c>
      <c r="AL119" s="85" t="s">
        <v>1092</v>
      </c>
      <c r="AM119" s="79" t="s">
        <v>1115</v>
      </c>
      <c r="AN119" s="79" t="b">
        <v>1</v>
      </c>
      <c r="AO119" s="85" t="s">
        <v>1029</v>
      </c>
      <c r="AP119" s="79" t="s">
        <v>176</v>
      </c>
      <c r="AQ119" s="79">
        <v>0</v>
      </c>
      <c r="AR119" s="79">
        <v>0</v>
      </c>
      <c r="AS119" s="79"/>
      <c r="AT119" s="79"/>
      <c r="AU119" s="79"/>
      <c r="AV119" s="79"/>
      <c r="AW119" s="79"/>
      <c r="AX119" s="79"/>
      <c r="AY119" s="79"/>
      <c r="AZ119" s="79"/>
      <c r="BA119">
        <v>6</v>
      </c>
      <c r="BB119" s="78" t="str">
        <f>REPLACE(INDEX(GroupVertices[Group],MATCH(Edges24[[#This Row],[Vertex 1]],GroupVertices[Vertex],0)),1,1,"")</f>
        <v>2</v>
      </c>
      <c r="BC119" s="78" t="str">
        <f>REPLACE(INDEX(GroupVertices[Group],MATCH(Edges24[[#This Row],[Vertex 2]],GroupVertices[Vertex],0)),1,1,"")</f>
        <v>2</v>
      </c>
      <c r="BD119" s="48">
        <v>0</v>
      </c>
      <c r="BE119" s="49">
        <v>0</v>
      </c>
      <c r="BF119" s="48">
        <v>1</v>
      </c>
      <c r="BG119" s="49">
        <v>7.6923076923076925</v>
      </c>
      <c r="BH119" s="48">
        <v>0</v>
      </c>
      <c r="BI119" s="49">
        <v>0</v>
      </c>
      <c r="BJ119" s="48">
        <v>12</v>
      </c>
      <c r="BK119" s="49">
        <v>92.3076923076923</v>
      </c>
      <c r="BL119" s="48">
        <v>13</v>
      </c>
    </row>
    <row r="120" spans="1:64" ht="15">
      <c r="A120" s="64" t="s">
        <v>312</v>
      </c>
      <c r="B120" s="64" t="s">
        <v>312</v>
      </c>
      <c r="C120" s="65"/>
      <c r="D120" s="66"/>
      <c r="E120" s="67"/>
      <c r="F120" s="68"/>
      <c r="G120" s="65"/>
      <c r="H120" s="69"/>
      <c r="I120" s="70"/>
      <c r="J120" s="70"/>
      <c r="K120" s="34" t="s">
        <v>65</v>
      </c>
      <c r="L120" s="77">
        <v>142</v>
      </c>
      <c r="M120" s="77"/>
      <c r="N120" s="72"/>
      <c r="O120" s="79" t="s">
        <v>176</v>
      </c>
      <c r="P120" s="81">
        <v>43460.487395833334</v>
      </c>
      <c r="Q120" s="79" t="s">
        <v>437</v>
      </c>
      <c r="R120" s="83" t="s">
        <v>520</v>
      </c>
      <c r="S120" s="79" t="s">
        <v>562</v>
      </c>
      <c r="T120" s="79" t="s">
        <v>610</v>
      </c>
      <c r="U120" s="79"/>
      <c r="V120" s="83" t="s">
        <v>724</v>
      </c>
      <c r="W120" s="81">
        <v>43460.487395833334</v>
      </c>
      <c r="X120" s="83" t="s">
        <v>860</v>
      </c>
      <c r="Y120" s="79"/>
      <c r="Z120" s="79"/>
      <c r="AA120" s="85" t="s">
        <v>1030</v>
      </c>
      <c r="AB120" s="79"/>
      <c r="AC120" s="79" t="b">
        <v>0</v>
      </c>
      <c r="AD120" s="79">
        <v>0</v>
      </c>
      <c r="AE120" s="85" t="s">
        <v>1092</v>
      </c>
      <c r="AF120" s="79" t="b">
        <v>0</v>
      </c>
      <c r="AG120" s="79" t="s">
        <v>1100</v>
      </c>
      <c r="AH120" s="79"/>
      <c r="AI120" s="85" t="s">
        <v>1092</v>
      </c>
      <c r="AJ120" s="79" t="b">
        <v>0</v>
      </c>
      <c r="AK120" s="79">
        <v>0</v>
      </c>
      <c r="AL120" s="85" t="s">
        <v>1092</v>
      </c>
      <c r="AM120" s="79" t="s">
        <v>1115</v>
      </c>
      <c r="AN120" s="79" t="b">
        <v>1</v>
      </c>
      <c r="AO120" s="85" t="s">
        <v>1030</v>
      </c>
      <c r="AP120" s="79" t="s">
        <v>176</v>
      </c>
      <c r="AQ120" s="79">
        <v>0</v>
      </c>
      <c r="AR120" s="79">
        <v>0</v>
      </c>
      <c r="AS120" s="79"/>
      <c r="AT120" s="79"/>
      <c r="AU120" s="79"/>
      <c r="AV120" s="79"/>
      <c r="AW120" s="79"/>
      <c r="AX120" s="79"/>
      <c r="AY120" s="79"/>
      <c r="AZ120" s="79"/>
      <c r="BA120">
        <v>6</v>
      </c>
      <c r="BB120" s="78" t="str">
        <f>REPLACE(INDEX(GroupVertices[Group],MATCH(Edges24[[#This Row],[Vertex 1]],GroupVertices[Vertex],0)),1,1,"")</f>
        <v>2</v>
      </c>
      <c r="BC120" s="78" t="str">
        <f>REPLACE(INDEX(GroupVertices[Group],MATCH(Edges24[[#This Row],[Vertex 2]],GroupVertices[Vertex],0)),1,1,"")</f>
        <v>2</v>
      </c>
      <c r="BD120" s="48">
        <v>0</v>
      </c>
      <c r="BE120" s="49">
        <v>0</v>
      </c>
      <c r="BF120" s="48">
        <v>1</v>
      </c>
      <c r="BG120" s="49">
        <v>7.6923076923076925</v>
      </c>
      <c r="BH120" s="48">
        <v>0</v>
      </c>
      <c r="BI120" s="49">
        <v>0</v>
      </c>
      <c r="BJ120" s="48">
        <v>12</v>
      </c>
      <c r="BK120" s="49">
        <v>92.3076923076923</v>
      </c>
      <c r="BL120" s="48">
        <v>13</v>
      </c>
    </row>
    <row r="121" spans="1:64" ht="15">
      <c r="A121" s="64" t="s">
        <v>313</v>
      </c>
      <c r="B121" s="64" t="s">
        <v>313</v>
      </c>
      <c r="C121" s="65"/>
      <c r="D121" s="66"/>
      <c r="E121" s="67"/>
      <c r="F121" s="68"/>
      <c r="G121" s="65"/>
      <c r="H121" s="69"/>
      <c r="I121" s="70"/>
      <c r="J121" s="70"/>
      <c r="K121" s="34" t="s">
        <v>65</v>
      </c>
      <c r="L121" s="77">
        <v>143</v>
      </c>
      <c r="M121" s="77"/>
      <c r="N121" s="72"/>
      <c r="O121" s="79" t="s">
        <v>176</v>
      </c>
      <c r="P121" s="81">
        <v>43452.58888888889</v>
      </c>
      <c r="Q121" s="79" t="s">
        <v>438</v>
      </c>
      <c r="R121" s="79" t="s">
        <v>521</v>
      </c>
      <c r="S121" s="79" t="s">
        <v>575</v>
      </c>
      <c r="T121" s="79" t="s">
        <v>594</v>
      </c>
      <c r="U121" s="79"/>
      <c r="V121" s="83" t="s">
        <v>725</v>
      </c>
      <c r="W121" s="81">
        <v>43452.58888888889</v>
      </c>
      <c r="X121" s="83" t="s">
        <v>861</v>
      </c>
      <c r="Y121" s="79"/>
      <c r="Z121" s="79"/>
      <c r="AA121" s="85" t="s">
        <v>1031</v>
      </c>
      <c r="AB121" s="79"/>
      <c r="AC121" s="79" t="b">
        <v>0</v>
      </c>
      <c r="AD121" s="79">
        <v>0</v>
      </c>
      <c r="AE121" s="85" t="s">
        <v>1092</v>
      </c>
      <c r="AF121" s="79" t="b">
        <v>0</v>
      </c>
      <c r="AG121" s="79" t="s">
        <v>1100</v>
      </c>
      <c r="AH121" s="79"/>
      <c r="AI121" s="85" t="s">
        <v>1092</v>
      </c>
      <c r="AJ121" s="79" t="b">
        <v>0</v>
      </c>
      <c r="AK121" s="79">
        <v>0</v>
      </c>
      <c r="AL121" s="85" t="s">
        <v>1092</v>
      </c>
      <c r="AM121" s="79" t="s">
        <v>1124</v>
      </c>
      <c r="AN121" s="79" t="b">
        <v>1</v>
      </c>
      <c r="AO121" s="85" t="s">
        <v>1031</v>
      </c>
      <c r="AP121" s="79" t="s">
        <v>176</v>
      </c>
      <c r="AQ121" s="79">
        <v>0</v>
      </c>
      <c r="AR121" s="79">
        <v>0</v>
      </c>
      <c r="AS121" s="79"/>
      <c r="AT121" s="79"/>
      <c r="AU121" s="79"/>
      <c r="AV121" s="79"/>
      <c r="AW121" s="79"/>
      <c r="AX121" s="79"/>
      <c r="AY121" s="79"/>
      <c r="AZ121" s="79"/>
      <c r="BA121">
        <v>4</v>
      </c>
      <c r="BB121" s="78" t="str">
        <f>REPLACE(INDEX(GroupVertices[Group],MATCH(Edges24[[#This Row],[Vertex 1]],GroupVertices[Vertex],0)),1,1,"")</f>
        <v>6</v>
      </c>
      <c r="BC121" s="78" t="str">
        <f>REPLACE(INDEX(GroupVertices[Group],MATCH(Edges24[[#This Row],[Vertex 2]],GroupVertices[Vertex],0)),1,1,"")</f>
        <v>6</v>
      </c>
      <c r="BD121" s="48">
        <v>1</v>
      </c>
      <c r="BE121" s="49">
        <v>9.090909090909092</v>
      </c>
      <c r="BF121" s="48">
        <v>1</v>
      </c>
      <c r="BG121" s="49">
        <v>9.090909090909092</v>
      </c>
      <c r="BH121" s="48">
        <v>0</v>
      </c>
      <c r="BI121" s="49">
        <v>0</v>
      </c>
      <c r="BJ121" s="48">
        <v>9</v>
      </c>
      <c r="BK121" s="49">
        <v>81.81818181818181</v>
      </c>
      <c r="BL121" s="48">
        <v>11</v>
      </c>
    </row>
    <row r="122" spans="1:64" ht="15">
      <c r="A122" s="64" t="s">
        <v>313</v>
      </c>
      <c r="B122" s="64" t="s">
        <v>313</v>
      </c>
      <c r="C122" s="65"/>
      <c r="D122" s="66"/>
      <c r="E122" s="67"/>
      <c r="F122" s="68"/>
      <c r="G122" s="65"/>
      <c r="H122" s="69"/>
      <c r="I122" s="70"/>
      <c r="J122" s="70"/>
      <c r="K122" s="34" t="s">
        <v>65</v>
      </c>
      <c r="L122" s="77">
        <v>144</v>
      </c>
      <c r="M122" s="77"/>
      <c r="N122" s="72"/>
      <c r="O122" s="79" t="s">
        <v>176</v>
      </c>
      <c r="P122" s="81">
        <v>43455.67986111111</v>
      </c>
      <c r="Q122" s="79" t="s">
        <v>439</v>
      </c>
      <c r="R122" s="83" t="s">
        <v>522</v>
      </c>
      <c r="S122" s="79" t="s">
        <v>562</v>
      </c>
      <c r="T122" s="79" t="s">
        <v>606</v>
      </c>
      <c r="U122" s="79"/>
      <c r="V122" s="83" t="s">
        <v>725</v>
      </c>
      <c r="W122" s="81">
        <v>43455.67986111111</v>
      </c>
      <c r="X122" s="83" t="s">
        <v>862</v>
      </c>
      <c r="Y122" s="79"/>
      <c r="Z122" s="79"/>
      <c r="AA122" s="85" t="s">
        <v>1032</v>
      </c>
      <c r="AB122" s="79"/>
      <c r="AC122" s="79" t="b">
        <v>0</v>
      </c>
      <c r="AD122" s="79">
        <v>0</v>
      </c>
      <c r="AE122" s="85" t="s">
        <v>1092</v>
      </c>
      <c r="AF122" s="79" t="b">
        <v>0</v>
      </c>
      <c r="AG122" s="79" t="s">
        <v>1100</v>
      </c>
      <c r="AH122" s="79"/>
      <c r="AI122" s="85" t="s">
        <v>1092</v>
      </c>
      <c r="AJ122" s="79" t="b">
        <v>0</v>
      </c>
      <c r="AK122" s="79">
        <v>0</v>
      </c>
      <c r="AL122" s="85" t="s">
        <v>1092</v>
      </c>
      <c r="AM122" s="79" t="s">
        <v>1124</v>
      </c>
      <c r="AN122" s="79" t="b">
        <v>1</v>
      </c>
      <c r="AO122" s="85" t="s">
        <v>1032</v>
      </c>
      <c r="AP122" s="79" t="s">
        <v>176</v>
      </c>
      <c r="AQ122" s="79">
        <v>0</v>
      </c>
      <c r="AR122" s="79">
        <v>0</v>
      </c>
      <c r="AS122" s="79"/>
      <c r="AT122" s="79"/>
      <c r="AU122" s="79"/>
      <c r="AV122" s="79"/>
      <c r="AW122" s="79"/>
      <c r="AX122" s="79"/>
      <c r="AY122" s="79"/>
      <c r="AZ122" s="79"/>
      <c r="BA122">
        <v>4</v>
      </c>
      <c r="BB122" s="78" t="str">
        <f>REPLACE(INDEX(GroupVertices[Group],MATCH(Edges24[[#This Row],[Vertex 1]],GroupVertices[Vertex],0)),1,1,"")</f>
        <v>6</v>
      </c>
      <c r="BC122" s="78" t="str">
        <f>REPLACE(INDEX(GroupVertices[Group],MATCH(Edges24[[#This Row],[Vertex 2]],GroupVertices[Vertex],0)),1,1,"")</f>
        <v>6</v>
      </c>
      <c r="BD122" s="48">
        <v>0</v>
      </c>
      <c r="BE122" s="49">
        <v>0</v>
      </c>
      <c r="BF122" s="48">
        <v>2</v>
      </c>
      <c r="BG122" s="49">
        <v>12.5</v>
      </c>
      <c r="BH122" s="48">
        <v>0</v>
      </c>
      <c r="BI122" s="49">
        <v>0</v>
      </c>
      <c r="BJ122" s="48">
        <v>14</v>
      </c>
      <c r="BK122" s="49">
        <v>87.5</v>
      </c>
      <c r="BL122" s="48">
        <v>16</v>
      </c>
    </row>
    <row r="123" spans="1:64" ht="15">
      <c r="A123" s="64" t="s">
        <v>313</v>
      </c>
      <c r="B123" s="64" t="s">
        <v>313</v>
      </c>
      <c r="C123" s="65"/>
      <c r="D123" s="66"/>
      <c r="E123" s="67"/>
      <c r="F123" s="68"/>
      <c r="G123" s="65"/>
      <c r="H123" s="69"/>
      <c r="I123" s="70"/>
      <c r="J123" s="70"/>
      <c r="K123" s="34" t="s">
        <v>65</v>
      </c>
      <c r="L123" s="77">
        <v>145</v>
      </c>
      <c r="M123" s="77"/>
      <c r="N123" s="72"/>
      <c r="O123" s="79" t="s">
        <v>176</v>
      </c>
      <c r="P123" s="81">
        <v>43458.794444444444</v>
      </c>
      <c r="Q123" s="79" t="s">
        <v>440</v>
      </c>
      <c r="R123" s="83" t="s">
        <v>523</v>
      </c>
      <c r="S123" s="79" t="s">
        <v>576</v>
      </c>
      <c r="T123" s="79" t="s">
        <v>594</v>
      </c>
      <c r="U123" s="79"/>
      <c r="V123" s="83" t="s">
        <v>725</v>
      </c>
      <c r="W123" s="81">
        <v>43458.794444444444</v>
      </c>
      <c r="X123" s="83" t="s">
        <v>863</v>
      </c>
      <c r="Y123" s="79"/>
      <c r="Z123" s="79"/>
      <c r="AA123" s="85" t="s">
        <v>1033</v>
      </c>
      <c r="AB123" s="79"/>
      <c r="AC123" s="79" t="b">
        <v>0</v>
      </c>
      <c r="AD123" s="79">
        <v>0</v>
      </c>
      <c r="AE123" s="85" t="s">
        <v>1092</v>
      </c>
      <c r="AF123" s="79" t="b">
        <v>0</v>
      </c>
      <c r="AG123" s="79" t="s">
        <v>1100</v>
      </c>
      <c r="AH123" s="79"/>
      <c r="AI123" s="85" t="s">
        <v>1092</v>
      </c>
      <c r="AJ123" s="79" t="b">
        <v>0</v>
      </c>
      <c r="AK123" s="79">
        <v>0</v>
      </c>
      <c r="AL123" s="85" t="s">
        <v>1092</v>
      </c>
      <c r="AM123" s="79" t="s">
        <v>1124</v>
      </c>
      <c r="AN123" s="79" t="b">
        <v>0</v>
      </c>
      <c r="AO123" s="85" t="s">
        <v>1033</v>
      </c>
      <c r="AP123" s="79" t="s">
        <v>176</v>
      </c>
      <c r="AQ123" s="79">
        <v>0</v>
      </c>
      <c r="AR123" s="79">
        <v>0</v>
      </c>
      <c r="AS123" s="79"/>
      <c r="AT123" s="79"/>
      <c r="AU123" s="79"/>
      <c r="AV123" s="79"/>
      <c r="AW123" s="79"/>
      <c r="AX123" s="79"/>
      <c r="AY123" s="79"/>
      <c r="AZ123" s="79"/>
      <c r="BA123">
        <v>4</v>
      </c>
      <c r="BB123" s="78" t="str">
        <f>REPLACE(INDEX(GroupVertices[Group],MATCH(Edges24[[#This Row],[Vertex 1]],GroupVertices[Vertex],0)),1,1,"")</f>
        <v>6</v>
      </c>
      <c r="BC123" s="78" t="str">
        <f>REPLACE(INDEX(GroupVertices[Group],MATCH(Edges24[[#This Row],[Vertex 2]],GroupVertices[Vertex],0)),1,1,"")</f>
        <v>6</v>
      </c>
      <c r="BD123" s="48">
        <v>0</v>
      </c>
      <c r="BE123" s="49">
        <v>0</v>
      </c>
      <c r="BF123" s="48">
        <v>0</v>
      </c>
      <c r="BG123" s="49">
        <v>0</v>
      </c>
      <c r="BH123" s="48">
        <v>0</v>
      </c>
      <c r="BI123" s="49">
        <v>0</v>
      </c>
      <c r="BJ123" s="48">
        <v>9</v>
      </c>
      <c r="BK123" s="49">
        <v>100</v>
      </c>
      <c r="BL123" s="48">
        <v>9</v>
      </c>
    </row>
    <row r="124" spans="1:64" ht="15">
      <c r="A124" s="64" t="s">
        <v>313</v>
      </c>
      <c r="B124" s="64" t="s">
        <v>313</v>
      </c>
      <c r="C124" s="65"/>
      <c r="D124" s="66"/>
      <c r="E124" s="67"/>
      <c r="F124" s="68"/>
      <c r="G124" s="65"/>
      <c r="H124" s="69"/>
      <c r="I124" s="70"/>
      <c r="J124" s="70"/>
      <c r="K124" s="34" t="s">
        <v>65</v>
      </c>
      <c r="L124" s="77">
        <v>146</v>
      </c>
      <c r="M124" s="77"/>
      <c r="N124" s="72"/>
      <c r="O124" s="79" t="s">
        <v>176</v>
      </c>
      <c r="P124" s="81">
        <v>43458.96597222222</v>
      </c>
      <c r="Q124" s="79" t="s">
        <v>441</v>
      </c>
      <c r="R124" s="79" t="s">
        <v>524</v>
      </c>
      <c r="S124" s="79" t="s">
        <v>577</v>
      </c>
      <c r="T124" s="79"/>
      <c r="U124" s="79"/>
      <c r="V124" s="83" t="s">
        <v>725</v>
      </c>
      <c r="W124" s="81">
        <v>43458.96597222222</v>
      </c>
      <c r="X124" s="83" t="s">
        <v>864</v>
      </c>
      <c r="Y124" s="79"/>
      <c r="Z124" s="79"/>
      <c r="AA124" s="85" t="s">
        <v>1034</v>
      </c>
      <c r="AB124" s="79"/>
      <c r="AC124" s="79" t="b">
        <v>0</v>
      </c>
      <c r="AD124" s="79">
        <v>0</v>
      </c>
      <c r="AE124" s="85" t="s">
        <v>1092</v>
      </c>
      <c r="AF124" s="79" t="b">
        <v>0</v>
      </c>
      <c r="AG124" s="79" t="s">
        <v>1100</v>
      </c>
      <c r="AH124" s="79"/>
      <c r="AI124" s="85" t="s">
        <v>1092</v>
      </c>
      <c r="AJ124" s="79" t="b">
        <v>0</v>
      </c>
      <c r="AK124" s="79">
        <v>0</v>
      </c>
      <c r="AL124" s="85" t="s">
        <v>1092</v>
      </c>
      <c r="AM124" s="79" t="s">
        <v>1124</v>
      </c>
      <c r="AN124" s="79" t="b">
        <v>1</v>
      </c>
      <c r="AO124" s="85" t="s">
        <v>1034</v>
      </c>
      <c r="AP124" s="79" t="s">
        <v>176</v>
      </c>
      <c r="AQ124" s="79">
        <v>0</v>
      </c>
      <c r="AR124" s="79">
        <v>0</v>
      </c>
      <c r="AS124" s="79"/>
      <c r="AT124" s="79"/>
      <c r="AU124" s="79"/>
      <c r="AV124" s="79"/>
      <c r="AW124" s="79"/>
      <c r="AX124" s="79"/>
      <c r="AY124" s="79"/>
      <c r="AZ124" s="79"/>
      <c r="BA124">
        <v>4</v>
      </c>
      <c r="BB124" s="78" t="str">
        <f>REPLACE(INDEX(GroupVertices[Group],MATCH(Edges24[[#This Row],[Vertex 1]],GroupVertices[Vertex],0)),1,1,"")</f>
        <v>6</v>
      </c>
      <c r="BC124" s="78" t="str">
        <f>REPLACE(INDEX(GroupVertices[Group],MATCH(Edges24[[#This Row],[Vertex 2]],GroupVertices[Vertex],0)),1,1,"")</f>
        <v>6</v>
      </c>
      <c r="BD124" s="48">
        <v>0</v>
      </c>
      <c r="BE124" s="49">
        <v>0</v>
      </c>
      <c r="BF124" s="48">
        <v>0</v>
      </c>
      <c r="BG124" s="49">
        <v>0</v>
      </c>
      <c r="BH124" s="48">
        <v>0</v>
      </c>
      <c r="BI124" s="49">
        <v>0</v>
      </c>
      <c r="BJ124" s="48">
        <v>15</v>
      </c>
      <c r="BK124" s="49">
        <v>100</v>
      </c>
      <c r="BL124" s="48">
        <v>15</v>
      </c>
    </row>
    <row r="125" spans="1:64" ht="15">
      <c r="A125" s="64" t="s">
        <v>314</v>
      </c>
      <c r="B125" s="64" t="s">
        <v>313</v>
      </c>
      <c r="C125" s="65"/>
      <c r="D125" s="66"/>
      <c r="E125" s="67"/>
      <c r="F125" s="68"/>
      <c r="G125" s="65"/>
      <c r="H125" s="69"/>
      <c r="I125" s="70"/>
      <c r="J125" s="70"/>
      <c r="K125" s="34" t="s">
        <v>65</v>
      </c>
      <c r="L125" s="77">
        <v>147</v>
      </c>
      <c r="M125" s="77"/>
      <c r="N125" s="72"/>
      <c r="O125" s="79" t="s">
        <v>380</v>
      </c>
      <c r="P125" s="81">
        <v>43460.649664351855</v>
      </c>
      <c r="Q125" s="79" t="s">
        <v>430</v>
      </c>
      <c r="R125" s="83" t="s">
        <v>514</v>
      </c>
      <c r="S125" s="79" t="s">
        <v>573</v>
      </c>
      <c r="T125" s="79"/>
      <c r="U125" s="79"/>
      <c r="V125" s="83" t="s">
        <v>634</v>
      </c>
      <c r="W125" s="81">
        <v>43460.649664351855</v>
      </c>
      <c r="X125" s="83" t="s">
        <v>865</v>
      </c>
      <c r="Y125" s="79"/>
      <c r="Z125" s="79"/>
      <c r="AA125" s="85" t="s">
        <v>1035</v>
      </c>
      <c r="AB125" s="79"/>
      <c r="AC125" s="79" t="b">
        <v>0</v>
      </c>
      <c r="AD125" s="79">
        <v>0</v>
      </c>
      <c r="AE125" s="85" t="s">
        <v>1092</v>
      </c>
      <c r="AF125" s="79" t="b">
        <v>0</v>
      </c>
      <c r="AG125" s="79" t="s">
        <v>1100</v>
      </c>
      <c r="AH125" s="79"/>
      <c r="AI125" s="85" t="s">
        <v>1092</v>
      </c>
      <c r="AJ125" s="79" t="b">
        <v>0</v>
      </c>
      <c r="AK125" s="79">
        <v>7</v>
      </c>
      <c r="AL125" s="85" t="s">
        <v>1034</v>
      </c>
      <c r="AM125" s="79" t="s">
        <v>1117</v>
      </c>
      <c r="AN125" s="79" t="b">
        <v>0</v>
      </c>
      <c r="AO125" s="85" t="s">
        <v>1034</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6</v>
      </c>
      <c r="BC125" s="78" t="str">
        <f>REPLACE(INDEX(GroupVertices[Group],MATCH(Edges24[[#This Row],[Vertex 2]],GroupVertices[Vertex],0)),1,1,"")</f>
        <v>6</v>
      </c>
      <c r="BD125" s="48">
        <v>0</v>
      </c>
      <c r="BE125" s="49">
        <v>0</v>
      </c>
      <c r="BF125" s="48">
        <v>0</v>
      </c>
      <c r="BG125" s="49">
        <v>0</v>
      </c>
      <c r="BH125" s="48">
        <v>0</v>
      </c>
      <c r="BI125" s="49">
        <v>0</v>
      </c>
      <c r="BJ125" s="48">
        <v>18</v>
      </c>
      <c r="BK125" s="49">
        <v>100</v>
      </c>
      <c r="BL125" s="48">
        <v>18</v>
      </c>
    </row>
    <row r="126" spans="1:64" ht="15">
      <c r="A126" s="64" t="s">
        <v>315</v>
      </c>
      <c r="B126" s="64" t="s">
        <v>315</v>
      </c>
      <c r="C126" s="65"/>
      <c r="D126" s="66"/>
      <c r="E126" s="67"/>
      <c r="F126" s="68"/>
      <c r="G126" s="65"/>
      <c r="H126" s="69"/>
      <c r="I126" s="70"/>
      <c r="J126" s="70"/>
      <c r="K126" s="34" t="s">
        <v>65</v>
      </c>
      <c r="L126" s="77">
        <v>148</v>
      </c>
      <c r="M126" s="77"/>
      <c r="N126" s="72"/>
      <c r="O126" s="79" t="s">
        <v>176</v>
      </c>
      <c r="P126" s="81">
        <v>43453.208333333336</v>
      </c>
      <c r="Q126" s="79" t="s">
        <v>442</v>
      </c>
      <c r="R126" s="83" t="s">
        <v>525</v>
      </c>
      <c r="S126" s="79" t="s">
        <v>578</v>
      </c>
      <c r="T126" s="79" t="s">
        <v>611</v>
      </c>
      <c r="U126" s="79"/>
      <c r="V126" s="83" t="s">
        <v>726</v>
      </c>
      <c r="W126" s="81">
        <v>43453.208333333336</v>
      </c>
      <c r="X126" s="83" t="s">
        <v>866</v>
      </c>
      <c r="Y126" s="79"/>
      <c r="Z126" s="79"/>
      <c r="AA126" s="85" t="s">
        <v>1036</v>
      </c>
      <c r="AB126" s="79"/>
      <c r="AC126" s="79" t="b">
        <v>0</v>
      </c>
      <c r="AD126" s="79">
        <v>0</v>
      </c>
      <c r="AE126" s="85" t="s">
        <v>1092</v>
      </c>
      <c r="AF126" s="79" t="b">
        <v>0</v>
      </c>
      <c r="AG126" s="79" t="s">
        <v>1100</v>
      </c>
      <c r="AH126" s="79"/>
      <c r="AI126" s="85" t="s">
        <v>1092</v>
      </c>
      <c r="AJ126" s="79" t="b">
        <v>0</v>
      </c>
      <c r="AK126" s="79">
        <v>0</v>
      </c>
      <c r="AL126" s="85" t="s">
        <v>1092</v>
      </c>
      <c r="AM126" s="79" t="s">
        <v>1124</v>
      </c>
      <c r="AN126" s="79" t="b">
        <v>0</v>
      </c>
      <c r="AO126" s="85" t="s">
        <v>1036</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2</v>
      </c>
      <c r="BC126" s="78" t="str">
        <f>REPLACE(INDEX(GroupVertices[Group],MATCH(Edges24[[#This Row],[Vertex 2]],GroupVertices[Vertex],0)),1,1,"")</f>
        <v>2</v>
      </c>
      <c r="BD126" s="48">
        <v>1</v>
      </c>
      <c r="BE126" s="49">
        <v>10</v>
      </c>
      <c r="BF126" s="48">
        <v>0</v>
      </c>
      <c r="BG126" s="49">
        <v>0</v>
      </c>
      <c r="BH126" s="48">
        <v>0</v>
      </c>
      <c r="BI126" s="49">
        <v>0</v>
      </c>
      <c r="BJ126" s="48">
        <v>9</v>
      </c>
      <c r="BK126" s="49">
        <v>90</v>
      </c>
      <c r="BL126" s="48">
        <v>10</v>
      </c>
    </row>
    <row r="127" spans="1:64" ht="15">
      <c r="A127" s="64" t="s">
        <v>315</v>
      </c>
      <c r="B127" s="64" t="s">
        <v>315</v>
      </c>
      <c r="C127" s="65"/>
      <c r="D127" s="66"/>
      <c r="E127" s="67"/>
      <c r="F127" s="68"/>
      <c r="G127" s="65"/>
      <c r="H127" s="69"/>
      <c r="I127" s="70"/>
      <c r="J127" s="70"/>
      <c r="K127" s="34" t="s">
        <v>65</v>
      </c>
      <c r="L127" s="77">
        <v>149</v>
      </c>
      <c r="M127" s="77"/>
      <c r="N127" s="72"/>
      <c r="O127" s="79" t="s">
        <v>176</v>
      </c>
      <c r="P127" s="81">
        <v>43461.75001157408</v>
      </c>
      <c r="Q127" s="79" t="s">
        <v>443</v>
      </c>
      <c r="R127" s="83" t="s">
        <v>525</v>
      </c>
      <c r="S127" s="79" t="s">
        <v>578</v>
      </c>
      <c r="T127" s="79" t="s">
        <v>611</v>
      </c>
      <c r="U127" s="79"/>
      <c r="V127" s="83" t="s">
        <v>726</v>
      </c>
      <c r="W127" s="81">
        <v>43461.75001157408</v>
      </c>
      <c r="X127" s="83" t="s">
        <v>867</v>
      </c>
      <c r="Y127" s="79"/>
      <c r="Z127" s="79"/>
      <c r="AA127" s="85" t="s">
        <v>1037</v>
      </c>
      <c r="AB127" s="79"/>
      <c r="AC127" s="79" t="b">
        <v>0</v>
      </c>
      <c r="AD127" s="79">
        <v>0</v>
      </c>
      <c r="AE127" s="85" t="s">
        <v>1092</v>
      </c>
      <c r="AF127" s="79" t="b">
        <v>0</v>
      </c>
      <c r="AG127" s="79" t="s">
        <v>1100</v>
      </c>
      <c r="AH127" s="79"/>
      <c r="AI127" s="85" t="s">
        <v>1092</v>
      </c>
      <c r="AJ127" s="79" t="b">
        <v>0</v>
      </c>
      <c r="AK127" s="79">
        <v>0</v>
      </c>
      <c r="AL127" s="85" t="s">
        <v>1092</v>
      </c>
      <c r="AM127" s="79" t="s">
        <v>1124</v>
      </c>
      <c r="AN127" s="79" t="b">
        <v>0</v>
      </c>
      <c r="AO127" s="85" t="s">
        <v>1037</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2</v>
      </c>
      <c r="BC127" s="78" t="str">
        <f>REPLACE(INDEX(GroupVertices[Group],MATCH(Edges24[[#This Row],[Vertex 2]],GroupVertices[Vertex],0)),1,1,"")</f>
        <v>2</v>
      </c>
      <c r="BD127" s="48">
        <v>1</v>
      </c>
      <c r="BE127" s="49">
        <v>10</v>
      </c>
      <c r="BF127" s="48">
        <v>0</v>
      </c>
      <c r="BG127" s="49">
        <v>0</v>
      </c>
      <c r="BH127" s="48">
        <v>0</v>
      </c>
      <c r="BI127" s="49">
        <v>0</v>
      </c>
      <c r="BJ127" s="48">
        <v>9</v>
      </c>
      <c r="BK127" s="49">
        <v>90</v>
      </c>
      <c r="BL127" s="48">
        <v>10</v>
      </c>
    </row>
    <row r="128" spans="1:64" ht="15">
      <c r="A128" s="64" t="s">
        <v>316</v>
      </c>
      <c r="B128" s="64" t="s">
        <v>354</v>
      </c>
      <c r="C128" s="65"/>
      <c r="D128" s="66"/>
      <c r="E128" s="67"/>
      <c r="F128" s="68"/>
      <c r="G128" s="65"/>
      <c r="H128" s="69"/>
      <c r="I128" s="70"/>
      <c r="J128" s="70"/>
      <c r="K128" s="34" t="s">
        <v>65</v>
      </c>
      <c r="L128" s="77">
        <v>150</v>
      </c>
      <c r="M128" s="77"/>
      <c r="N128" s="72"/>
      <c r="O128" s="79" t="s">
        <v>380</v>
      </c>
      <c r="P128" s="81">
        <v>43461.96686342593</v>
      </c>
      <c r="Q128" s="79" t="s">
        <v>444</v>
      </c>
      <c r="R128" s="83" t="s">
        <v>526</v>
      </c>
      <c r="S128" s="79" t="s">
        <v>562</v>
      </c>
      <c r="T128" s="79" t="s">
        <v>612</v>
      </c>
      <c r="U128" s="79"/>
      <c r="V128" s="83" t="s">
        <v>727</v>
      </c>
      <c r="W128" s="81">
        <v>43461.96686342593</v>
      </c>
      <c r="X128" s="83" t="s">
        <v>868</v>
      </c>
      <c r="Y128" s="79"/>
      <c r="Z128" s="79"/>
      <c r="AA128" s="85" t="s">
        <v>1038</v>
      </c>
      <c r="AB128" s="79"/>
      <c r="AC128" s="79" t="b">
        <v>0</v>
      </c>
      <c r="AD128" s="79">
        <v>0</v>
      </c>
      <c r="AE128" s="85" t="s">
        <v>1092</v>
      </c>
      <c r="AF128" s="79" t="b">
        <v>0</v>
      </c>
      <c r="AG128" s="79" t="s">
        <v>1100</v>
      </c>
      <c r="AH128" s="79"/>
      <c r="AI128" s="85" t="s">
        <v>1092</v>
      </c>
      <c r="AJ128" s="79" t="b">
        <v>0</v>
      </c>
      <c r="AK128" s="79">
        <v>0</v>
      </c>
      <c r="AL128" s="85" t="s">
        <v>1092</v>
      </c>
      <c r="AM128" s="79" t="s">
        <v>1130</v>
      </c>
      <c r="AN128" s="79" t="b">
        <v>1</v>
      </c>
      <c r="AO128" s="85" t="s">
        <v>1038</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11</v>
      </c>
      <c r="BC128" s="78" t="str">
        <f>REPLACE(INDEX(GroupVertices[Group],MATCH(Edges24[[#This Row],[Vertex 2]],GroupVertices[Vertex],0)),1,1,"")</f>
        <v>11</v>
      </c>
      <c r="BD128" s="48">
        <v>0</v>
      </c>
      <c r="BE128" s="49">
        <v>0</v>
      </c>
      <c r="BF128" s="48">
        <v>0</v>
      </c>
      <c r="BG128" s="49">
        <v>0</v>
      </c>
      <c r="BH128" s="48">
        <v>0</v>
      </c>
      <c r="BI128" s="49">
        <v>0</v>
      </c>
      <c r="BJ128" s="48">
        <v>11</v>
      </c>
      <c r="BK128" s="49">
        <v>100</v>
      </c>
      <c r="BL128" s="48">
        <v>11</v>
      </c>
    </row>
    <row r="129" spans="1:64" ht="15">
      <c r="A129" s="64" t="s">
        <v>316</v>
      </c>
      <c r="B129" s="64" t="s">
        <v>316</v>
      </c>
      <c r="C129" s="65"/>
      <c r="D129" s="66"/>
      <c r="E129" s="67"/>
      <c r="F129" s="68"/>
      <c r="G129" s="65"/>
      <c r="H129" s="69"/>
      <c r="I129" s="70"/>
      <c r="J129" s="70"/>
      <c r="K129" s="34" t="s">
        <v>65</v>
      </c>
      <c r="L129" s="77">
        <v>151</v>
      </c>
      <c r="M129" s="77"/>
      <c r="N129" s="72"/>
      <c r="O129" s="79" t="s">
        <v>176</v>
      </c>
      <c r="P129" s="81">
        <v>43451.47390046297</v>
      </c>
      <c r="Q129" s="79" t="s">
        <v>445</v>
      </c>
      <c r="R129" s="83" t="s">
        <v>527</v>
      </c>
      <c r="S129" s="79" t="s">
        <v>562</v>
      </c>
      <c r="T129" s="79" t="s">
        <v>613</v>
      </c>
      <c r="U129" s="79"/>
      <c r="V129" s="83" t="s">
        <v>727</v>
      </c>
      <c r="W129" s="81">
        <v>43451.47390046297</v>
      </c>
      <c r="X129" s="83" t="s">
        <v>869</v>
      </c>
      <c r="Y129" s="79"/>
      <c r="Z129" s="79"/>
      <c r="AA129" s="85" t="s">
        <v>1039</v>
      </c>
      <c r="AB129" s="79"/>
      <c r="AC129" s="79" t="b">
        <v>0</v>
      </c>
      <c r="AD129" s="79">
        <v>0</v>
      </c>
      <c r="AE129" s="85" t="s">
        <v>1092</v>
      </c>
      <c r="AF129" s="79" t="b">
        <v>0</v>
      </c>
      <c r="AG129" s="79" t="s">
        <v>1104</v>
      </c>
      <c r="AH129" s="79"/>
      <c r="AI129" s="85" t="s">
        <v>1092</v>
      </c>
      <c r="AJ129" s="79" t="b">
        <v>0</v>
      </c>
      <c r="AK129" s="79">
        <v>0</v>
      </c>
      <c r="AL129" s="85" t="s">
        <v>1092</v>
      </c>
      <c r="AM129" s="79" t="s">
        <v>1125</v>
      </c>
      <c r="AN129" s="79" t="b">
        <v>1</v>
      </c>
      <c r="AO129" s="85" t="s">
        <v>1039</v>
      </c>
      <c r="AP129" s="79" t="s">
        <v>176</v>
      </c>
      <c r="AQ129" s="79">
        <v>0</v>
      </c>
      <c r="AR129" s="79">
        <v>0</v>
      </c>
      <c r="AS129" s="79"/>
      <c r="AT129" s="79"/>
      <c r="AU129" s="79"/>
      <c r="AV129" s="79"/>
      <c r="AW129" s="79"/>
      <c r="AX129" s="79"/>
      <c r="AY129" s="79"/>
      <c r="AZ129" s="79"/>
      <c r="BA129">
        <v>4</v>
      </c>
      <c r="BB129" s="78" t="str">
        <f>REPLACE(INDEX(GroupVertices[Group],MATCH(Edges24[[#This Row],[Vertex 1]],GroupVertices[Vertex],0)),1,1,"")</f>
        <v>11</v>
      </c>
      <c r="BC129" s="78" t="str">
        <f>REPLACE(INDEX(GroupVertices[Group],MATCH(Edges24[[#This Row],[Vertex 2]],GroupVertices[Vertex],0)),1,1,"")</f>
        <v>11</v>
      </c>
      <c r="BD129" s="48">
        <v>0</v>
      </c>
      <c r="BE129" s="49">
        <v>0</v>
      </c>
      <c r="BF129" s="48">
        <v>0</v>
      </c>
      <c r="BG129" s="49">
        <v>0</v>
      </c>
      <c r="BH129" s="48">
        <v>0</v>
      </c>
      <c r="BI129" s="49">
        <v>0</v>
      </c>
      <c r="BJ129" s="48">
        <v>10</v>
      </c>
      <c r="BK129" s="49">
        <v>100</v>
      </c>
      <c r="BL129" s="48">
        <v>10</v>
      </c>
    </row>
    <row r="130" spans="1:64" ht="15">
      <c r="A130" s="64" t="s">
        <v>316</v>
      </c>
      <c r="B130" s="64" t="s">
        <v>316</v>
      </c>
      <c r="C130" s="65"/>
      <c r="D130" s="66"/>
      <c r="E130" s="67"/>
      <c r="F130" s="68"/>
      <c r="G130" s="65"/>
      <c r="H130" s="69"/>
      <c r="I130" s="70"/>
      <c r="J130" s="70"/>
      <c r="K130" s="34" t="s">
        <v>65</v>
      </c>
      <c r="L130" s="77">
        <v>152</v>
      </c>
      <c r="M130" s="77"/>
      <c r="N130" s="72"/>
      <c r="O130" s="79" t="s">
        <v>176</v>
      </c>
      <c r="P130" s="81">
        <v>43451.47436342593</v>
      </c>
      <c r="Q130" s="79" t="s">
        <v>446</v>
      </c>
      <c r="R130" s="83" t="s">
        <v>528</v>
      </c>
      <c r="S130" s="79" t="s">
        <v>562</v>
      </c>
      <c r="T130" s="79" t="s">
        <v>613</v>
      </c>
      <c r="U130" s="79"/>
      <c r="V130" s="83" t="s">
        <v>727</v>
      </c>
      <c r="W130" s="81">
        <v>43451.47436342593</v>
      </c>
      <c r="X130" s="83" t="s">
        <v>870</v>
      </c>
      <c r="Y130" s="79"/>
      <c r="Z130" s="79"/>
      <c r="AA130" s="85" t="s">
        <v>1040</v>
      </c>
      <c r="AB130" s="79"/>
      <c r="AC130" s="79" t="b">
        <v>0</v>
      </c>
      <c r="AD130" s="79">
        <v>0</v>
      </c>
      <c r="AE130" s="85" t="s">
        <v>1092</v>
      </c>
      <c r="AF130" s="79" t="b">
        <v>0</v>
      </c>
      <c r="AG130" s="79" t="s">
        <v>1104</v>
      </c>
      <c r="AH130" s="79"/>
      <c r="AI130" s="85" t="s">
        <v>1092</v>
      </c>
      <c r="AJ130" s="79" t="b">
        <v>0</v>
      </c>
      <c r="AK130" s="79">
        <v>0</v>
      </c>
      <c r="AL130" s="85" t="s">
        <v>1092</v>
      </c>
      <c r="AM130" s="79" t="s">
        <v>1130</v>
      </c>
      <c r="AN130" s="79" t="b">
        <v>1</v>
      </c>
      <c r="AO130" s="85" t="s">
        <v>1040</v>
      </c>
      <c r="AP130" s="79" t="s">
        <v>176</v>
      </c>
      <c r="AQ130" s="79">
        <v>0</v>
      </c>
      <c r="AR130" s="79">
        <v>0</v>
      </c>
      <c r="AS130" s="79"/>
      <c r="AT130" s="79"/>
      <c r="AU130" s="79"/>
      <c r="AV130" s="79"/>
      <c r="AW130" s="79"/>
      <c r="AX130" s="79"/>
      <c r="AY130" s="79"/>
      <c r="AZ130" s="79"/>
      <c r="BA130">
        <v>4</v>
      </c>
      <c r="BB130" s="78" t="str">
        <f>REPLACE(INDEX(GroupVertices[Group],MATCH(Edges24[[#This Row],[Vertex 1]],GroupVertices[Vertex],0)),1,1,"")</f>
        <v>11</v>
      </c>
      <c r="BC130" s="78" t="str">
        <f>REPLACE(INDEX(GroupVertices[Group],MATCH(Edges24[[#This Row],[Vertex 2]],GroupVertices[Vertex],0)),1,1,"")</f>
        <v>11</v>
      </c>
      <c r="BD130" s="48">
        <v>0</v>
      </c>
      <c r="BE130" s="49">
        <v>0</v>
      </c>
      <c r="BF130" s="48">
        <v>0</v>
      </c>
      <c r="BG130" s="49">
        <v>0</v>
      </c>
      <c r="BH130" s="48">
        <v>0</v>
      </c>
      <c r="BI130" s="49">
        <v>0</v>
      </c>
      <c r="BJ130" s="48">
        <v>11</v>
      </c>
      <c r="BK130" s="49">
        <v>100</v>
      </c>
      <c r="BL130" s="48">
        <v>11</v>
      </c>
    </row>
    <row r="131" spans="1:64" ht="15">
      <c r="A131" s="64" t="s">
        <v>316</v>
      </c>
      <c r="B131" s="64" t="s">
        <v>316</v>
      </c>
      <c r="C131" s="65"/>
      <c r="D131" s="66"/>
      <c r="E131" s="67"/>
      <c r="F131" s="68"/>
      <c r="G131" s="65"/>
      <c r="H131" s="69"/>
      <c r="I131" s="70"/>
      <c r="J131" s="70"/>
      <c r="K131" s="34" t="s">
        <v>65</v>
      </c>
      <c r="L131" s="77">
        <v>153</v>
      </c>
      <c r="M131" s="77"/>
      <c r="N131" s="72"/>
      <c r="O131" s="79" t="s">
        <v>176</v>
      </c>
      <c r="P131" s="81">
        <v>43452.46501157407</v>
      </c>
      <c r="Q131" s="79" t="s">
        <v>447</v>
      </c>
      <c r="R131" s="83" t="s">
        <v>529</v>
      </c>
      <c r="S131" s="79" t="s">
        <v>562</v>
      </c>
      <c r="T131" s="79" t="s">
        <v>614</v>
      </c>
      <c r="U131" s="79"/>
      <c r="V131" s="83" t="s">
        <v>727</v>
      </c>
      <c r="W131" s="81">
        <v>43452.46501157407</v>
      </c>
      <c r="X131" s="83" t="s">
        <v>871</v>
      </c>
      <c r="Y131" s="79"/>
      <c r="Z131" s="79"/>
      <c r="AA131" s="85" t="s">
        <v>1041</v>
      </c>
      <c r="AB131" s="79"/>
      <c r="AC131" s="79" t="b">
        <v>0</v>
      </c>
      <c r="AD131" s="79">
        <v>0</v>
      </c>
      <c r="AE131" s="85" t="s">
        <v>1092</v>
      </c>
      <c r="AF131" s="79" t="b">
        <v>0</v>
      </c>
      <c r="AG131" s="79" t="s">
        <v>1100</v>
      </c>
      <c r="AH131" s="79"/>
      <c r="AI131" s="85" t="s">
        <v>1092</v>
      </c>
      <c r="AJ131" s="79" t="b">
        <v>0</v>
      </c>
      <c r="AK131" s="79">
        <v>0</v>
      </c>
      <c r="AL131" s="85" t="s">
        <v>1092</v>
      </c>
      <c r="AM131" s="79" t="s">
        <v>1130</v>
      </c>
      <c r="AN131" s="79" t="b">
        <v>1</v>
      </c>
      <c r="AO131" s="85" t="s">
        <v>1041</v>
      </c>
      <c r="AP131" s="79" t="s">
        <v>176</v>
      </c>
      <c r="AQ131" s="79">
        <v>0</v>
      </c>
      <c r="AR131" s="79">
        <v>0</v>
      </c>
      <c r="AS131" s="79"/>
      <c r="AT131" s="79"/>
      <c r="AU131" s="79"/>
      <c r="AV131" s="79"/>
      <c r="AW131" s="79"/>
      <c r="AX131" s="79"/>
      <c r="AY131" s="79"/>
      <c r="AZ131" s="79"/>
      <c r="BA131">
        <v>4</v>
      </c>
      <c r="BB131" s="78" t="str">
        <f>REPLACE(INDEX(GroupVertices[Group],MATCH(Edges24[[#This Row],[Vertex 1]],GroupVertices[Vertex],0)),1,1,"")</f>
        <v>11</v>
      </c>
      <c r="BC131" s="78" t="str">
        <f>REPLACE(INDEX(GroupVertices[Group],MATCH(Edges24[[#This Row],[Vertex 2]],GroupVertices[Vertex],0)),1,1,"")</f>
        <v>11</v>
      </c>
      <c r="BD131" s="48">
        <v>1</v>
      </c>
      <c r="BE131" s="49">
        <v>7.6923076923076925</v>
      </c>
      <c r="BF131" s="48">
        <v>1</v>
      </c>
      <c r="BG131" s="49">
        <v>7.6923076923076925</v>
      </c>
      <c r="BH131" s="48">
        <v>0</v>
      </c>
      <c r="BI131" s="49">
        <v>0</v>
      </c>
      <c r="BJ131" s="48">
        <v>11</v>
      </c>
      <c r="BK131" s="49">
        <v>84.61538461538461</v>
      </c>
      <c r="BL131" s="48">
        <v>13</v>
      </c>
    </row>
    <row r="132" spans="1:64" ht="15">
      <c r="A132" s="64" t="s">
        <v>316</v>
      </c>
      <c r="B132" s="64" t="s">
        <v>316</v>
      </c>
      <c r="C132" s="65"/>
      <c r="D132" s="66"/>
      <c r="E132" s="67"/>
      <c r="F132" s="68"/>
      <c r="G132" s="65"/>
      <c r="H132" s="69"/>
      <c r="I132" s="70"/>
      <c r="J132" s="70"/>
      <c r="K132" s="34" t="s">
        <v>65</v>
      </c>
      <c r="L132" s="77">
        <v>154</v>
      </c>
      <c r="M132" s="77"/>
      <c r="N132" s="72"/>
      <c r="O132" s="79" t="s">
        <v>176</v>
      </c>
      <c r="P132" s="81">
        <v>43461.966828703706</v>
      </c>
      <c r="Q132" s="79" t="s">
        <v>448</v>
      </c>
      <c r="R132" s="83" t="s">
        <v>530</v>
      </c>
      <c r="S132" s="79" t="s">
        <v>562</v>
      </c>
      <c r="T132" s="79" t="s">
        <v>612</v>
      </c>
      <c r="U132" s="79"/>
      <c r="V132" s="83" t="s">
        <v>727</v>
      </c>
      <c r="W132" s="81">
        <v>43461.966828703706</v>
      </c>
      <c r="X132" s="83" t="s">
        <v>872</v>
      </c>
      <c r="Y132" s="79"/>
      <c r="Z132" s="79"/>
      <c r="AA132" s="85" t="s">
        <v>1042</v>
      </c>
      <c r="AB132" s="79"/>
      <c r="AC132" s="79" t="b">
        <v>0</v>
      </c>
      <c r="AD132" s="79">
        <v>0</v>
      </c>
      <c r="AE132" s="85" t="s">
        <v>1092</v>
      </c>
      <c r="AF132" s="79" t="b">
        <v>0</v>
      </c>
      <c r="AG132" s="79" t="s">
        <v>1100</v>
      </c>
      <c r="AH132" s="79"/>
      <c r="AI132" s="85" t="s">
        <v>1092</v>
      </c>
      <c r="AJ132" s="79" t="b">
        <v>0</v>
      </c>
      <c r="AK132" s="79">
        <v>0</v>
      </c>
      <c r="AL132" s="85" t="s">
        <v>1092</v>
      </c>
      <c r="AM132" s="79" t="s">
        <v>1125</v>
      </c>
      <c r="AN132" s="79" t="b">
        <v>1</v>
      </c>
      <c r="AO132" s="85" t="s">
        <v>1042</v>
      </c>
      <c r="AP132" s="79" t="s">
        <v>176</v>
      </c>
      <c r="AQ132" s="79">
        <v>0</v>
      </c>
      <c r="AR132" s="79">
        <v>0</v>
      </c>
      <c r="AS132" s="79"/>
      <c r="AT132" s="79"/>
      <c r="AU132" s="79"/>
      <c r="AV132" s="79"/>
      <c r="AW132" s="79"/>
      <c r="AX132" s="79"/>
      <c r="AY132" s="79"/>
      <c r="AZ132" s="79"/>
      <c r="BA132">
        <v>4</v>
      </c>
      <c r="BB132" s="78" t="str">
        <f>REPLACE(INDEX(GroupVertices[Group],MATCH(Edges24[[#This Row],[Vertex 1]],GroupVertices[Vertex],0)),1,1,"")</f>
        <v>11</v>
      </c>
      <c r="BC132" s="78" t="str">
        <f>REPLACE(INDEX(GroupVertices[Group],MATCH(Edges24[[#This Row],[Vertex 2]],GroupVertices[Vertex],0)),1,1,"")</f>
        <v>11</v>
      </c>
      <c r="BD132" s="48">
        <v>0</v>
      </c>
      <c r="BE132" s="49">
        <v>0</v>
      </c>
      <c r="BF132" s="48">
        <v>0</v>
      </c>
      <c r="BG132" s="49">
        <v>0</v>
      </c>
      <c r="BH132" s="48">
        <v>0</v>
      </c>
      <c r="BI132" s="49">
        <v>0</v>
      </c>
      <c r="BJ132" s="48">
        <v>11</v>
      </c>
      <c r="BK132" s="49">
        <v>100</v>
      </c>
      <c r="BL132" s="48">
        <v>11</v>
      </c>
    </row>
    <row r="133" spans="1:64" ht="15">
      <c r="A133" s="64" t="s">
        <v>317</v>
      </c>
      <c r="B133" s="64" t="s">
        <v>355</v>
      </c>
      <c r="C133" s="65"/>
      <c r="D133" s="66"/>
      <c r="E133" s="67"/>
      <c r="F133" s="68"/>
      <c r="G133" s="65"/>
      <c r="H133" s="69"/>
      <c r="I133" s="70"/>
      <c r="J133" s="70"/>
      <c r="K133" s="34" t="s">
        <v>65</v>
      </c>
      <c r="L133" s="77">
        <v>155</v>
      </c>
      <c r="M133" s="77"/>
      <c r="N133" s="72"/>
      <c r="O133" s="79" t="s">
        <v>380</v>
      </c>
      <c r="P133" s="81">
        <v>43451.85611111111</v>
      </c>
      <c r="Q133" s="79" t="s">
        <v>449</v>
      </c>
      <c r="R133" s="83" t="s">
        <v>531</v>
      </c>
      <c r="S133" s="79" t="s">
        <v>579</v>
      </c>
      <c r="T133" s="79" t="s">
        <v>615</v>
      </c>
      <c r="U133" s="79"/>
      <c r="V133" s="83" t="s">
        <v>634</v>
      </c>
      <c r="W133" s="81">
        <v>43451.85611111111</v>
      </c>
      <c r="X133" s="83" t="s">
        <v>873</v>
      </c>
      <c r="Y133" s="79"/>
      <c r="Z133" s="79"/>
      <c r="AA133" s="85" t="s">
        <v>1043</v>
      </c>
      <c r="AB133" s="79"/>
      <c r="AC133" s="79" t="b">
        <v>0</v>
      </c>
      <c r="AD133" s="79">
        <v>0</v>
      </c>
      <c r="AE133" s="85" t="s">
        <v>1092</v>
      </c>
      <c r="AF133" s="79" t="b">
        <v>0</v>
      </c>
      <c r="AG133" s="79" t="s">
        <v>1100</v>
      </c>
      <c r="AH133" s="79"/>
      <c r="AI133" s="85" t="s">
        <v>1092</v>
      </c>
      <c r="AJ133" s="79" t="b">
        <v>0</v>
      </c>
      <c r="AK133" s="79">
        <v>0</v>
      </c>
      <c r="AL133" s="85" t="s">
        <v>1092</v>
      </c>
      <c r="AM133" s="79" t="s">
        <v>1115</v>
      </c>
      <c r="AN133" s="79" t="b">
        <v>0</v>
      </c>
      <c r="AO133" s="85" t="s">
        <v>1043</v>
      </c>
      <c r="AP133" s="79" t="s">
        <v>176</v>
      </c>
      <c r="AQ133" s="79">
        <v>0</v>
      </c>
      <c r="AR133" s="79">
        <v>0</v>
      </c>
      <c r="AS133" s="79"/>
      <c r="AT133" s="79"/>
      <c r="AU133" s="79"/>
      <c r="AV133" s="79"/>
      <c r="AW133" s="79"/>
      <c r="AX133" s="79"/>
      <c r="AY133" s="79"/>
      <c r="AZ133" s="79"/>
      <c r="BA133">
        <v>2</v>
      </c>
      <c r="BB133" s="78" t="str">
        <f>REPLACE(INDEX(GroupVertices[Group],MATCH(Edges24[[#This Row],[Vertex 1]],GroupVertices[Vertex],0)),1,1,"")</f>
        <v>8</v>
      </c>
      <c r="BC133" s="78" t="str">
        <f>REPLACE(INDEX(GroupVertices[Group],MATCH(Edges24[[#This Row],[Vertex 2]],GroupVertices[Vertex],0)),1,1,"")</f>
        <v>8</v>
      </c>
      <c r="BD133" s="48">
        <v>0</v>
      </c>
      <c r="BE133" s="49">
        <v>0</v>
      </c>
      <c r="BF133" s="48">
        <v>1</v>
      </c>
      <c r="BG133" s="49">
        <v>4</v>
      </c>
      <c r="BH133" s="48">
        <v>0</v>
      </c>
      <c r="BI133" s="49">
        <v>0</v>
      </c>
      <c r="BJ133" s="48">
        <v>24</v>
      </c>
      <c r="BK133" s="49">
        <v>96</v>
      </c>
      <c r="BL133" s="48">
        <v>25</v>
      </c>
    </row>
    <row r="134" spans="1:64" ht="15">
      <c r="A134" s="64" t="s">
        <v>317</v>
      </c>
      <c r="B134" s="64" t="s">
        <v>355</v>
      </c>
      <c r="C134" s="65"/>
      <c r="D134" s="66"/>
      <c r="E134" s="67"/>
      <c r="F134" s="68"/>
      <c r="G134" s="65"/>
      <c r="H134" s="69"/>
      <c r="I134" s="70"/>
      <c r="J134" s="70"/>
      <c r="K134" s="34" t="s">
        <v>65</v>
      </c>
      <c r="L134" s="77">
        <v>156</v>
      </c>
      <c r="M134" s="77"/>
      <c r="N134" s="72"/>
      <c r="O134" s="79" t="s">
        <v>380</v>
      </c>
      <c r="P134" s="81">
        <v>43462.03423611111</v>
      </c>
      <c r="Q134" s="79" t="s">
        <v>450</v>
      </c>
      <c r="R134" s="83" t="s">
        <v>532</v>
      </c>
      <c r="S134" s="79" t="s">
        <v>562</v>
      </c>
      <c r="T134" s="79" t="s">
        <v>594</v>
      </c>
      <c r="U134" s="79"/>
      <c r="V134" s="83" t="s">
        <v>634</v>
      </c>
      <c r="W134" s="81">
        <v>43462.03423611111</v>
      </c>
      <c r="X134" s="83" t="s">
        <v>874</v>
      </c>
      <c r="Y134" s="79"/>
      <c r="Z134" s="79"/>
      <c r="AA134" s="85" t="s">
        <v>1044</v>
      </c>
      <c r="AB134" s="79"/>
      <c r="AC134" s="79" t="b">
        <v>0</v>
      </c>
      <c r="AD134" s="79">
        <v>0</v>
      </c>
      <c r="AE134" s="85" t="s">
        <v>1092</v>
      </c>
      <c r="AF134" s="79" t="b">
        <v>0</v>
      </c>
      <c r="AG134" s="79" t="s">
        <v>1100</v>
      </c>
      <c r="AH134" s="79"/>
      <c r="AI134" s="85" t="s">
        <v>1092</v>
      </c>
      <c r="AJ134" s="79" t="b">
        <v>0</v>
      </c>
      <c r="AK134" s="79">
        <v>0</v>
      </c>
      <c r="AL134" s="85" t="s">
        <v>1092</v>
      </c>
      <c r="AM134" s="79" t="s">
        <v>1115</v>
      </c>
      <c r="AN134" s="79" t="b">
        <v>1</v>
      </c>
      <c r="AO134" s="85" t="s">
        <v>1044</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8</v>
      </c>
      <c r="BC134" s="78" t="str">
        <f>REPLACE(INDEX(GroupVertices[Group],MATCH(Edges24[[#This Row],[Vertex 2]],GroupVertices[Vertex],0)),1,1,"")</f>
        <v>8</v>
      </c>
      <c r="BD134" s="48">
        <v>0</v>
      </c>
      <c r="BE134" s="49">
        <v>0</v>
      </c>
      <c r="BF134" s="48">
        <v>1</v>
      </c>
      <c r="BG134" s="49">
        <v>5.882352941176471</v>
      </c>
      <c r="BH134" s="48">
        <v>0</v>
      </c>
      <c r="BI134" s="49">
        <v>0</v>
      </c>
      <c r="BJ134" s="48">
        <v>16</v>
      </c>
      <c r="BK134" s="49">
        <v>94.11764705882354</v>
      </c>
      <c r="BL134" s="48">
        <v>17</v>
      </c>
    </row>
    <row r="135" spans="1:64" ht="15">
      <c r="A135" s="64" t="s">
        <v>318</v>
      </c>
      <c r="B135" s="64" t="s">
        <v>318</v>
      </c>
      <c r="C135" s="65"/>
      <c r="D135" s="66"/>
      <c r="E135" s="67"/>
      <c r="F135" s="68"/>
      <c r="G135" s="65"/>
      <c r="H135" s="69"/>
      <c r="I135" s="70"/>
      <c r="J135" s="70"/>
      <c r="K135" s="34" t="s">
        <v>65</v>
      </c>
      <c r="L135" s="77">
        <v>159</v>
      </c>
      <c r="M135" s="77"/>
      <c r="N135" s="72"/>
      <c r="O135" s="79" t="s">
        <v>176</v>
      </c>
      <c r="P135" s="81">
        <v>43462.04099537037</v>
      </c>
      <c r="Q135" s="79" t="s">
        <v>451</v>
      </c>
      <c r="R135" s="83" t="s">
        <v>533</v>
      </c>
      <c r="S135" s="79" t="s">
        <v>562</v>
      </c>
      <c r="T135" s="79" t="s">
        <v>616</v>
      </c>
      <c r="U135" s="79"/>
      <c r="V135" s="83" t="s">
        <v>728</v>
      </c>
      <c r="W135" s="81">
        <v>43462.04099537037</v>
      </c>
      <c r="X135" s="83" t="s">
        <v>875</v>
      </c>
      <c r="Y135" s="79"/>
      <c r="Z135" s="79"/>
      <c r="AA135" s="85" t="s">
        <v>1045</v>
      </c>
      <c r="AB135" s="79"/>
      <c r="AC135" s="79" t="b">
        <v>0</v>
      </c>
      <c r="AD135" s="79">
        <v>0</v>
      </c>
      <c r="AE135" s="85" t="s">
        <v>1092</v>
      </c>
      <c r="AF135" s="79" t="b">
        <v>0</v>
      </c>
      <c r="AG135" s="79" t="s">
        <v>1105</v>
      </c>
      <c r="AH135" s="79"/>
      <c r="AI135" s="85" t="s">
        <v>1092</v>
      </c>
      <c r="AJ135" s="79" t="b">
        <v>0</v>
      </c>
      <c r="AK135" s="79">
        <v>0</v>
      </c>
      <c r="AL135" s="85" t="s">
        <v>1092</v>
      </c>
      <c r="AM135" s="79" t="s">
        <v>1125</v>
      </c>
      <c r="AN135" s="79" t="b">
        <v>1</v>
      </c>
      <c r="AO135" s="85" t="s">
        <v>1045</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2</v>
      </c>
      <c r="BC135" s="78" t="str">
        <f>REPLACE(INDEX(GroupVertices[Group],MATCH(Edges24[[#This Row],[Vertex 2]],GroupVertices[Vertex],0)),1,1,"")</f>
        <v>2</v>
      </c>
      <c r="BD135" s="48">
        <v>0</v>
      </c>
      <c r="BE135" s="49">
        <v>0</v>
      </c>
      <c r="BF135" s="48">
        <v>0</v>
      </c>
      <c r="BG135" s="49">
        <v>0</v>
      </c>
      <c r="BH135" s="48">
        <v>0</v>
      </c>
      <c r="BI135" s="49">
        <v>0</v>
      </c>
      <c r="BJ135" s="48">
        <v>15</v>
      </c>
      <c r="BK135" s="49">
        <v>100</v>
      </c>
      <c r="BL135" s="48">
        <v>15</v>
      </c>
    </row>
    <row r="136" spans="1:64" ht="15">
      <c r="A136" s="64" t="s">
        <v>228</v>
      </c>
      <c r="B136" s="64" t="s">
        <v>228</v>
      </c>
      <c r="C136" s="65"/>
      <c r="D136" s="66"/>
      <c r="E136" s="67"/>
      <c r="F136" s="68"/>
      <c r="G136" s="65"/>
      <c r="H136" s="69"/>
      <c r="I136" s="70"/>
      <c r="J136" s="70"/>
      <c r="K136" s="34" t="s">
        <v>65</v>
      </c>
      <c r="L136" s="77">
        <v>160</v>
      </c>
      <c r="M136" s="77"/>
      <c r="N136" s="72"/>
      <c r="O136" s="79" t="s">
        <v>176</v>
      </c>
      <c r="P136" s="81">
        <v>43451.8471412037</v>
      </c>
      <c r="Q136" s="79" t="s">
        <v>452</v>
      </c>
      <c r="R136" s="79"/>
      <c r="S136" s="79"/>
      <c r="T136" s="79"/>
      <c r="U136" s="79"/>
      <c r="V136" s="83" t="s">
        <v>648</v>
      </c>
      <c r="W136" s="81">
        <v>43451.8471412037</v>
      </c>
      <c r="X136" s="83" t="s">
        <v>876</v>
      </c>
      <c r="Y136" s="79"/>
      <c r="Z136" s="79"/>
      <c r="AA136" s="85" t="s">
        <v>1046</v>
      </c>
      <c r="AB136" s="79"/>
      <c r="AC136" s="79" t="b">
        <v>0</v>
      </c>
      <c r="AD136" s="79">
        <v>0</v>
      </c>
      <c r="AE136" s="85" t="s">
        <v>1092</v>
      </c>
      <c r="AF136" s="79" t="b">
        <v>0</v>
      </c>
      <c r="AG136" s="79" t="s">
        <v>1100</v>
      </c>
      <c r="AH136" s="79"/>
      <c r="AI136" s="85" t="s">
        <v>1092</v>
      </c>
      <c r="AJ136" s="79" t="b">
        <v>0</v>
      </c>
      <c r="AK136" s="79">
        <v>3</v>
      </c>
      <c r="AL136" s="85" t="s">
        <v>930</v>
      </c>
      <c r="AM136" s="79" t="s">
        <v>1115</v>
      </c>
      <c r="AN136" s="79" t="b">
        <v>0</v>
      </c>
      <c r="AO136" s="85" t="s">
        <v>930</v>
      </c>
      <c r="AP136" s="79" t="s">
        <v>176</v>
      </c>
      <c r="AQ136" s="79">
        <v>0</v>
      </c>
      <c r="AR136" s="79">
        <v>0</v>
      </c>
      <c r="AS136" s="79"/>
      <c r="AT136" s="79"/>
      <c r="AU136" s="79"/>
      <c r="AV136" s="79"/>
      <c r="AW136" s="79"/>
      <c r="AX136" s="79"/>
      <c r="AY136" s="79"/>
      <c r="AZ136" s="79"/>
      <c r="BA136">
        <v>3</v>
      </c>
      <c r="BB136" s="78" t="str">
        <f>REPLACE(INDEX(GroupVertices[Group],MATCH(Edges24[[#This Row],[Vertex 1]],GroupVertices[Vertex],0)),1,1,"")</f>
        <v>4</v>
      </c>
      <c r="BC136" s="78" t="str">
        <f>REPLACE(INDEX(GroupVertices[Group],MATCH(Edges24[[#This Row],[Vertex 2]],GroupVertices[Vertex],0)),1,1,"")</f>
        <v>4</v>
      </c>
      <c r="BD136" s="48">
        <v>1</v>
      </c>
      <c r="BE136" s="49">
        <v>4.545454545454546</v>
      </c>
      <c r="BF136" s="48">
        <v>0</v>
      </c>
      <c r="BG136" s="49">
        <v>0</v>
      </c>
      <c r="BH136" s="48">
        <v>0</v>
      </c>
      <c r="BI136" s="49">
        <v>0</v>
      </c>
      <c r="BJ136" s="48">
        <v>21</v>
      </c>
      <c r="BK136" s="49">
        <v>95.45454545454545</v>
      </c>
      <c r="BL136" s="48">
        <v>22</v>
      </c>
    </row>
    <row r="137" spans="1:64" ht="15">
      <c r="A137" s="64" t="s">
        <v>228</v>
      </c>
      <c r="B137" s="64" t="s">
        <v>228</v>
      </c>
      <c r="C137" s="65"/>
      <c r="D137" s="66"/>
      <c r="E137" s="67"/>
      <c r="F137" s="68"/>
      <c r="G137" s="65"/>
      <c r="H137" s="69"/>
      <c r="I137" s="70"/>
      <c r="J137" s="70"/>
      <c r="K137" s="34" t="s">
        <v>65</v>
      </c>
      <c r="L137" s="77">
        <v>161</v>
      </c>
      <c r="M137" s="77"/>
      <c r="N137" s="72"/>
      <c r="O137" s="79" t="s">
        <v>176</v>
      </c>
      <c r="P137" s="81">
        <v>43451.856099537035</v>
      </c>
      <c r="Q137" s="79" t="s">
        <v>453</v>
      </c>
      <c r="R137" s="83" t="s">
        <v>534</v>
      </c>
      <c r="S137" s="79" t="s">
        <v>580</v>
      </c>
      <c r="T137" s="79" t="s">
        <v>617</v>
      </c>
      <c r="U137" s="79"/>
      <c r="V137" s="83" t="s">
        <v>648</v>
      </c>
      <c r="W137" s="81">
        <v>43451.856099537035</v>
      </c>
      <c r="X137" s="83" t="s">
        <v>877</v>
      </c>
      <c r="Y137" s="79"/>
      <c r="Z137" s="79"/>
      <c r="AA137" s="85" t="s">
        <v>1047</v>
      </c>
      <c r="AB137" s="79"/>
      <c r="AC137" s="79" t="b">
        <v>0</v>
      </c>
      <c r="AD137" s="79">
        <v>3</v>
      </c>
      <c r="AE137" s="85" t="s">
        <v>1092</v>
      </c>
      <c r="AF137" s="79" t="b">
        <v>0</v>
      </c>
      <c r="AG137" s="79" t="s">
        <v>1100</v>
      </c>
      <c r="AH137" s="79"/>
      <c r="AI137" s="85" t="s">
        <v>1092</v>
      </c>
      <c r="AJ137" s="79" t="b">
        <v>0</v>
      </c>
      <c r="AK137" s="79">
        <v>4</v>
      </c>
      <c r="AL137" s="85" t="s">
        <v>1092</v>
      </c>
      <c r="AM137" s="79" t="s">
        <v>1115</v>
      </c>
      <c r="AN137" s="79" t="b">
        <v>0</v>
      </c>
      <c r="AO137" s="85" t="s">
        <v>1047</v>
      </c>
      <c r="AP137" s="79" t="s">
        <v>176</v>
      </c>
      <c r="AQ137" s="79">
        <v>0</v>
      </c>
      <c r="AR137" s="79">
        <v>0</v>
      </c>
      <c r="AS137" s="79"/>
      <c r="AT137" s="79"/>
      <c r="AU137" s="79"/>
      <c r="AV137" s="79"/>
      <c r="AW137" s="79"/>
      <c r="AX137" s="79"/>
      <c r="AY137" s="79"/>
      <c r="AZ137" s="79"/>
      <c r="BA137">
        <v>3</v>
      </c>
      <c r="BB137" s="78" t="str">
        <f>REPLACE(INDEX(GroupVertices[Group],MATCH(Edges24[[#This Row],[Vertex 1]],GroupVertices[Vertex],0)),1,1,"")</f>
        <v>4</v>
      </c>
      <c r="BC137" s="78" t="str">
        <f>REPLACE(INDEX(GroupVertices[Group],MATCH(Edges24[[#This Row],[Vertex 2]],GroupVertices[Vertex],0)),1,1,"")</f>
        <v>4</v>
      </c>
      <c r="BD137" s="48">
        <v>3</v>
      </c>
      <c r="BE137" s="49">
        <v>7.6923076923076925</v>
      </c>
      <c r="BF137" s="48">
        <v>0</v>
      </c>
      <c r="BG137" s="49">
        <v>0</v>
      </c>
      <c r="BH137" s="48">
        <v>0</v>
      </c>
      <c r="BI137" s="49">
        <v>0</v>
      </c>
      <c r="BJ137" s="48">
        <v>36</v>
      </c>
      <c r="BK137" s="49">
        <v>92.3076923076923</v>
      </c>
      <c r="BL137" s="48">
        <v>39</v>
      </c>
    </row>
    <row r="138" spans="1:64" ht="15">
      <c r="A138" s="64" t="s">
        <v>228</v>
      </c>
      <c r="B138" s="64" t="s">
        <v>228</v>
      </c>
      <c r="C138" s="65"/>
      <c r="D138" s="66"/>
      <c r="E138" s="67"/>
      <c r="F138" s="68"/>
      <c r="G138" s="65"/>
      <c r="H138" s="69"/>
      <c r="I138" s="70"/>
      <c r="J138" s="70"/>
      <c r="K138" s="34" t="s">
        <v>65</v>
      </c>
      <c r="L138" s="77">
        <v>162</v>
      </c>
      <c r="M138" s="77"/>
      <c r="N138" s="72"/>
      <c r="O138" s="79" t="s">
        <v>176</v>
      </c>
      <c r="P138" s="81">
        <v>43451.89732638889</v>
      </c>
      <c r="Q138" s="79" t="s">
        <v>389</v>
      </c>
      <c r="R138" s="79"/>
      <c r="S138" s="79"/>
      <c r="T138" s="79" t="s">
        <v>592</v>
      </c>
      <c r="U138" s="79"/>
      <c r="V138" s="83" t="s">
        <v>648</v>
      </c>
      <c r="W138" s="81">
        <v>43451.89732638889</v>
      </c>
      <c r="X138" s="83" t="s">
        <v>878</v>
      </c>
      <c r="Y138" s="79"/>
      <c r="Z138" s="79"/>
      <c r="AA138" s="85" t="s">
        <v>1048</v>
      </c>
      <c r="AB138" s="79"/>
      <c r="AC138" s="79" t="b">
        <v>0</v>
      </c>
      <c r="AD138" s="79">
        <v>0</v>
      </c>
      <c r="AE138" s="85" t="s">
        <v>1092</v>
      </c>
      <c r="AF138" s="79" t="b">
        <v>0</v>
      </c>
      <c r="AG138" s="79" t="s">
        <v>1100</v>
      </c>
      <c r="AH138" s="79"/>
      <c r="AI138" s="85" t="s">
        <v>1092</v>
      </c>
      <c r="AJ138" s="79" t="b">
        <v>0</v>
      </c>
      <c r="AK138" s="79">
        <v>4</v>
      </c>
      <c r="AL138" s="85" t="s">
        <v>1047</v>
      </c>
      <c r="AM138" s="79" t="s">
        <v>1115</v>
      </c>
      <c r="AN138" s="79" t="b">
        <v>0</v>
      </c>
      <c r="AO138" s="85" t="s">
        <v>1047</v>
      </c>
      <c r="AP138" s="79" t="s">
        <v>176</v>
      </c>
      <c r="AQ138" s="79">
        <v>0</v>
      </c>
      <c r="AR138" s="79">
        <v>0</v>
      </c>
      <c r="AS138" s="79"/>
      <c r="AT138" s="79"/>
      <c r="AU138" s="79"/>
      <c r="AV138" s="79"/>
      <c r="AW138" s="79"/>
      <c r="AX138" s="79"/>
      <c r="AY138" s="79"/>
      <c r="AZ138" s="79"/>
      <c r="BA138">
        <v>3</v>
      </c>
      <c r="BB138" s="78" t="str">
        <f>REPLACE(INDEX(GroupVertices[Group],MATCH(Edges24[[#This Row],[Vertex 1]],GroupVertices[Vertex],0)),1,1,"")</f>
        <v>4</v>
      </c>
      <c r="BC138" s="78" t="str">
        <f>REPLACE(INDEX(GroupVertices[Group],MATCH(Edges24[[#This Row],[Vertex 2]],GroupVertices[Vertex],0)),1,1,"")</f>
        <v>4</v>
      </c>
      <c r="BD138" s="48">
        <v>2</v>
      </c>
      <c r="BE138" s="49">
        <v>8.695652173913043</v>
      </c>
      <c r="BF138" s="48">
        <v>0</v>
      </c>
      <c r="BG138" s="49">
        <v>0</v>
      </c>
      <c r="BH138" s="48">
        <v>0</v>
      </c>
      <c r="BI138" s="49">
        <v>0</v>
      </c>
      <c r="BJ138" s="48">
        <v>21</v>
      </c>
      <c r="BK138" s="49">
        <v>91.30434782608695</v>
      </c>
      <c r="BL138" s="48">
        <v>23</v>
      </c>
    </row>
    <row r="139" spans="1:64" ht="15">
      <c r="A139" s="64" t="s">
        <v>319</v>
      </c>
      <c r="B139" s="64" t="s">
        <v>228</v>
      </c>
      <c r="C139" s="65"/>
      <c r="D139" s="66"/>
      <c r="E139" s="67"/>
      <c r="F139" s="68"/>
      <c r="G139" s="65"/>
      <c r="H139" s="69"/>
      <c r="I139" s="70"/>
      <c r="J139" s="70"/>
      <c r="K139" s="34" t="s">
        <v>65</v>
      </c>
      <c r="L139" s="77">
        <v>163</v>
      </c>
      <c r="M139" s="77"/>
      <c r="N139" s="72"/>
      <c r="O139" s="79" t="s">
        <v>380</v>
      </c>
      <c r="P139" s="81">
        <v>43462.08646990741</v>
      </c>
      <c r="Q139" s="79" t="s">
        <v>389</v>
      </c>
      <c r="R139" s="79"/>
      <c r="S139" s="79"/>
      <c r="T139" s="79" t="s">
        <v>592</v>
      </c>
      <c r="U139" s="79"/>
      <c r="V139" s="83" t="s">
        <v>729</v>
      </c>
      <c r="W139" s="81">
        <v>43462.08646990741</v>
      </c>
      <c r="X139" s="83" t="s">
        <v>879</v>
      </c>
      <c r="Y139" s="79"/>
      <c r="Z139" s="79"/>
      <c r="AA139" s="85" t="s">
        <v>1049</v>
      </c>
      <c r="AB139" s="79"/>
      <c r="AC139" s="79" t="b">
        <v>0</v>
      </c>
      <c r="AD139" s="79">
        <v>0</v>
      </c>
      <c r="AE139" s="85" t="s">
        <v>1092</v>
      </c>
      <c r="AF139" s="79" t="b">
        <v>0</v>
      </c>
      <c r="AG139" s="79" t="s">
        <v>1100</v>
      </c>
      <c r="AH139" s="79"/>
      <c r="AI139" s="85" t="s">
        <v>1092</v>
      </c>
      <c r="AJ139" s="79" t="b">
        <v>0</v>
      </c>
      <c r="AK139" s="79">
        <v>16</v>
      </c>
      <c r="AL139" s="85" t="s">
        <v>1047</v>
      </c>
      <c r="AM139" s="79" t="s">
        <v>1115</v>
      </c>
      <c r="AN139" s="79" t="b">
        <v>0</v>
      </c>
      <c r="AO139" s="85" t="s">
        <v>1047</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4</v>
      </c>
      <c r="BC139" s="78" t="str">
        <f>REPLACE(INDEX(GroupVertices[Group],MATCH(Edges24[[#This Row],[Vertex 2]],GroupVertices[Vertex],0)),1,1,"")</f>
        <v>4</v>
      </c>
      <c r="BD139" s="48">
        <v>2</v>
      </c>
      <c r="BE139" s="49">
        <v>8.695652173913043</v>
      </c>
      <c r="BF139" s="48">
        <v>0</v>
      </c>
      <c r="BG139" s="49">
        <v>0</v>
      </c>
      <c r="BH139" s="48">
        <v>0</v>
      </c>
      <c r="BI139" s="49">
        <v>0</v>
      </c>
      <c r="BJ139" s="48">
        <v>21</v>
      </c>
      <c r="BK139" s="49">
        <v>91.30434782608695</v>
      </c>
      <c r="BL139" s="48">
        <v>23</v>
      </c>
    </row>
    <row r="140" spans="1:64" ht="15">
      <c r="A140" s="64" t="s">
        <v>320</v>
      </c>
      <c r="B140" s="64" t="s">
        <v>320</v>
      </c>
      <c r="C140" s="65"/>
      <c r="D140" s="66"/>
      <c r="E140" s="67"/>
      <c r="F140" s="68"/>
      <c r="G140" s="65"/>
      <c r="H140" s="69"/>
      <c r="I140" s="70"/>
      <c r="J140" s="70"/>
      <c r="K140" s="34" t="s">
        <v>65</v>
      </c>
      <c r="L140" s="77">
        <v>164</v>
      </c>
      <c r="M140" s="77"/>
      <c r="N140" s="72"/>
      <c r="O140" s="79" t="s">
        <v>176</v>
      </c>
      <c r="P140" s="81">
        <v>43462.54167824074</v>
      </c>
      <c r="Q140" s="79" t="s">
        <v>454</v>
      </c>
      <c r="R140" s="83" t="s">
        <v>535</v>
      </c>
      <c r="S140" s="79" t="s">
        <v>562</v>
      </c>
      <c r="T140" s="79"/>
      <c r="U140" s="79"/>
      <c r="V140" s="83" t="s">
        <v>730</v>
      </c>
      <c r="W140" s="81">
        <v>43462.54167824074</v>
      </c>
      <c r="X140" s="83" t="s">
        <v>880</v>
      </c>
      <c r="Y140" s="79"/>
      <c r="Z140" s="79"/>
      <c r="AA140" s="85" t="s">
        <v>1050</v>
      </c>
      <c r="AB140" s="79"/>
      <c r="AC140" s="79" t="b">
        <v>0</v>
      </c>
      <c r="AD140" s="79">
        <v>0</v>
      </c>
      <c r="AE140" s="85" t="s">
        <v>1092</v>
      </c>
      <c r="AF140" s="79" t="b">
        <v>0</v>
      </c>
      <c r="AG140" s="79" t="s">
        <v>1100</v>
      </c>
      <c r="AH140" s="79"/>
      <c r="AI140" s="85" t="s">
        <v>1092</v>
      </c>
      <c r="AJ140" s="79" t="b">
        <v>0</v>
      </c>
      <c r="AK140" s="79">
        <v>0</v>
      </c>
      <c r="AL140" s="85" t="s">
        <v>1092</v>
      </c>
      <c r="AM140" s="79" t="s">
        <v>1124</v>
      </c>
      <c r="AN140" s="79" t="b">
        <v>1</v>
      </c>
      <c r="AO140" s="85" t="s">
        <v>1050</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2</v>
      </c>
      <c r="BC140" s="78" t="str">
        <f>REPLACE(INDEX(GroupVertices[Group],MATCH(Edges24[[#This Row],[Vertex 2]],GroupVertices[Vertex],0)),1,1,"")</f>
        <v>2</v>
      </c>
      <c r="BD140" s="48">
        <v>1</v>
      </c>
      <c r="BE140" s="49">
        <v>5</v>
      </c>
      <c r="BF140" s="48">
        <v>0</v>
      </c>
      <c r="BG140" s="49">
        <v>0</v>
      </c>
      <c r="BH140" s="48">
        <v>0</v>
      </c>
      <c r="BI140" s="49">
        <v>0</v>
      </c>
      <c r="BJ140" s="48">
        <v>19</v>
      </c>
      <c r="BK140" s="49">
        <v>95</v>
      </c>
      <c r="BL140" s="48">
        <v>20</v>
      </c>
    </row>
    <row r="141" spans="1:64" ht="15">
      <c r="A141" s="64" t="s">
        <v>321</v>
      </c>
      <c r="B141" s="64" t="s">
        <v>321</v>
      </c>
      <c r="C141" s="65"/>
      <c r="D141" s="66"/>
      <c r="E141" s="67"/>
      <c r="F141" s="68"/>
      <c r="G141" s="65"/>
      <c r="H141" s="69"/>
      <c r="I141" s="70"/>
      <c r="J141" s="70"/>
      <c r="K141" s="34" t="s">
        <v>65</v>
      </c>
      <c r="L141" s="77">
        <v>165</v>
      </c>
      <c r="M141" s="77"/>
      <c r="N141" s="72"/>
      <c r="O141" s="79" t="s">
        <v>176</v>
      </c>
      <c r="P141" s="81">
        <v>43462.600324074076</v>
      </c>
      <c r="Q141" s="79" t="s">
        <v>455</v>
      </c>
      <c r="R141" s="79"/>
      <c r="S141" s="79"/>
      <c r="T141" s="79" t="s">
        <v>618</v>
      </c>
      <c r="U141" s="79"/>
      <c r="V141" s="83" t="s">
        <v>731</v>
      </c>
      <c r="W141" s="81">
        <v>43462.600324074076</v>
      </c>
      <c r="X141" s="83" t="s">
        <v>881</v>
      </c>
      <c r="Y141" s="79"/>
      <c r="Z141" s="79"/>
      <c r="AA141" s="85" t="s">
        <v>1051</v>
      </c>
      <c r="AB141" s="79"/>
      <c r="AC141" s="79" t="b">
        <v>0</v>
      </c>
      <c r="AD141" s="79">
        <v>0</v>
      </c>
      <c r="AE141" s="85" t="s">
        <v>1092</v>
      </c>
      <c r="AF141" s="79" t="b">
        <v>1</v>
      </c>
      <c r="AG141" s="79" t="s">
        <v>1100</v>
      </c>
      <c r="AH141" s="79"/>
      <c r="AI141" s="85" t="s">
        <v>1112</v>
      </c>
      <c r="AJ141" s="79" t="b">
        <v>0</v>
      </c>
      <c r="AK141" s="79">
        <v>0</v>
      </c>
      <c r="AL141" s="85" t="s">
        <v>1092</v>
      </c>
      <c r="AM141" s="79" t="s">
        <v>1115</v>
      </c>
      <c r="AN141" s="79" t="b">
        <v>0</v>
      </c>
      <c r="AO141" s="85" t="s">
        <v>1051</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2</v>
      </c>
      <c r="BC141" s="78" t="str">
        <f>REPLACE(INDEX(GroupVertices[Group],MATCH(Edges24[[#This Row],[Vertex 2]],GroupVertices[Vertex],0)),1,1,"")</f>
        <v>2</v>
      </c>
      <c r="BD141" s="48">
        <v>0</v>
      </c>
      <c r="BE141" s="49">
        <v>0</v>
      </c>
      <c r="BF141" s="48">
        <v>0</v>
      </c>
      <c r="BG141" s="49">
        <v>0</v>
      </c>
      <c r="BH141" s="48">
        <v>0</v>
      </c>
      <c r="BI141" s="49">
        <v>0</v>
      </c>
      <c r="BJ141" s="48">
        <v>10</v>
      </c>
      <c r="BK141" s="49">
        <v>100</v>
      </c>
      <c r="BL141" s="48">
        <v>10</v>
      </c>
    </row>
    <row r="142" spans="1:64" ht="15">
      <c r="A142" s="64" t="s">
        <v>322</v>
      </c>
      <c r="B142" s="64" t="s">
        <v>322</v>
      </c>
      <c r="C142" s="65"/>
      <c r="D142" s="66"/>
      <c r="E142" s="67"/>
      <c r="F142" s="68"/>
      <c r="G142" s="65"/>
      <c r="H142" s="69"/>
      <c r="I142" s="70"/>
      <c r="J142" s="70"/>
      <c r="K142" s="34" t="s">
        <v>65</v>
      </c>
      <c r="L142" s="77">
        <v>166</v>
      </c>
      <c r="M142" s="77"/>
      <c r="N142" s="72"/>
      <c r="O142" s="79" t="s">
        <v>176</v>
      </c>
      <c r="P142" s="81">
        <v>43453.02133101852</v>
      </c>
      <c r="Q142" s="79" t="s">
        <v>456</v>
      </c>
      <c r="R142" s="79" t="s">
        <v>536</v>
      </c>
      <c r="S142" s="79" t="s">
        <v>581</v>
      </c>
      <c r="T142" s="79" t="s">
        <v>619</v>
      </c>
      <c r="U142" s="79"/>
      <c r="V142" s="83" t="s">
        <v>732</v>
      </c>
      <c r="W142" s="81">
        <v>43453.02133101852</v>
      </c>
      <c r="X142" s="83" t="s">
        <v>882</v>
      </c>
      <c r="Y142" s="79"/>
      <c r="Z142" s="79"/>
      <c r="AA142" s="85" t="s">
        <v>1052</v>
      </c>
      <c r="AB142" s="79"/>
      <c r="AC142" s="79" t="b">
        <v>0</v>
      </c>
      <c r="AD142" s="79">
        <v>0</v>
      </c>
      <c r="AE142" s="85" t="s">
        <v>1092</v>
      </c>
      <c r="AF142" s="79" t="b">
        <v>0</v>
      </c>
      <c r="AG142" s="79" t="s">
        <v>1105</v>
      </c>
      <c r="AH142" s="79"/>
      <c r="AI142" s="85" t="s">
        <v>1092</v>
      </c>
      <c r="AJ142" s="79" t="b">
        <v>0</v>
      </c>
      <c r="AK142" s="79">
        <v>0</v>
      </c>
      <c r="AL142" s="85" t="s">
        <v>1092</v>
      </c>
      <c r="AM142" s="79" t="s">
        <v>1115</v>
      </c>
      <c r="AN142" s="79" t="b">
        <v>1</v>
      </c>
      <c r="AO142" s="85" t="s">
        <v>1052</v>
      </c>
      <c r="AP142" s="79" t="s">
        <v>176</v>
      </c>
      <c r="AQ142" s="79">
        <v>0</v>
      </c>
      <c r="AR142" s="79">
        <v>0</v>
      </c>
      <c r="AS142" s="79"/>
      <c r="AT142" s="79"/>
      <c r="AU142" s="79"/>
      <c r="AV142" s="79"/>
      <c r="AW142" s="79"/>
      <c r="AX142" s="79"/>
      <c r="AY142" s="79"/>
      <c r="AZ142" s="79"/>
      <c r="BA142">
        <v>8</v>
      </c>
      <c r="BB142" s="78" t="str">
        <f>REPLACE(INDEX(GroupVertices[Group],MATCH(Edges24[[#This Row],[Vertex 1]],GroupVertices[Vertex],0)),1,1,"")</f>
        <v>15</v>
      </c>
      <c r="BC142" s="78" t="str">
        <f>REPLACE(INDEX(GroupVertices[Group],MATCH(Edges24[[#This Row],[Vertex 2]],GroupVertices[Vertex],0)),1,1,"")</f>
        <v>15</v>
      </c>
      <c r="BD142" s="48">
        <v>1</v>
      </c>
      <c r="BE142" s="49">
        <v>9.090909090909092</v>
      </c>
      <c r="BF142" s="48">
        <v>0</v>
      </c>
      <c r="BG142" s="49">
        <v>0</v>
      </c>
      <c r="BH142" s="48">
        <v>0</v>
      </c>
      <c r="BI142" s="49">
        <v>0</v>
      </c>
      <c r="BJ142" s="48">
        <v>10</v>
      </c>
      <c r="BK142" s="49">
        <v>90.9090909090909</v>
      </c>
      <c r="BL142" s="48">
        <v>11</v>
      </c>
    </row>
    <row r="143" spans="1:64" ht="15">
      <c r="A143" s="64" t="s">
        <v>322</v>
      </c>
      <c r="B143" s="64" t="s">
        <v>322</v>
      </c>
      <c r="C143" s="65"/>
      <c r="D143" s="66"/>
      <c r="E143" s="67"/>
      <c r="F143" s="68"/>
      <c r="G143" s="65"/>
      <c r="H143" s="69"/>
      <c r="I143" s="70"/>
      <c r="J143" s="70"/>
      <c r="K143" s="34" t="s">
        <v>65</v>
      </c>
      <c r="L143" s="77">
        <v>167</v>
      </c>
      <c r="M143" s="77"/>
      <c r="N143" s="72"/>
      <c r="O143" s="79" t="s">
        <v>176</v>
      </c>
      <c r="P143" s="81">
        <v>43453.63946759259</v>
      </c>
      <c r="Q143" s="79" t="s">
        <v>457</v>
      </c>
      <c r="R143" s="79" t="s">
        <v>537</v>
      </c>
      <c r="S143" s="79" t="s">
        <v>581</v>
      </c>
      <c r="T143" s="79" t="s">
        <v>620</v>
      </c>
      <c r="U143" s="79"/>
      <c r="V143" s="83" t="s">
        <v>732</v>
      </c>
      <c r="W143" s="81">
        <v>43453.63946759259</v>
      </c>
      <c r="X143" s="83" t="s">
        <v>883</v>
      </c>
      <c r="Y143" s="79"/>
      <c r="Z143" s="79"/>
      <c r="AA143" s="85" t="s">
        <v>1053</v>
      </c>
      <c r="AB143" s="79"/>
      <c r="AC143" s="79" t="b">
        <v>0</v>
      </c>
      <c r="AD143" s="79">
        <v>0</v>
      </c>
      <c r="AE143" s="85" t="s">
        <v>1092</v>
      </c>
      <c r="AF143" s="79" t="b">
        <v>0</v>
      </c>
      <c r="AG143" s="79" t="s">
        <v>1100</v>
      </c>
      <c r="AH143" s="79"/>
      <c r="AI143" s="85" t="s">
        <v>1092</v>
      </c>
      <c r="AJ143" s="79" t="b">
        <v>0</v>
      </c>
      <c r="AK143" s="79">
        <v>0</v>
      </c>
      <c r="AL143" s="85" t="s">
        <v>1092</v>
      </c>
      <c r="AM143" s="79" t="s">
        <v>1115</v>
      </c>
      <c r="AN143" s="79" t="b">
        <v>1</v>
      </c>
      <c r="AO143" s="85" t="s">
        <v>1053</v>
      </c>
      <c r="AP143" s="79" t="s">
        <v>176</v>
      </c>
      <c r="AQ143" s="79">
        <v>0</v>
      </c>
      <c r="AR143" s="79">
        <v>0</v>
      </c>
      <c r="AS143" s="79"/>
      <c r="AT143" s="79"/>
      <c r="AU143" s="79"/>
      <c r="AV143" s="79"/>
      <c r="AW143" s="79"/>
      <c r="AX143" s="79"/>
      <c r="AY143" s="79"/>
      <c r="AZ143" s="79"/>
      <c r="BA143">
        <v>8</v>
      </c>
      <c r="BB143" s="78" t="str">
        <f>REPLACE(INDEX(GroupVertices[Group],MATCH(Edges24[[#This Row],[Vertex 1]],GroupVertices[Vertex],0)),1,1,"")</f>
        <v>15</v>
      </c>
      <c r="BC143" s="78" t="str">
        <f>REPLACE(INDEX(GroupVertices[Group],MATCH(Edges24[[#This Row],[Vertex 2]],GroupVertices[Vertex],0)),1,1,"")</f>
        <v>15</v>
      </c>
      <c r="BD143" s="48">
        <v>0</v>
      </c>
      <c r="BE143" s="49">
        <v>0</v>
      </c>
      <c r="BF143" s="48">
        <v>0</v>
      </c>
      <c r="BG143" s="49">
        <v>0</v>
      </c>
      <c r="BH143" s="48">
        <v>0</v>
      </c>
      <c r="BI143" s="49">
        <v>0</v>
      </c>
      <c r="BJ143" s="48">
        <v>12</v>
      </c>
      <c r="BK143" s="49">
        <v>100</v>
      </c>
      <c r="BL143" s="48">
        <v>12</v>
      </c>
    </row>
    <row r="144" spans="1:64" ht="15">
      <c r="A144" s="64" t="s">
        <v>322</v>
      </c>
      <c r="B144" s="64" t="s">
        <v>322</v>
      </c>
      <c r="C144" s="65"/>
      <c r="D144" s="66"/>
      <c r="E144" s="67"/>
      <c r="F144" s="68"/>
      <c r="G144" s="65"/>
      <c r="H144" s="69"/>
      <c r="I144" s="70"/>
      <c r="J144" s="70"/>
      <c r="K144" s="34" t="s">
        <v>65</v>
      </c>
      <c r="L144" s="77">
        <v>168</v>
      </c>
      <c r="M144" s="77"/>
      <c r="N144" s="72"/>
      <c r="O144" s="79" t="s">
        <v>176</v>
      </c>
      <c r="P144" s="81">
        <v>43454.55559027778</v>
      </c>
      <c r="Q144" s="79" t="s">
        <v>458</v>
      </c>
      <c r="R144" s="79" t="s">
        <v>538</v>
      </c>
      <c r="S144" s="79" t="s">
        <v>581</v>
      </c>
      <c r="T144" s="79" t="s">
        <v>620</v>
      </c>
      <c r="U144" s="79"/>
      <c r="V144" s="83" t="s">
        <v>732</v>
      </c>
      <c r="W144" s="81">
        <v>43454.55559027778</v>
      </c>
      <c r="X144" s="83" t="s">
        <v>884</v>
      </c>
      <c r="Y144" s="79"/>
      <c r="Z144" s="79"/>
      <c r="AA144" s="85" t="s">
        <v>1054</v>
      </c>
      <c r="AB144" s="79"/>
      <c r="AC144" s="79" t="b">
        <v>0</v>
      </c>
      <c r="AD144" s="79">
        <v>0</v>
      </c>
      <c r="AE144" s="85" t="s">
        <v>1092</v>
      </c>
      <c r="AF144" s="79" t="b">
        <v>0</v>
      </c>
      <c r="AG144" s="79" t="s">
        <v>1100</v>
      </c>
      <c r="AH144" s="79"/>
      <c r="AI144" s="85" t="s">
        <v>1092</v>
      </c>
      <c r="AJ144" s="79" t="b">
        <v>0</v>
      </c>
      <c r="AK144" s="79">
        <v>0</v>
      </c>
      <c r="AL144" s="85" t="s">
        <v>1092</v>
      </c>
      <c r="AM144" s="79" t="s">
        <v>1115</v>
      </c>
      <c r="AN144" s="79" t="b">
        <v>1</v>
      </c>
      <c r="AO144" s="85" t="s">
        <v>1054</v>
      </c>
      <c r="AP144" s="79" t="s">
        <v>176</v>
      </c>
      <c r="AQ144" s="79">
        <v>0</v>
      </c>
      <c r="AR144" s="79">
        <v>0</v>
      </c>
      <c r="AS144" s="79"/>
      <c r="AT144" s="79"/>
      <c r="AU144" s="79"/>
      <c r="AV144" s="79"/>
      <c r="AW144" s="79"/>
      <c r="AX144" s="79"/>
      <c r="AY144" s="79"/>
      <c r="AZ144" s="79"/>
      <c r="BA144">
        <v>8</v>
      </c>
      <c r="BB144" s="78" t="str">
        <f>REPLACE(INDEX(GroupVertices[Group],MATCH(Edges24[[#This Row],[Vertex 1]],GroupVertices[Vertex],0)),1,1,"")</f>
        <v>15</v>
      </c>
      <c r="BC144" s="78" t="str">
        <f>REPLACE(INDEX(GroupVertices[Group],MATCH(Edges24[[#This Row],[Vertex 2]],GroupVertices[Vertex],0)),1,1,"")</f>
        <v>15</v>
      </c>
      <c r="BD144" s="48">
        <v>0</v>
      </c>
      <c r="BE144" s="49">
        <v>0</v>
      </c>
      <c r="BF144" s="48">
        <v>0</v>
      </c>
      <c r="BG144" s="49">
        <v>0</v>
      </c>
      <c r="BH144" s="48">
        <v>0</v>
      </c>
      <c r="BI144" s="49">
        <v>0</v>
      </c>
      <c r="BJ144" s="48">
        <v>13</v>
      </c>
      <c r="BK144" s="49">
        <v>100</v>
      </c>
      <c r="BL144" s="48">
        <v>13</v>
      </c>
    </row>
    <row r="145" spans="1:64" ht="15">
      <c r="A145" s="64" t="s">
        <v>322</v>
      </c>
      <c r="B145" s="64" t="s">
        <v>322</v>
      </c>
      <c r="C145" s="65"/>
      <c r="D145" s="66"/>
      <c r="E145" s="67"/>
      <c r="F145" s="68"/>
      <c r="G145" s="65"/>
      <c r="H145" s="69"/>
      <c r="I145" s="70"/>
      <c r="J145" s="70"/>
      <c r="K145" s="34" t="s">
        <v>65</v>
      </c>
      <c r="L145" s="77">
        <v>169</v>
      </c>
      <c r="M145" s="77"/>
      <c r="N145" s="72"/>
      <c r="O145" s="79" t="s">
        <v>176</v>
      </c>
      <c r="P145" s="81">
        <v>43455.65251157407</v>
      </c>
      <c r="Q145" s="79" t="s">
        <v>459</v>
      </c>
      <c r="R145" s="79" t="s">
        <v>539</v>
      </c>
      <c r="S145" s="79" t="s">
        <v>581</v>
      </c>
      <c r="T145" s="79" t="s">
        <v>620</v>
      </c>
      <c r="U145" s="79"/>
      <c r="V145" s="83" t="s">
        <v>732</v>
      </c>
      <c r="W145" s="81">
        <v>43455.65251157407</v>
      </c>
      <c r="X145" s="83" t="s">
        <v>885</v>
      </c>
      <c r="Y145" s="79"/>
      <c r="Z145" s="79"/>
      <c r="AA145" s="85" t="s">
        <v>1055</v>
      </c>
      <c r="AB145" s="79"/>
      <c r="AC145" s="79" t="b">
        <v>0</v>
      </c>
      <c r="AD145" s="79">
        <v>0</v>
      </c>
      <c r="AE145" s="85" t="s">
        <v>1092</v>
      </c>
      <c r="AF145" s="79" t="b">
        <v>0</v>
      </c>
      <c r="AG145" s="79" t="s">
        <v>1100</v>
      </c>
      <c r="AH145" s="79"/>
      <c r="AI145" s="85" t="s">
        <v>1092</v>
      </c>
      <c r="AJ145" s="79" t="b">
        <v>0</v>
      </c>
      <c r="AK145" s="79">
        <v>0</v>
      </c>
      <c r="AL145" s="85" t="s">
        <v>1092</v>
      </c>
      <c r="AM145" s="79" t="s">
        <v>1115</v>
      </c>
      <c r="AN145" s="79" t="b">
        <v>1</v>
      </c>
      <c r="AO145" s="85" t="s">
        <v>1055</v>
      </c>
      <c r="AP145" s="79" t="s">
        <v>176</v>
      </c>
      <c r="AQ145" s="79">
        <v>0</v>
      </c>
      <c r="AR145" s="79">
        <v>0</v>
      </c>
      <c r="AS145" s="79"/>
      <c r="AT145" s="79"/>
      <c r="AU145" s="79"/>
      <c r="AV145" s="79"/>
      <c r="AW145" s="79"/>
      <c r="AX145" s="79"/>
      <c r="AY145" s="79"/>
      <c r="AZ145" s="79"/>
      <c r="BA145">
        <v>8</v>
      </c>
      <c r="BB145" s="78" t="str">
        <f>REPLACE(INDEX(GroupVertices[Group],MATCH(Edges24[[#This Row],[Vertex 1]],GroupVertices[Vertex],0)),1,1,"")</f>
        <v>15</v>
      </c>
      <c r="BC145" s="78" t="str">
        <f>REPLACE(INDEX(GroupVertices[Group],MATCH(Edges24[[#This Row],[Vertex 2]],GroupVertices[Vertex],0)),1,1,"")</f>
        <v>15</v>
      </c>
      <c r="BD145" s="48">
        <v>0</v>
      </c>
      <c r="BE145" s="49">
        <v>0</v>
      </c>
      <c r="BF145" s="48">
        <v>0</v>
      </c>
      <c r="BG145" s="49">
        <v>0</v>
      </c>
      <c r="BH145" s="48">
        <v>0</v>
      </c>
      <c r="BI145" s="49">
        <v>0</v>
      </c>
      <c r="BJ145" s="48">
        <v>12</v>
      </c>
      <c r="BK145" s="49">
        <v>100</v>
      </c>
      <c r="BL145" s="48">
        <v>12</v>
      </c>
    </row>
    <row r="146" spans="1:64" ht="15">
      <c r="A146" s="64" t="s">
        <v>322</v>
      </c>
      <c r="B146" s="64" t="s">
        <v>322</v>
      </c>
      <c r="C146" s="65"/>
      <c r="D146" s="66"/>
      <c r="E146" s="67"/>
      <c r="F146" s="68"/>
      <c r="G146" s="65"/>
      <c r="H146" s="69"/>
      <c r="I146" s="70"/>
      <c r="J146" s="70"/>
      <c r="K146" s="34" t="s">
        <v>65</v>
      </c>
      <c r="L146" s="77">
        <v>170</v>
      </c>
      <c r="M146" s="77"/>
      <c r="N146" s="72"/>
      <c r="O146" s="79" t="s">
        <v>176</v>
      </c>
      <c r="P146" s="81">
        <v>43458.63386574074</v>
      </c>
      <c r="Q146" s="79" t="s">
        <v>460</v>
      </c>
      <c r="R146" s="79" t="s">
        <v>540</v>
      </c>
      <c r="S146" s="79" t="s">
        <v>581</v>
      </c>
      <c r="T146" s="79" t="s">
        <v>621</v>
      </c>
      <c r="U146" s="79"/>
      <c r="V146" s="83" t="s">
        <v>732</v>
      </c>
      <c r="W146" s="81">
        <v>43458.63386574074</v>
      </c>
      <c r="X146" s="83" t="s">
        <v>886</v>
      </c>
      <c r="Y146" s="79"/>
      <c r="Z146" s="79"/>
      <c r="AA146" s="85" t="s">
        <v>1056</v>
      </c>
      <c r="AB146" s="79"/>
      <c r="AC146" s="79" t="b">
        <v>0</v>
      </c>
      <c r="AD146" s="79">
        <v>0</v>
      </c>
      <c r="AE146" s="85" t="s">
        <v>1092</v>
      </c>
      <c r="AF146" s="79" t="b">
        <v>0</v>
      </c>
      <c r="AG146" s="79" t="s">
        <v>1100</v>
      </c>
      <c r="AH146" s="79"/>
      <c r="AI146" s="85" t="s">
        <v>1092</v>
      </c>
      <c r="AJ146" s="79" t="b">
        <v>0</v>
      </c>
      <c r="AK146" s="79">
        <v>0</v>
      </c>
      <c r="AL146" s="85" t="s">
        <v>1092</v>
      </c>
      <c r="AM146" s="79" t="s">
        <v>1115</v>
      </c>
      <c r="AN146" s="79" t="b">
        <v>1</v>
      </c>
      <c r="AO146" s="85" t="s">
        <v>1056</v>
      </c>
      <c r="AP146" s="79" t="s">
        <v>176</v>
      </c>
      <c r="AQ146" s="79">
        <v>0</v>
      </c>
      <c r="AR146" s="79">
        <v>0</v>
      </c>
      <c r="AS146" s="79"/>
      <c r="AT146" s="79"/>
      <c r="AU146" s="79"/>
      <c r="AV146" s="79"/>
      <c r="AW146" s="79"/>
      <c r="AX146" s="79"/>
      <c r="AY146" s="79"/>
      <c r="AZ146" s="79"/>
      <c r="BA146">
        <v>8</v>
      </c>
      <c r="BB146" s="78" t="str">
        <f>REPLACE(INDEX(GroupVertices[Group],MATCH(Edges24[[#This Row],[Vertex 1]],GroupVertices[Vertex],0)),1,1,"")</f>
        <v>15</v>
      </c>
      <c r="BC146" s="78" t="str">
        <f>REPLACE(INDEX(GroupVertices[Group],MATCH(Edges24[[#This Row],[Vertex 2]],GroupVertices[Vertex],0)),1,1,"")</f>
        <v>15</v>
      </c>
      <c r="BD146" s="48">
        <v>0</v>
      </c>
      <c r="BE146" s="49">
        <v>0</v>
      </c>
      <c r="BF146" s="48">
        <v>0</v>
      </c>
      <c r="BG146" s="49">
        <v>0</v>
      </c>
      <c r="BH146" s="48">
        <v>0</v>
      </c>
      <c r="BI146" s="49">
        <v>0</v>
      </c>
      <c r="BJ146" s="48">
        <v>12</v>
      </c>
      <c r="BK146" s="49">
        <v>100</v>
      </c>
      <c r="BL146" s="48">
        <v>12</v>
      </c>
    </row>
    <row r="147" spans="1:64" ht="15">
      <c r="A147" s="64" t="s">
        <v>322</v>
      </c>
      <c r="B147" s="64" t="s">
        <v>322</v>
      </c>
      <c r="C147" s="65"/>
      <c r="D147" s="66"/>
      <c r="E147" s="67"/>
      <c r="F147" s="68"/>
      <c r="G147" s="65"/>
      <c r="H147" s="69"/>
      <c r="I147" s="70"/>
      <c r="J147" s="70"/>
      <c r="K147" s="34" t="s">
        <v>65</v>
      </c>
      <c r="L147" s="77">
        <v>171</v>
      </c>
      <c r="M147" s="77"/>
      <c r="N147" s="72"/>
      <c r="O147" s="79" t="s">
        <v>176</v>
      </c>
      <c r="P147" s="81">
        <v>43461.02446759259</v>
      </c>
      <c r="Q147" s="79" t="s">
        <v>461</v>
      </c>
      <c r="R147" s="79" t="s">
        <v>541</v>
      </c>
      <c r="S147" s="79" t="s">
        <v>581</v>
      </c>
      <c r="T147" s="79" t="s">
        <v>622</v>
      </c>
      <c r="U147" s="79"/>
      <c r="V147" s="83" t="s">
        <v>732</v>
      </c>
      <c r="W147" s="81">
        <v>43461.02446759259</v>
      </c>
      <c r="X147" s="83" t="s">
        <v>887</v>
      </c>
      <c r="Y147" s="79"/>
      <c r="Z147" s="79"/>
      <c r="AA147" s="85" t="s">
        <v>1057</v>
      </c>
      <c r="AB147" s="79"/>
      <c r="AC147" s="79" t="b">
        <v>0</v>
      </c>
      <c r="AD147" s="79">
        <v>0</v>
      </c>
      <c r="AE147" s="85" t="s">
        <v>1092</v>
      </c>
      <c r="AF147" s="79" t="b">
        <v>0</v>
      </c>
      <c r="AG147" s="79" t="s">
        <v>1100</v>
      </c>
      <c r="AH147" s="79"/>
      <c r="AI147" s="85" t="s">
        <v>1092</v>
      </c>
      <c r="AJ147" s="79" t="b">
        <v>0</v>
      </c>
      <c r="AK147" s="79">
        <v>0</v>
      </c>
      <c r="AL147" s="85" t="s">
        <v>1092</v>
      </c>
      <c r="AM147" s="79" t="s">
        <v>1117</v>
      </c>
      <c r="AN147" s="79" t="b">
        <v>1</v>
      </c>
      <c r="AO147" s="85" t="s">
        <v>1057</v>
      </c>
      <c r="AP147" s="79" t="s">
        <v>176</v>
      </c>
      <c r="AQ147" s="79">
        <v>0</v>
      </c>
      <c r="AR147" s="79">
        <v>0</v>
      </c>
      <c r="AS147" s="79"/>
      <c r="AT147" s="79"/>
      <c r="AU147" s="79"/>
      <c r="AV147" s="79"/>
      <c r="AW147" s="79"/>
      <c r="AX147" s="79"/>
      <c r="AY147" s="79"/>
      <c r="AZ147" s="79"/>
      <c r="BA147">
        <v>8</v>
      </c>
      <c r="BB147" s="78" t="str">
        <f>REPLACE(INDEX(GroupVertices[Group],MATCH(Edges24[[#This Row],[Vertex 1]],GroupVertices[Vertex],0)),1,1,"")</f>
        <v>15</v>
      </c>
      <c r="BC147" s="78" t="str">
        <f>REPLACE(INDEX(GroupVertices[Group],MATCH(Edges24[[#This Row],[Vertex 2]],GroupVertices[Vertex],0)),1,1,"")</f>
        <v>15</v>
      </c>
      <c r="BD147" s="48">
        <v>0</v>
      </c>
      <c r="BE147" s="49">
        <v>0</v>
      </c>
      <c r="BF147" s="48">
        <v>0</v>
      </c>
      <c r="BG147" s="49">
        <v>0</v>
      </c>
      <c r="BH147" s="48">
        <v>0</v>
      </c>
      <c r="BI147" s="49">
        <v>0</v>
      </c>
      <c r="BJ147" s="48">
        <v>15</v>
      </c>
      <c r="BK147" s="49">
        <v>100</v>
      </c>
      <c r="BL147" s="48">
        <v>15</v>
      </c>
    </row>
    <row r="148" spans="1:64" ht="15">
      <c r="A148" s="64" t="s">
        <v>322</v>
      </c>
      <c r="B148" s="64" t="s">
        <v>322</v>
      </c>
      <c r="C148" s="65"/>
      <c r="D148" s="66"/>
      <c r="E148" s="67"/>
      <c r="F148" s="68"/>
      <c r="G148" s="65"/>
      <c r="H148" s="69"/>
      <c r="I148" s="70"/>
      <c r="J148" s="70"/>
      <c r="K148" s="34" t="s">
        <v>65</v>
      </c>
      <c r="L148" s="77">
        <v>172</v>
      </c>
      <c r="M148" s="77"/>
      <c r="N148" s="72"/>
      <c r="O148" s="79" t="s">
        <v>176</v>
      </c>
      <c r="P148" s="81">
        <v>43461.644583333335</v>
      </c>
      <c r="Q148" s="79" t="s">
        <v>462</v>
      </c>
      <c r="R148" s="79" t="s">
        <v>542</v>
      </c>
      <c r="S148" s="79" t="s">
        <v>581</v>
      </c>
      <c r="T148" s="79" t="s">
        <v>622</v>
      </c>
      <c r="U148" s="79"/>
      <c r="V148" s="83" t="s">
        <v>732</v>
      </c>
      <c r="W148" s="81">
        <v>43461.644583333335</v>
      </c>
      <c r="X148" s="83" t="s">
        <v>888</v>
      </c>
      <c r="Y148" s="79"/>
      <c r="Z148" s="79"/>
      <c r="AA148" s="85" t="s">
        <v>1058</v>
      </c>
      <c r="AB148" s="79"/>
      <c r="AC148" s="79" t="b">
        <v>0</v>
      </c>
      <c r="AD148" s="79">
        <v>0</v>
      </c>
      <c r="AE148" s="85" t="s">
        <v>1092</v>
      </c>
      <c r="AF148" s="79" t="b">
        <v>0</v>
      </c>
      <c r="AG148" s="79" t="s">
        <v>1100</v>
      </c>
      <c r="AH148" s="79"/>
      <c r="AI148" s="85" t="s">
        <v>1092</v>
      </c>
      <c r="AJ148" s="79" t="b">
        <v>0</v>
      </c>
      <c r="AK148" s="79">
        <v>0</v>
      </c>
      <c r="AL148" s="85" t="s">
        <v>1092</v>
      </c>
      <c r="AM148" s="79" t="s">
        <v>1115</v>
      </c>
      <c r="AN148" s="79" t="b">
        <v>1</v>
      </c>
      <c r="AO148" s="85" t="s">
        <v>1058</v>
      </c>
      <c r="AP148" s="79" t="s">
        <v>176</v>
      </c>
      <c r="AQ148" s="79">
        <v>0</v>
      </c>
      <c r="AR148" s="79">
        <v>0</v>
      </c>
      <c r="AS148" s="79"/>
      <c r="AT148" s="79"/>
      <c r="AU148" s="79"/>
      <c r="AV148" s="79"/>
      <c r="AW148" s="79"/>
      <c r="AX148" s="79"/>
      <c r="AY148" s="79"/>
      <c r="AZ148" s="79"/>
      <c r="BA148">
        <v>8</v>
      </c>
      <c r="BB148" s="78" t="str">
        <f>REPLACE(INDEX(GroupVertices[Group],MATCH(Edges24[[#This Row],[Vertex 1]],GroupVertices[Vertex],0)),1,1,"")</f>
        <v>15</v>
      </c>
      <c r="BC148" s="78" t="str">
        <f>REPLACE(INDEX(GroupVertices[Group],MATCH(Edges24[[#This Row],[Vertex 2]],GroupVertices[Vertex],0)),1,1,"")</f>
        <v>15</v>
      </c>
      <c r="BD148" s="48">
        <v>0</v>
      </c>
      <c r="BE148" s="49">
        <v>0</v>
      </c>
      <c r="BF148" s="48">
        <v>0</v>
      </c>
      <c r="BG148" s="49">
        <v>0</v>
      </c>
      <c r="BH148" s="48">
        <v>0</v>
      </c>
      <c r="BI148" s="49">
        <v>0</v>
      </c>
      <c r="BJ148" s="48">
        <v>12</v>
      </c>
      <c r="BK148" s="49">
        <v>100</v>
      </c>
      <c r="BL148" s="48">
        <v>12</v>
      </c>
    </row>
    <row r="149" spans="1:64" ht="15">
      <c r="A149" s="64" t="s">
        <v>322</v>
      </c>
      <c r="B149" s="64" t="s">
        <v>322</v>
      </c>
      <c r="C149" s="65"/>
      <c r="D149" s="66"/>
      <c r="E149" s="67"/>
      <c r="F149" s="68"/>
      <c r="G149" s="65"/>
      <c r="H149" s="69"/>
      <c r="I149" s="70"/>
      <c r="J149" s="70"/>
      <c r="K149" s="34" t="s">
        <v>65</v>
      </c>
      <c r="L149" s="77">
        <v>173</v>
      </c>
      <c r="M149" s="77"/>
      <c r="N149" s="72"/>
      <c r="O149" s="79" t="s">
        <v>176</v>
      </c>
      <c r="P149" s="81">
        <v>43461.8662962963</v>
      </c>
      <c r="Q149" s="79" t="s">
        <v>463</v>
      </c>
      <c r="R149" s="79" t="s">
        <v>543</v>
      </c>
      <c r="S149" s="79" t="s">
        <v>581</v>
      </c>
      <c r="T149" s="79" t="s">
        <v>622</v>
      </c>
      <c r="U149" s="79"/>
      <c r="V149" s="83" t="s">
        <v>732</v>
      </c>
      <c r="W149" s="81">
        <v>43461.8662962963</v>
      </c>
      <c r="X149" s="83" t="s">
        <v>889</v>
      </c>
      <c r="Y149" s="79"/>
      <c r="Z149" s="79"/>
      <c r="AA149" s="85" t="s">
        <v>1059</v>
      </c>
      <c r="AB149" s="79"/>
      <c r="AC149" s="79" t="b">
        <v>0</v>
      </c>
      <c r="AD149" s="79">
        <v>0</v>
      </c>
      <c r="AE149" s="85" t="s">
        <v>1092</v>
      </c>
      <c r="AF149" s="79" t="b">
        <v>0</v>
      </c>
      <c r="AG149" s="79" t="s">
        <v>1100</v>
      </c>
      <c r="AH149" s="79"/>
      <c r="AI149" s="85" t="s">
        <v>1092</v>
      </c>
      <c r="AJ149" s="79" t="b">
        <v>0</v>
      </c>
      <c r="AK149" s="79">
        <v>0</v>
      </c>
      <c r="AL149" s="85" t="s">
        <v>1092</v>
      </c>
      <c r="AM149" s="79" t="s">
        <v>1115</v>
      </c>
      <c r="AN149" s="79" t="b">
        <v>1</v>
      </c>
      <c r="AO149" s="85" t="s">
        <v>1059</v>
      </c>
      <c r="AP149" s="79" t="s">
        <v>176</v>
      </c>
      <c r="AQ149" s="79">
        <v>0</v>
      </c>
      <c r="AR149" s="79">
        <v>0</v>
      </c>
      <c r="AS149" s="79"/>
      <c r="AT149" s="79"/>
      <c r="AU149" s="79"/>
      <c r="AV149" s="79"/>
      <c r="AW149" s="79"/>
      <c r="AX149" s="79"/>
      <c r="AY149" s="79"/>
      <c r="AZ149" s="79"/>
      <c r="BA149">
        <v>8</v>
      </c>
      <c r="BB149" s="78" t="str">
        <f>REPLACE(INDEX(GroupVertices[Group],MATCH(Edges24[[#This Row],[Vertex 1]],GroupVertices[Vertex],0)),1,1,"")</f>
        <v>15</v>
      </c>
      <c r="BC149" s="78" t="str">
        <f>REPLACE(INDEX(GroupVertices[Group],MATCH(Edges24[[#This Row],[Vertex 2]],GroupVertices[Vertex],0)),1,1,"")</f>
        <v>15</v>
      </c>
      <c r="BD149" s="48">
        <v>0</v>
      </c>
      <c r="BE149" s="49">
        <v>0</v>
      </c>
      <c r="BF149" s="48">
        <v>0</v>
      </c>
      <c r="BG149" s="49">
        <v>0</v>
      </c>
      <c r="BH149" s="48">
        <v>0</v>
      </c>
      <c r="BI149" s="49">
        <v>0</v>
      </c>
      <c r="BJ149" s="48">
        <v>12</v>
      </c>
      <c r="BK149" s="49">
        <v>100</v>
      </c>
      <c r="BL149" s="48">
        <v>12</v>
      </c>
    </row>
    <row r="150" spans="1:64" ht="15">
      <c r="A150" s="64" t="s">
        <v>323</v>
      </c>
      <c r="B150" s="64" t="s">
        <v>322</v>
      </c>
      <c r="C150" s="65"/>
      <c r="D150" s="66"/>
      <c r="E150" s="67"/>
      <c r="F150" s="68"/>
      <c r="G150" s="65"/>
      <c r="H150" s="69"/>
      <c r="I150" s="70"/>
      <c r="J150" s="70"/>
      <c r="K150" s="34" t="s">
        <v>65</v>
      </c>
      <c r="L150" s="77">
        <v>174</v>
      </c>
      <c r="M150" s="77"/>
      <c r="N150" s="72"/>
      <c r="O150" s="79" t="s">
        <v>380</v>
      </c>
      <c r="P150" s="81">
        <v>43462.79665509259</v>
      </c>
      <c r="Q150" s="79" t="s">
        <v>464</v>
      </c>
      <c r="R150" s="83" t="s">
        <v>544</v>
      </c>
      <c r="S150" s="79" t="s">
        <v>582</v>
      </c>
      <c r="T150" s="79" t="s">
        <v>622</v>
      </c>
      <c r="U150" s="79"/>
      <c r="V150" s="83" t="s">
        <v>733</v>
      </c>
      <c r="W150" s="81">
        <v>43462.79665509259</v>
      </c>
      <c r="X150" s="83" t="s">
        <v>890</v>
      </c>
      <c r="Y150" s="79"/>
      <c r="Z150" s="79"/>
      <c r="AA150" s="85" t="s">
        <v>1060</v>
      </c>
      <c r="AB150" s="79"/>
      <c r="AC150" s="79" t="b">
        <v>0</v>
      </c>
      <c r="AD150" s="79">
        <v>0</v>
      </c>
      <c r="AE150" s="85" t="s">
        <v>1092</v>
      </c>
      <c r="AF150" s="79" t="b">
        <v>0</v>
      </c>
      <c r="AG150" s="79" t="s">
        <v>1100</v>
      </c>
      <c r="AH150" s="79"/>
      <c r="AI150" s="85" t="s">
        <v>1092</v>
      </c>
      <c r="AJ150" s="79" t="b">
        <v>0</v>
      </c>
      <c r="AK150" s="79">
        <v>1</v>
      </c>
      <c r="AL150" s="85" t="s">
        <v>1057</v>
      </c>
      <c r="AM150" s="79" t="s">
        <v>1121</v>
      </c>
      <c r="AN150" s="79" t="b">
        <v>0</v>
      </c>
      <c r="AO150" s="85" t="s">
        <v>1057</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15</v>
      </c>
      <c r="BC150" s="78" t="str">
        <f>REPLACE(INDEX(GroupVertices[Group],MATCH(Edges24[[#This Row],[Vertex 2]],GroupVertices[Vertex],0)),1,1,"")</f>
        <v>15</v>
      </c>
      <c r="BD150" s="48">
        <v>0</v>
      </c>
      <c r="BE150" s="49">
        <v>0</v>
      </c>
      <c r="BF150" s="48">
        <v>0</v>
      </c>
      <c r="BG150" s="49">
        <v>0</v>
      </c>
      <c r="BH150" s="48">
        <v>0</v>
      </c>
      <c r="BI150" s="49">
        <v>0</v>
      </c>
      <c r="BJ150" s="48">
        <v>18</v>
      </c>
      <c r="BK150" s="49">
        <v>100</v>
      </c>
      <c r="BL150" s="48">
        <v>18</v>
      </c>
    </row>
    <row r="151" spans="1:64" ht="15">
      <c r="A151" s="64" t="s">
        <v>323</v>
      </c>
      <c r="B151" s="64" t="s">
        <v>322</v>
      </c>
      <c r="C151" s="65"/>
      <c r="D151" s="66"/>
      <c r="E151" s="67"/>
      <c r="F151" s="68"/>
      <c r="G151" s="65"/>
      <c r="H151" s="69"/>
      <c r="I151" s="70"/>
      <c r="J151" s="70"/>
      <c r="K151" s="34" t="s">
        <v>65</v>
      </c>
      <c r="L151" s="77">
        <v>175</v>
      </c>
      <c r="M151" s="77"/>
      <c r="N151" s="72"/>
      <c r="O151" s="79" t="s">
        <v>380</v>
      </c>
      <c r="P151" s="81">
        <v>43462.796898148146</v>
      </c>
      <c r="Q151" s="79" t="s">
        <v>465</v>
      </c>
      <c r="R151" s="83" t="s">
        <v>545</v>
      </c>
      <c r="S151" s="79" t="s">
        <v>582</v>
      </c>
      <c r="T151" s="79" t="s">
        <v>620</v>
      </c>
      <c r="U151" s="79"/>
      <c r="V151" s="83" t="s">
        <v>733</v>
      </c>
      <c r="W151" s="81">
        <v>43462.796898148146</v>
      </c>
      <c r="X151" s="83" t="s">
        <v>891</v>
      </c>
      <c r="Y151" s="79"/>
      <c r="Z151" s="79"/>
      <c r="AA151" s="85" t="s">
        <v>1061</v>
      </c>
      <c r="AB151" s="79"/>
      <c r="AC151" s="79" t="b">
        <v>0</v>
      </c>
      <c r="AD151" s="79">
        <v>0</v>
      </c>
      <c r="AE151" s="85" t="s">
        <v>1092</v>
      </c>
      <c r="AF151" s="79" t="b">
        <v>0</v>
      </c>
      <c r="AG151" s="79" t="s">
        <v>1100</v>
      </c>
      <c r="AH151" s="79"/>
      <c r="AI151" s="85" t="s">
        <v>1092</v>
      </c>
      <c r="AJ151" s="79" t="b">
        <v>0</v>
      </c>
      <c r="AK151" s="79">
        <v>0</v>
      </c>
      <c r="AL151" s="85" t="s">
        <v>1058</v>
      </c>
      <c r="AM151" s="79" t="s">
        <v>1121</v>
      </c>
      <c r="AN151" s="79" t="b">
        <v>0</v>
      </c>
      <c r="AO151" s="85" t="s">
        <v>1058</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15</v>
      </c>
      <c r="BC151" s="78" t="str">
        <f>REPLACE(INDEX(GroupVertices[Group],MATCH(Edges24[[#This Row],[Vertex 2]],GroupVertices[Vertex],0)),1,1,"")</f>
        <v>15</v>
      </c>
      <c r="BD151" s="48">
        <v>0</v>
      </c>
      <c r="BE151" s="49">
        <v>0</v>
      </c>
      <c r="BF151" s="48">
        <v>0</v>
      </c>
      <c r="BG151" s="49">
        <v>0</v>
      </c>
      <c r="BH151" s="48">
        <v>0</v>
      </c>
      <c r="BI151" s="49">
        <v>0</v>
      </c>
      <c r="BJ151" s="48">
        <v>15</v>
      </c>
      <c r="BK151" s="49">
        <v>100</v>
      </c>
      <c r="BL151" s="48">
        <v>15</v>
      </c>
    </row>
    <row r="152" spans="1:64" ht="15">
      <c r="A152" s="64" t="s">
        <v>324</v>
      </c>
      <c r="B152" s="64" t="s">
        <v>324</v>
      </c>
      <c r="C152" s="65"/>
      <c r="D152" s="66"/>
      <c r="E152" s="67"/>
      <c r="F152" s="68"/>
      <c r="G152" s="65"/>
      <c r="H152" s="69"/>
      <c r="I152" s="70"/>
      <c r="J152" s="70"/>
      <c r="K152" s="34" t="s">
        <v>65</v>
      </c>
      <c r="L152" s="77">
        <v>176</v>
      </c>
      <c r="M152" s="77"/>
      <c r="N152" s="72"/>
      <c r="O152" s="79" t="s">
        <v>176</v>
      </c>
      <c r="P152" s="81">
        <v>43462.81271990741</v>
      </c>
      <c r="Q152" s="79" t="s">
        <v>466</v>
      </c>
      <c r="R152" s="83" t="s">
        <v>546</v>
      </c>
      <c r="S152" s="79" t="s">
        <v>562</v>
      </c>
      <c r="T152" s="79"/>
      <c r="U152" s="79"/>
      <c r="V152" s="83" t="s">
        <v>734</v>
      </c>
      <c r="W152" s="81">
        <v>43462.81271990741</v>
      </c>
      <c r="X152" s="83" t="s">
        <v>892</v>
      </c>
      <c r="Y152" s="79"/>
      <c r="Z152" s="79"/>
      <c r="AA152" s="85" t="s">
        <v>1062</v>
      </c>
      <c r="AB152" s="79"/>
      <c r="AC152" s="79" t="b">
        <v>0</v>
      </c>
      <c r="AD152" s="79">
        <v>0</v>
      </c>
      <c r="AE152" s="85" t="s">
        <v>1092</v>
      </c>
      <c r="AF152" s="79" t="b">
        <v>0</v>
      </c>
      <c r="AG152" s="79" t="s">
        <v>1100</v>
      </c>
      <c r="AH152" s="79"/>
      <c r="AI152" s="85" t="s">
        <v>1092</v>
      </c>
      <c r="AJ152" s="79" t="b">
        <v>0</v>
      </c>
      <c r="AK152" s="79">
        <v>0</v>
      </c>
      <c r="AL152" s="85" t="s">
        <v>1092</v>
      </c>
      <c r="AM152" s="79" t="s">
        <v>1116</v>
      </c>
      <c r="AN152" s="79" t="b">
        <v>1</v>
      </c>
      <c r="AO152" s="85" t="s">
        <v>1062</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2</v>
      </c>
      <c r="BC152" s="78" t="str">
        <f>REPLACE(INDEX(GroupVertices[Group],MATCH(Edges24[[#This Row],[Vertex 2]],GroupVertices[Vertex],0)),1,1,"")</f>
        <v>2</v>
      </c>
      <c r="BD152" s="48">
        <v>0</v>
      </c>
      <c r="BE152" s="49">
        <v>0</v>
      </c>
      <c r="BF152" s="48">
        <v>0</v>
      </c>
      <c r="BG152" s="49">
        <v>0</v>
      </c>
      <c r="BH152" s="48">
        <v>0</v>
      </c>
      <c r="BI152" s="49">
        <v>0</v>
      </c>
      <c r="BJ152" s="48">
        <v>22</v>
      </c>
      <c r="BK152" s="49">
        <v>100</v>
      </c>
      <c r="BL152" s="48">
        <v>22</v>
      </c>
    </row>
    <row r="153" spans="1:64" ht="15">
      <c r="A153" s="64" t="s">
        <v>325</v>
      </c>
      <c r="B153" s="64" t="s">
        <v>356</v>
      </c>
      <c r="C153" s="65"/>
      <c r="D153" s="66"/>
      <c r="E153" s="67"/>
      <c r="F153" s="68"/>
      <c r="G153" s="65"/>
      <c r="H153" s="69"/>
      <c r="I153" s="70"/>
      <c r="J153" s="70"/>
      <c r="K153" s="34" t="s">
        <v>65</v>
      </c>
      <c r="L153" s="77">
        <v>177</v>
      </c>
      <c r="M153" s="77"/>
      <c r="N153" s="72"/>
      <c r="O153" s="79" t="s">
        <v>380</v>
      </c>
      <c r="P153" s="81">
        <v>43462.86702546296</v>
      </c>
      <c r="Q153" s="79" t="s">
        <v>467</v>
      </c>
      <c r="R153" s="83" t="s">
        <v>547</v>
      </c>
      <c r="S153" s="79" t="s">
        <v>562</v>
      </c>
      <c r="T153" s="79" t="s">
        <v>594</v>
      </c>
      <c r="U153" s="79"/>
      <c r="V153" s="83" t="s">
        <v>735</v>
      </c>
      <c r="W153" s="81">
        <v>43462.86702546296</v>
      </c>
      <c r="X153" s="83" t="s">
        <v>893</v>
      </c>
      <c r="Y153" s="79"/>
      <c r="Z153" s="79"/>
      <c r="AA153" s="85" t="s">
        <v>1063</v>
      </c>
      <c r="AB153" s="85" t="s">
        <v>1087</v>
      </c>
      <c r="AC153" s="79" t="b">
        <v>0</v>
      </c>
      <c r="AD153" s="79">
        <v>0</v>
      </c>
      <c r="AE153" s="85" t="s">
        <v>1097</v>
      </c>
      <c r="AF153" s="79" t="b">
        <v>0</v>
      </c>
      <c r="AG153" s="79" t="s">
        <v>1100</v>
      </c>
      <c r="AH153" s="79"/>
      <c r="AI153" s="85" t="s">
        <v>1092</v>
      </c>
      <c r="AJ153" s="79" t="b">
        <v>0</v>
      </c>
      <c r="AK153" s="79">
        <v>0</v>
      </c>
      <c r="AL153" s="85" t="s">
        <v>1092</v>
      </c>
      <c r="AM153" s="79" t="s">
        <v>1121</v>
      </c>
      <c r="AN153" s="79" t="b">
        <v>1</v>
      </c>
      <c r="AO153" s="85" t="s">
        <v>1087</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5</v>
      </c>
      <c r="BC153" s="78" t="str">
        <f>REPLACE(INDEX(GroupVertices[Group],MATCH(Edges24[[#This Row],[Vertex 2]],GroupVertices[Vertex],0)),1,1,"")</f>
        <v>5</v>
      </c>
      <c r="BD153" s="48"/>
      <c r="BE153" s="49"/>
      <c r="BF153" s="48"/>
      <c r="BG153" s="49"/>
      <c r="BH153" s="48"/>
      <c r="BI153" s="49"/>
      <c r="BJ153" s="48"/>
      <c r="BK153" s="49"/>
      <c r="BL153" s="48"/>
    </row>
    <row r="154" spans="1:64" ht="15">
      <c r="A154" s="64" t="s">
        <v>325</v>
      </c>
      <c r="B154" s="64" t="s">
        <v>361</v>
      </c>
      <c r="C154" s="65"/>
      <c r="D154" s="66"/>
      <c r="E154" s="67"/>
      <c r="F154" s="68"/>
      <c r="G154" s="65"/>
      <c r="H154" s="69"/>
      <c r="I154" s="70"/>
      <c r="J154" s="70"/>
      <c r="K154" s="34" t="s">
        <v>65</v>
      </c>
      <c r="L154" s="77">
        <v>183</v>
      </c>
      <c r="M154" s="77"/>
      <c r="N154" s="72"/>
      <c r="O154" s="79" t="s">
        <v>380</v>
      </c>
      <c r="P154" s="81">
        <v>43462.868414351855</v>
      </c>
      <c r="Q154" s="79" t="s">
        <v>468</v>
      </c>
      <c r="R154" s="83" t="s">
        <v>548</v>
      </c>
      <c r="S154" s="79" t="s">
        <v>562</v>
      </c>
      <c r="T154" s="79"/>
      <c r="U154" s="79"/>
      <c r="V154" s="83" t="s">
        <v>735</v>
      </c>
      <c r="W154" s="81">
        <v>43462.868414351855</v>
      </c>
      <c r="X154" s="83" t="s">
        <v>894</v>
      </c>
      <c r="Y154" s="79"/>
      <c r="Z154" s="79"/>
      <c r="AA154" s="85" t="s">
        <v>1064</v>
      </c>
      <c r="AB154" s="85" t="s">
        <v>1088</v>
      </c>
      <c r="AC154" s="79" t="b">
        <v>0</v>
      </c>
      <c r="AD154" s="79">
        <v>0</v>
      </c>
      <c r="AE154" s="85" t="s">
        <v>1097</v>
      </c>
      <c r="AF154" s="79" t="b">
        <v>0</v>
      </c>
      <c r="AG154" s="79" t="s">
        <v>1100</v>
      </c>
      <c r="AH154" s="79"/>
      <c r="AI154" s="85" t="s">
        <v>1092</v>
      </c>
      <c r="AJ154" s="79" t="b">
        <v>0</v>
      </c>
      <c r="AK154" s="79">
        <v>0</v>
      </c>
      <c r="AL154" s="85" t="s">
        <v>1092</v>
      </c>
      <c r="AM154" s="79" t="s">
        <v>1121</v>
      </c>
      <c r="AN154" s="79" t="b">
        <v>1</v>
      </c>
      <c r="AO154" s="85" t="s">
        <v>1088</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5</v>
      </c>
      <c r="BC154" s="78" t="str">
        <f>REPLACE(INDEX(GroupVertices[Group],MATCH(Edges24[[#This Row],[Vertex 2]],GroupVertices[Vertex],0)),1,1,"")</f>
        <v>5</v>
      </c>
      <c r="BD154" s="48"/>
      <c r="BE154" s="49"/>
      <c r="BF154" s="48"/>
      <c r="BG154" s="49"/>
      <c r="BH154" s="48"/>
      <c r="BI154" s="49"/>
      <c r="BJ154" s="48"/>
      <c r="BK154" s="49"/>
      <c r="BL154" s="48"/>
    </row>
    <row r="155" spans="1:64" ht="15">
      <c r="A155" s="64" t="s">
        <v>326</v>
      </c>
      <c r="B155" s="64" t="s">
        <v>326</v>
      </c>
      <c r="C155" s="65"/>
      <c r="D155" s="66"/>
      <c r="E155" s="67"/>
      <c r="F155" s="68"/>
      <c r="G155" s="65"/>
      <c r="H155" s="69"/>
      <c r="I155" s="70"/>
      <c r="J155" s="70"/>
      <c r="K155" s="34" t="s">
        <v>65</v>
      </c>
      <c r="L155" s="77">
        <v>189</v>
      </c>
      <c r="M155" s="77"/>
      <c r="N155" s="72"/>
      <c r="O155" s="79" t="s">
        <v>176</v>
      </c>
      <c r="P155" s="81">
        <v>43462.98642361111</v>
      </c>
      <c r="Q155" s="79" t="s">
        <v>469</v>
      </c>
      <c r="R155" s="79" t="s">
        <v>549</v>
      </c>
      <c r="S155" s="79" t="s">
        <v>583</v>
      </c>
      <c r="T155" s="79" t="s">
        <v>623</v>
      </c>
      <c r="U155" s="79"/>
      <c r="V155" s="83" t="s">
        <v>634</v>
      </c>
      <c r="W155" s="81">
        <v>43462.98642361111</v>
      </c>
      <c r="X155" s="83" t="s">
        <v>895</v>
      </c>
      <c r="Y155" s="79"/>
      <c r="Z155" s="79"/>
      <c r="AA155" s="85" t="s">
        <v>1065</v>
      </c>
      <c r="AB155" s="79"/>
      <c r="AC155" s="79" t="b">
        <v>0</v>
      </c>
      <c r="AD155" s="79">
        <v>0</v>
      </c>
      <c r="AE155" s="85" t="s">
        <v>1092</v>
      </c>
      <c r="AF155" s="79" t="b">
        <v>0</v>
      </c>
      <c r="AG155" s="79" t="s">
        <v>1106</v>
      </c>
      <c r="AH155" s="79"/>
      <c r="AI155" s="85" t="s">
        <v>1092</v>
      </c>
      <c r="AJ155" s="79" t="b">
        <v>0</v>
      </c>
      <c r="AK155" s="79">
        <v>0</v>
      </c>
      <c r="AL155" s="85" t="s">
        <v>1092</v>
      </c>
      <c r="AM155" s="79" t="s">
        <v>1121</v>
      </c>
      <c r="AN155" s="79" t="b">
        <v>1</v>
      </c>
      <c r="AO155" s="85" t="s">
        <v>1065</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2</v>
      </c>
      <c r="BC155" s="78" t="str">
        <f>REPLACE(INDEX(GroupVertices[Group],MATCH(Edges24[[#This Row],[Vertex 2]],GroupVertices[Vertex],0)),1,1,"")</f>
        <v>2</v>
      </c>
      <c r="BD155" s="48">
        <v>0</v>
      </c>
      <c r="BE155" s="49">
        <v>0</v>
      </c>
      <c r="BF155" s="48">
        <v>0</v>
      </c>
      <c r="BG155" s="49">
        <v>0</v>
      </c>
      <c r="BH155" s="48">
        <v>0</v>
      </c>
      <c r="BI155" s="49">
        <v>0</v>
      </c>
      <c r="BJ155" s="48">
        <v>11</v>
      </c>
      <c r="BK155" s="49">
        <v>100</v>
      </c>
      <c r="BL155" s="48">
        <v>11</v>
      </c>
    </row>
    <row r="156" spans="1:64" ht="15">
      <c r="A156" s="64" t="s">
        <v>327</v>
      </c>
      <c r="B156" s="64" t="s">
        <v>367</v>
      </c>
      <c r="C156" s="65"/>
      <c r="D156" s="66"/>
      <c r="E156" s="67"/>
      <c r="F156" s="68"/>
      <c r="G156" s="65"/>
      <c r="H156" s="69"/>
      <c r="I156" s="70"/>
      <c r="J156" s="70"/>
      <c r="K156" s="34" t="s">
        <v>65</v>
      </c>
      <c r="L156" s="77">
        <v>190</v>
      </c>
      <c r="M156" s="77"/>
      <c r="N156" s="72"/>
      <c r="O156" s="79" t="s">
        <v>380</v>
      </c>
      <c r="P156" s="81">
        <v>43445.46986111111</v>
      </c>
      <c r="Q156" s="79" t="s">
        <v>470</v>
      </c>
      <c r="R156" s="83" t="s">
        <v>550</v>
      </c>
      <c r="S156" s="79" t="s">
        <v>584</v>
      </c>
      <c r="T156" s="79" t="s">
        <v>594</v>
      </c>
      <c r="U156" s="79"/>
      <c r="V156" s="83" t="s">
        <v>736</v>
      </c>
      <c r="W156" s="81">
        <v>43445.46986111111</v>
      </c>
      <c r="X156" s="83" t="s">
        <v>896</v>
      </c>
      <c r="Y156" s="79"/>
      <c r="Z156" s="79"/>
      <c r="AA156" s="85" t="s">
        <v>1066</v>
      </c>
      <c r="AB156" s="79"/>
      <c r="AC156" s="79" t="b">
        <v>0</v>
      </c>
      <c r="AD156" s="79">
        <v>2</v>
      </c>
      <c r="AE156" s="85" t="s">
        <v>1092</v>
      </c>
      <c r="AF156" s="79" t="b">
        <v>0</v>
      </c>
      <c r="AG156" s="79" t="s">
        <v>1100</v>
      </c>
      <c r="AH156" s="79"/>
      <c r="AI156" s="85" t="s">
        <v>1092</v>
      </c>
      <c r="AJ156" s="79" t="b">
        <v>0</v>
      </c>
      <c r="AK156" s="79">
        <v>2</v>
      </c>
      <c r="AL156" s="85" t="s">
        <v>1092</v>
      </c>
      <c r="AM156" s="79" t="s">
        <v>1115</v>
      </c>
      <c r="AN156" s="79" t="b">
        <v>0</v>
      </c>
      <c r="AO156" s="85" t="s">
        <v>1066</v>
      </c>
      <c r="AP156" s="79" t="s">
        <v>1132</v>
      </c>
      <c r="AQ156" s="79">
        <v>0</v>
      </c>
      <c r="AR156" s="79">
        <v>0</v>
      </c>
      <c r="AS156" s="79"/>
      <c r="AT156" s="79"/>
      <c r="AU156" s="79"/>
      <c r="AV156" s="79"/>
      <c r="AW156" s="79"/>
      <c r="AX156" s="79"/>
      <c r="AY156" s="79"/>
      <c r="AZ156" s="79"/>
      <c r="BA156">
        <v>1</v>
      </c>
      <c r="BB156" s="78" t="str">
        <f>REPLACE(INDEX(GroupVertices[Group],MATCH(Edges24[[#This Row],[Vertex 1]],GroupVertices[Vertex],0)),1,1,"")</f>
        <v>3</v>
      </c>
      <c r="BC156" s="78" t="str">
        <f>REPLACE(INDEX(GroupVertices[Group],MATCH(Edges24[[#This Row],[Vertex 2]],GroupVertices[Vertex],0)),1,1,"")</f>
        <v>3</v>
      </c>
      <c r="BD156" s="48"/>
      <c r="BE156" s="49"/>
      <c r="BF156" s="48"/>
      <c r="BG156" s="49"/>
      <c r="BH156" s="48"/>
      <c r="BI156" s="49"/>
      <c r="BJ156" s="48"/>
      <c r="BK156" s="49"/>
      <c r="BL156" s="48"/>
    </row>
    <row r="157" spans="1:64" ht="15">
      <c r="A157" s="64" t="s">
        <v>327</v>
      </c>
      <c r="B157" s="64" t="s">
        <v>368</v>
      </c>
      <c r="C157" s="65"/>
      <c r="D157" s="66"/>
      <c r="E157" s="67"/>
      <c r="F157" s="68"/>
      <c r="G157" s="65"/>
      <c r="H157" s="69"/>
      <c r="I157" s="70"/>
      <c r="J157" s="70"/>
      <c r="K157" s="34" t="s">
        <v>65</v>
      </c>
      <c r="L157" s="77">
        <v>191</v>
      </c>
      <c r="M157" s="77"/>
      <c r="N157" s="72"/>
      <c r="O157" s="79" t="s">
        <v>380</v>
      </c>
      <c r="P157" s="81">
        <v>43451.16237268518</v>
      </c>
      <c r="Q157" s="79" t="s">
        <v>471</v>
      </c>
      <c r="R157" s="79"/>
      <c r="S157" s="79"/>
      <c r="T157" s="79" t="s">
        <v>624</v>
      </c>
      <c r="U157" s="79"/>
      <c r="V157" s="83" t="s">
        <v>736</v>
      </c>
      <c r="W157" s="81">
        <v>43451.16237268518</v>
      </c>
      <c r="X157" s="83" t="s">
        <v>897</v>
      </c>
      <c r="Y157" s="79"/>
      <c r="Z157" s="79"/>
      <c r="AA157" s="85" t="s">
        <v>1067</v>
      </c>
      <c r="AB157" s="79"/>
      <c r="AC157" s="79" t="b">
        <v>0</v>
      </c>
      <c r="AD157" s="79">
        <v>0</v>
      </c>
      <c r="AE157" s="85" t="s">
        <v>1092</v>
      </c>
      <c r="AF157" s="79" t="b">
        <v>0</v>
      </c>
      <c r="AG157" s="79" t="s">
        <v>1100</v>
      </c>
      <c r="AH157" s="79"/>
      <c r="AI157" s="85" t="s">
        <v>1092</v>
      </c>
      <c r="AJ157" s="79" t="b">
        <v>0</v>
      </c>
      <c r="AK157" s="79">
        <v>0</v>
      </c>
      <c r="AL157" s="85" t="s">
        <v>1068</v>
      </c>
      <c r="AM157" s="79" t="s">
        <v>1117</v>
      </c>
      <c r="AN157" s="79" t="b">
        <v>0</v>
      </c>
      <c r="AO157" s="85" t="s">
        <v>1068</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3</v>
      </c>
      <c r="BC157" s="78" t="str">
        <f>REPLACE(INDEX(GroupVertices[Group],MATCH(Edges24[[#This Row],[Vertex 2]],GroupVertices[Vertex],0)),1,1,"")</f>
        <v>3</v>
      </c>
      <c r="BD157" s="48"/>
      <c r="BE157" s="49"/>
      <c r="BF157" s="48"/>
      <c r="BG157" s="49"/>
      <c r="BH157" s="48"/>
      <c r="BI157" s="49"/>
      <c r="BJ157" s="48"/>
      <c r="BK157" s="49"/>
      <c r="BL157" s="48"/>
    </row>
    <row r="158" spans="1:64" ht="15">
      <c r="A158" s="64" t="s">
        <v>327</v>
      </c>
      <c r="B158" s="64" t="s">
        <v>369</v>
      </c>
      <c r="C158" s="65"/>
      <c r="D158" s="66"/>
      <c r="E158" s="67"/>
      <c r="F158" s="68"/>
      <c r="G158" s="65"/>
      <c r="H158" s="69"/>
      <c r="I158" s="70"/>
      <c r="J158" s="70"/>
      <c r="K158" s="34" t="s">
        <v>65</v>
      </c>
      <c r="L158" s="77">
        <v>192</v>
      </c>
      <c r="M158" s="77"/>
      <c r="N158" s="72"/>
      <c r="O158" s="79" t="s">
        <v>380</v>
      </c>
      <c r="P158" s="81">
        <v>43450.50949074074</v>
      </c>
      <c r="Q158" s="79" t="s">
        <v>472</v>
      </c>
      <c r="R158" s="83" t="s">
        <v>551</v>
      </c>
      <c r="S158" s="79" t="s">
        <v>562</v>
      </c>
      <c r="T158" s="79" t="s">
        <v>624</v>
      </c>
      <c r="U158" s="79"/>
      <c r="V158" s="83" t="s">
        <v>736</v>
      </c>
      <c r="W158" s="81">
        <v>43450.50949074074</v>
      </c>
      <c r="X158" s="83" t="s">
        <v>898</v>
      </c>
      <c r="Y158" s="79"/>
      <c r="Z158" s="79"/>
      <c r="AA158" s="85" t="s">
        <v>1068</v>
      </c>
      <c r="AB158" s="85" t="s">
        <v>1089</v>
      </c>
      <c r="AC158" s="79" t="b">
        <v>0</v>
      </c>
      <c r="AD158" s="79">
        <v>6</v>
      </c>
      <c r="AE158" s="85" t="s">
        <v>1098</v>
      </c>
      <c r="AF158" s="79" t="b">
        <v>0</v>
      </c>
      <c r="AG158" s="79" t="s">
        <v>1100</v>
      </c>
      <c r="AH158" s="79"/>
      <c r="AI158" s="85" t="s">
        <v>1092</v>
      </c>
      <c r="AJ158" s="79" t="b">
        <v>0</v>
      </c>
      <c r="AK158" s="79">
        <v>2</v>
      </c>
      <c r="AL158" s="85" t="s">
        <v>1092</v>
      </c>
      <c r="AM158" s="79" t="s">
        <v>1117</v>
      </c>
      <c r="AN158" s="79" t="b">
        <v>1</v>
      </c>
      <c r="AO158" s="85" t="s">
        <v>1089</v>
      </c>
      <c r="AP158" s="79" t="s">
        <v>1132</v>
      </c>
      <c r="AQ158" s="79">
        <v>0</v>
      </c>
      <c r="AR158" s="79">
        <v>0</v>
      </c>
      <c r="AS158" s="79" t="s">
        <v>1133</v>
      </c>
      <c r="AT158" s="79" t="s">
        <v>1134</v>
      </c>
      <c r="AU158" s="79" t="s">
        <v>1135</v>
      </c>
      <c r="AV158" s="79" t="s">
        <v>1136</v>
      </c>
      <c r="AW158" s="79" t="s">
        <v>1137</v>
      </c>
      <c r="AX158" s="79" t="s">
        <v>1138</v>
      </c>
      <c r="AY158" s="79" t="s">
        <v>1139</v>
      </c>
      <c r="AZ158" s="83" t="s">
        <v>1140</v>
      </c>
      <c r="BA158">
        <v>2</v>
      </c>
      <c r="BB158" s="78" t="str">
        <f>REPLACE(INDEX(GroupVertices[Group],MATCH(Edges24[[#This Row],[Vertex 1]],GroupVertices[Vertex],0)),1,1,"")</f>
        <v>3</v>
      </c>
      <c r="BC158" s="78" t="str">
        <f>REPLACE(INDEX(GroupVertices[Group],MATCH(Edges24[[#This Row],[Vertex 2]],GroupVertices[Vertex],0)),1,1,"")</f>
        <v>3</v>
      </c>
      <c r="BD158" s="48"/>
      <c r="BE158" s="49"/>
      <c r="BF158" s="48"/>
      <c r="BG158" s="49"/>
      <c r="BH158" s="48"/>
      <c r="BI158" s="49"/>
      <c r="BJ158" s="48"/>
      <c r="BK158" s="49"/>
      <c r="BL158" s="48"/>
    </row>
    <row r="159" spans="1:64" ht="15">
      <c r="A159" s="64" t="s">
        <v>327</v>
      </c>
      <c r="B159" s="64" t="s">
        <v>371</v>
      </c>
      <c r="C159" s="65"/>
      <c r="D159" s="66"/>
      <c r="E159" s="67"/>
      <c r="F159" s="68"/>
      <c r="G159" s="65"/>
      <c r="H159" s="69"/>
      <c r="I159" s="70"/>
      <c r="J159" s="70"/>
      <c r="K159" s="34" t="s">
        <v>65</v>
      </c>
      <c r="L159" s="77">
        <v>196</v>
      </c>
      <c r="M159" s="77"/>
      <c r="N159" s="72"/>
      <c r="O159" s="79" t="s">
        <v>380</v>
      </c>
      <c r="P159" s="81">
        <v>43451.513240740744</v>
      </c>
      <c r="Q159" s="79" t="s">
        <v>473</v>
      </c>
      <c r="R159" s="83" t="s">
        <v>552</v>
      </c>
      <c r="S159" s="79" t="s">
        <v>584</v>
      </c>
      <c r="T159" s="79" t="s">
        <v>625</v>
      </c>
      <c r="U159" s="79"/>
      <c r="V159" s="83" t="s">
        <v>736</v>
      </c>
      <c r="W159" s="81">
        <v>43451.513240740744</v>
      </c>
      <c r="X159" s="83" t="s">
        <v>899</v>
      </c>
      <c r="Y159" s="79"/>
      <c r="Z159" s="79"/>
      <c r="AA159" s="85" t="s">
        <v>1069</v>
      </c>
      <c r="AB159" s="79"/>
      <c r="AC159" s="79" t="b">
        <v>0</v>
      </c>
      <c r="AD159" s="79">
        <v>0</v>
      </c>
      <c r="AE159" s="85" t="s">
        <v>1092</v>
      </c>
      <c r="AF159" s="79" t="b">
        <v>0</v>
      </c>
      <c r="AG159" s="79" t="s">
        <v>1100</v>
      </c>
      <c r="AH159" s="79"/>
      <c r="AI159" s="85" t="s">
        <v>1092</v>
      </c>
      <c r="AJ159" s="79" t="b">
        <v>0</v>
      </c>
      <c r="AK159" s="79">
        <v>3</v>
      </c>
      <c r="AL159" s="85" t="s">
        <v>1092</v>
      </c>
      <c r="AM159" s="79" t="s">
        <v>1115</v>
      </c>
      <c r="AN159" s="79" t="b">
        <v>0</v>
      </c>
      <c r="AO159" s="85" t="s">
        <v>1069</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3</v>
      </c>
      <c r="BC159" s="78" t="str">
        <f>REPLACE(INDEX(GroupVertices[Group],MATCH(Edges24[[#This Row],[Vertex 2]],GroupVertices[Vertex],0)),1,1,"")</f>
        <v>3</v>
      </c>
      <c r="BD159" s="48"/>
      <c r="BE159" s="49"/>
      <c r="BF159" s="48"/>
      <c r="BG159" s="49"/>
      <c r="BH159" s="48"/>
      <c r="BI159" s="49"/>
      <c r="BJ159" s="48"/>
      <c r="BK159" s="49"/>
      <c r="BL159" s="48"/>
    </row>
    <row r="160" spans="1:64" ht="15">
      <c r="A160" s="64" t="s">
        <v>327</v>
      </c>
      <c r="B160" s="64" t="s">
        <v>340</v>
      </c>
      <c r="C160" s="65"/>
      <c r="D160" s="66"/>
      <c r="E160" s="67"/>
      <c r="F160" s="68"/>
      <c r="G160" s="65"/>
      <c r="H160" s="69"/>
      <c r="I160" s="70"/>
      <c r="J160" s="70"/>
      <c r="K160" s="34" t="s">
        <v>65</v>
      </c>
      <c r="L160" s="77">
        <v>197</v>
      </c>
      <c r="M160" s="77"/>
      <c r="N160" s="72"/>
      <c r="O160" s="79" t="s">
        <v>381</v>
      </c>
      <c r="P160" s="81">
        <v>43452.61791666667</v>
      </c>
      <c r="Q160" s="79" t="s">
        <v>474</v>
      </c>
      <c r="R160" s="83" t="s">
        <v>553</v>
      </c>
      <c r="S160" s="79" t="s">
        <v>562</v>
      </c>
      <c r="T160" s="79" t="s">
        <v>597</v>
      </c>
      <c r="U160" s="79"/>
      <c r="V160" s="83" t="s">
        <v>736</v>
      </c>
      <c r="W160" s="81">
        <v>43452.61791666667</v>
      </c>
      <c r="X160" s="83" t="s">
        <v>900</v>
      </c>
      <c r="Y160" s="79"/>
      <c r="Z160" s="79"/>
      <c r="AA160" s="85" t="s">
        <v>1070</v>
      </c>
      <c r="AB160" s="85" t="s">
        <v>1090</v>
      </c>
      <c r="AC160" s="79" t="b">
        <v>0</v>
      </c>
      <c r="AD160" s="79">
        <v>0</v>
      </c>
      <c r="AE160" s="85" t="s">
        <v>1099</v>
      </c>
      <c r="AF160" s="79" t="b">
        <v>0</v>
      </c>
      <c r="AG160" s="79" t="s">
        <v>1100</v>
      </c>
      <c r="AH160" s="79"/>
      <c r="AI160" s="85" t="s">
        <v>1092</v>
      </c>
      <c r="AJ160" s="79" t="b">
        <v>0</v>
      </c>
      <c r="AK160" s="79">
        <v>0</v>
      </c>
      <c r="AL160" s="85" t="s">
        <v>1092</v>
      </c>
      <c r="AM160" s="79" t="s">
        <v>1117</v>
      </c>
      <c r="AN160" s="79" t="b">
        <v>1</v>
      </c>
      <c r="AO160" s="85" t="s">
        <v>1090</v>
      </c>
      <c r="AP160" s="79" t="s">
        <v>176</v>
      </c>
      <c r="AQ160" s="79">
        <v>0</v>
      </c>
      <c r="AR160" s="79">
        <v>0</v>
      </c>
      <c r="AS160" s="79" t="s">
        <v>1133</v>
      </c>
      <c r="AT160" s="79" t="s">
        <v>1134</v>
      </c>
      <c r="AU160" s="79" t="s">
        <v>1135</v>
      </c>
      <c r="AV160" s="79" t="s">
        <v>1136</v>
      </c>
      <c r="AW160" s="79" t="s">
        <v>1137</v>
      </c>
      <c r="AX160" s="79" t="s">
        <v>1138</v>
      </c>
      <c r="AY160" s="79" t="s">
        <v>1139</v>
      </c>
      <c r="AZ160" s="83" t="s">
        <v>1140</v>
      </c>
      <c r="BA160">
        <v>1</v>
      </c>
      <c r="BB160" s="78" t="str">
        <f>REPLACE(INDEX(GroupVertices[Group],MATCH(Edges24[[#This Row],[Vertex 1]],GroupVertices[Vertex],0)),1,1,"")</f>
        <v>3</v>
      </c>
      <c r="BC160" s="78" t="str">
        <f>REPLACE(INDEX(GroupVertices[Group],MATCH(Edges24[[#This Row],[Vertex 2]],GroupVertices[Vertex],0)),1,1,"")</f>
        <v>3</v>
      </c>
      <c r="BD160" s="48">
        <v>1</v>
      </c>
      <c r="BE160" s="49">
        <v>5.555555555555555</v>
      </c>
      <c r="BF160" s="48">
        <v>0</v>
      </c>
      <c r="BG160" s="49">
        <v>0</v>
      </c>
      <c r="BH160" s="48">
        <v>0</v>
      </c>
      <c r="BI160" s="49">
        <v>0</v>
      </c>
      <c r="BJ160" s="48">
        <v>17</v>
      </c>
      <c r="BK160" s="49">
        <v>94.44444444444444</v>
      </c>
      <c r="BL160" s="48">
        <v>18</v>
      </c>
    </row>
    <row r="161" spans="1:64" ht="15">
      <c r="A161" s="64" t="s">
        <v>327</v>
      </c>
      <c r="B161" s="64" t="s">
        <v>372</v>
      </c>
      <c r="C161" s="65"/>
      <c r="D161" s="66"/>
      <c r="E161" s="67"/>
      <c r="F161" s="68"/>
      <c r="G161" s="65"/>
      <c r="H161" s="69"/>
      <c r="I161" s="70"/>
      <c r="J161" s="70"/>
      <c r="K161" s="34" t="s">
        <v>65</v>
      </c>
      <c r="L161" s="77">
        <v>198</v>
      </c>
      <c r="M161" s="77"/>
      <c r="N161" s="72"/>
      <c r="O161" s="79" t="s">
        <v>380</v>
      </c>
      <c r="P161" s="81">
        <v>43454.60077546296</v>
      </c>
      <c r="Q161" s="79" t="s">
        <v>475</v>
      </c>
      <c r="R161" s="83" t="s">
        <v>554</v>
      </c>
      <c r="S161" s="79" t="s">
        <v>562</v>
      </c>
      <c r="T161" s="79"/>
      <c r="U161" s="79"/>
      <c r="V161" s="83" t="s">
        <v>736</v>
      </c>
      <c r="W161" s="81">
        <v>43454.60077546296</v>
      </c>
      <c r="X161" s="83" t="s">
        <v>901</v>
      </c>
      <c r="Y161" s="79"/>
      <c r="Z161" s="79"/>
      <c r="AA161" s="85" t="s">
        <v>1071</v>
      </c>
      <c r="AB161" s="79"/>
      <c r="AC161" s="79" t="b">
        <v>0</v>
      </c>
      <c r="AD161" s="79">
        <v>0</v>
      </c>
      <c r="AE161" s="85" t="s">
        <v>1092</v>
      </c>
      <c r="AF161" s="79" t="b">
        <v>0</v>
      </c>
      <c r="AG161" s="79" t="s">
        <v>1100</v>
      </c>
      <c r="AH161" s="79"/>
      <c r="AI161" s="85" t="s">
        <v>1092</v>
      </c>
      <c r="AJ161" s="79" t="b">
        <v>0</v>
      </c>
      <c r="AK161" s="79">
        <v>0</v>
      </c>
      <c r="AL161" s="85" t="s">
        <v>1092</v>
      </c>
      <c r="AM161" s="79" t="s">
        <v>1115</v>
      </c>
      <c r="AN161" s="79" t="b">
        <v>1</v>
      </c>
      <c r="AO161" s="85" t="s">
        <v>1071</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3</v>
      </c>
      <c r="BC161" s="78" t="str">
        <f>REPLACE(INDEX(GroupVertices[Group],MATCH(Edges24[[#This Row],[Vertex 2]],GroupVertices[Vertex],0)),1,1,"")</f>
        <v>3</v>
      </c>
      <c r="BD161" s="48"/>
      <c r="BE161" s="49"/>
      <c r="BF161" s="48"/>
      <c r="BG161" s="49"/>
      <c r="BH161" s="48"/>
      <c r="BI161" s="49"/>
      <c r="BJ161" s="48"/>
      <c r="BK161" s="49"/>
      <c r="BL161" s="48"/>
    </row>
    <row r="162" spans="1:64" ht="15">
      <c r="A162" s="64" t="s">
        <v>327</v>
      </c>
      <c r="B162" s="64" t="s">
        <v>374</v>
      </c>
      <c r="C162" s="65"/>
      <c r="D162" s="66"/>
      <c r="E162" s="67"/>
      <c r="F162" s="68"/>
      <c r="G162" s="65"/>
      <c r="H162" s="69"/>
      <c r="I162" s="70"/>
      <c r="J162" s="70"/>
      <c r="K162" s="34" t="s">
        <v>65</v>
      </c>
      <c r="L162" s="77">
        <v>200</v>
      </c>
      <c r="M162" s="77"/>
      <c r="N162" s="72"/>
      <c r="O162" s="79" t="s">
        <v>380</v>
      </c>
      <c r="P162" s="81">
        <v>43463.61840277778</v>
      </c>
      <c r="Q162" s="79" t="s">
        <v>476</v>
      </c>
      <c r="R162" s="83" t="s">
        <v>555</v>
      </c>
      <c r="S162" s="79" t="s">
        <v>584</v>
      </c>
      <c r="T162" s="79" t="s">
        <v>626</v>
      </c>
      <c r="U162" s="79"/>
      <c r="V162" s="83" t="s">
        <v>736</v>
      </c>
      <c r="W162" s="81">
        <v>43463.61840277778</v>
      </c>
      <c r="X162" s="83" t="s">
        <v>902</v>
      </c>
      <c r="Y162" s="79"/>
      <c r="Z162" s="79"/>
      <c r="AA162" s="85" t="s">
        <v>1072</v>
      </c>
      <c r="AB162" s="79"/>
      <c r="AC162" s="79" t="b">
        <v>0</v>
      </c>
      <c r="AD162" s="79">
        <v>0</v>
      </c>
      <c r="AE162" s="85" t="s">
        <v>1092</v>
      </c>
      <c r="AF162" s="79" t="b">
        <v>0</v>
      </c>
      <c r="AG162" s="79" t="s">
        <v>1100</v>
      </c>
      <c r="AH162" s="79"/>
      <c r="AI162" s="85" t="s">
        <v>1092</v>
      </c>
      <c r="AJ162" s="79" t="b">
        <v>0</v>
      </c>
      <c r="AK162" s="79">
        <v>1</v>
      </c>
      <c r="AL162" s="85" t="s">
        <v>1092</v>
      </c>
      <c r="AM162" s="79" t="s">
        <v>1117</v>
      </c>
      <c r="AN162" s="79" t="b">
        <v>0</v>
      </c>
      <c r="AO162" s="85" t="s">
        <v>1072</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3</v>
      </c>
      <c r="BC162" s="78" t="str">
        <f>REPLACE(INDEX(GroupVertices[Group],MATCH(Edges24[[#This Row],[Vertex 2]],GroupVertices[Vertex],0)),1,1,"")</f>
        <v>3</v>
      </c>
      <c r="BD162" s="48"/>
      <c r="BE162" s="49"/>
      <c r="BF162" s="48"/>
      <c r="BG162" s="49"/>
      <c r="BH162" s="48"/>
      <c r="BI162" s="49"/>
      <c r="BJ162" s="48"/>
      <c r="BK162" s="49"/>
      <c r="BL162" s="48"/>
    </row>
    <row r="163" spans="1:64" ht="15">
      <c r="A163" s="64" t="s">
        <v>328</v>
      </c>
      <c r="B163" s="64" t="s">
        <v>376</v>
      </c>
      <c r="C163" s="65"/>
      <c r="D163" s="66"/>
      <c r="E163" s="67"/>
      <c r="F163" s="68"/>
      <c r="G163" s="65"/>
      <c r="H163" s="69"/>
      <c r="I163" s="70"/>
      <c r="J163" s="70"/>
      <c r="K163" s="34" t="s">
        <v>65</v>
      </c>
      <c r="L163" s="77">
        <v>202</v>
      </c>
      <c r="M163" s="77"/>
      <c r="N163" s="72"/>
      <c r="O163" s="79" t="s">
        <v>380</v>
      </c>
      <c r="P163" s="81">
        <v>43463.66204861111</v>
      </c>
      <c r="Q163" s="79" t="s">
        <v>477</v>
      </c>
      <c r="R163" s="83" t="s">
        <v>556</v>
      </c>
      <c r="S163" s="79" t="s">
        <v>566</v>
      </c>
      <c r="T163" s="79" t="s">
        <v>627</v>
      </c>
      <c r="U163" s="79"/>
      <c r="V163" s="83" t="s">
        <v>737</v>
      </c>
      <c r="W163" s="81">
        <v>43463.66204861111</v>
      </c>
      <c r="X163" s="83" t="s">
        <v>903</v>
      </c>
      <c r="Y163" s="79"/>
      <c r="Z163" s="79"/>
      <c r="AA163" s="85" t="s">
        <v>1073</v>
      </c>
      <c r="AB163" s="79"/>
      <c r="AC163" s="79" t="b">
        <v>0</v>
      </c>
      <c r="AD163" s="79">
        <v>0</v>
      </c>
      <c r="AE163" s="85" t="s">
        <v>1092</v>
      </c>
      <c r="AF163" s="79" t="b">
        <v>0</v>
      </c>
      <c r="AG163" s="79" t="s">
        <v>1102</v>
      </c>
      <c r="AH163" s="79"/>
      <c r="AI163" s="85" t="s">
        <v>1092</v>
      </c>
      <c r="AJ163" s="79" t="b">
        <v>0</v>
      </c>
      <c r="AK163" s="79">
        <v>0</v>
      </c>
      <c r="AL163" s="85" t="s">
        <v>1092</v>
      </c>
      <c r="AM163" s="79" t="s">
        <v>1125</v>
      </c>
      <c r="AN163" s="79" t="b">
        <v>0</v>
      </c>
      <c r="AO163" s="85" t="s">
        <v>1073</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14</v>
      </c>
      <c r="BC163" s="78" t="str">
        <f>REPLACE(INDEX(GroupVertices[Group],MATCH(Edges24[[#This Row],[Vertex 2]],GroupVertices[Vertex],0)),1,1,"")</f>
        <v>14</v>
      </c>
      <c r="BD163" s="48">
        <v>0</v>
      </c>
      <c r="BE163" s="49">
        <v>0</v>
      </c>
      <c r="BF163" s="48">
        <v>0</v>
      </c>
      <c r="BG163" s="49">
        <v>0</v>
      </c>
      <c r="BH163" s="48">
        <v>0</v>
      </c>
      <c r="BI163" s="49">
        <v>0</v>
      </c>
      <c r="BJ163" s="48">
        <v>13</v>
      </c>
      <c r="BK163" s="49">
        <v>100</v>
      </c>
      <c r="BL163" s="48">
        <v>13</v>
      </c>
    </row>
    <row r="164" spans="1:64" ht="15">
      <c r="A164" s="64" t="s">
        <v>329</v>
      </c>
      <c r="B164" s="64" t="s">
        <v>327</v>
      </c>
      <c r="C164" s="65"/>
      <c r="D164" s="66"/>
      <c r="E164" s="67"/>
      <c r="F164" s="68"/>
      <c r="G164" s="65"/>
      <c r="H164" s="69"/>
      <c r="I164" s="70"/>
      <c r="J164" s="70"/>
      <c r="K164" s="34" t="s">
        <v>65</v>
      </c>
      <c r="L164" s="77">
        <v>203</v>
      </c>
      <c r="M164" s="77"/>
      <c r="N164" s="72"/>
      <c r="O164" s="79" t="s">
        <v>380</v>
      </c>
      <c r="P164" s="81">
        <v>43463.7559837963</v>
      </c>
      <c r="Q164" s="79" t="s">
        <v>478</v>
      </c>
      <c r="R164" s="79"/>
      <c r="S164" s="79"/>
      <c r="T164" s="79"/>
      <c r="U164" s="79"/>
      <c r="V164" s="83" t="s">
        <v>738</v>
      </c>
      <c r="W164" s="81">
        <v>43463.7559837963</v>
      </c>
      <c r="X164" s="83" t="s">
        <v>904</v>
      </c>
      <c r="Y164" s="79"/>
      <c r="Z164" s="79"/>
      <c r="AA164" s="85" t="s">
        <v>1074</v>
      </c>
      <c r="AB164" s="79"/>
      <c r="AC164" s="79" t="b">
        <v>0</v>
      </c>
      <c r="AD164" s="79">
        <v>0</v>
      </c>
      <c r="AE164" s="85" t="s">
        <v>1092</v>
      </c>
      <c r="AF164" s="79" t="b">
        <v>0</v>
      </c>
      <c r="AG164" s="79" t="s">
        <v>1100</v>
      </c>
      <c r="AH164" s="79"/>
      <c r="AI164" s="85" t="s">
        <v>1092</v>
      </c>
      <c r="AJ164" s="79" t="b">
        <v>0</v>
      </c>
      <c r="AK164" s="79">
        <v>1</v>
      </c>
      <c r="AL164" s="85" t="s">
        <v>1072</v>
      </c>
      <c r="AM164" s="79" t="s">
        <v>1114</v>
      </c>
      <c r="AN164" s="79" t="b">
        <v>0</v>
      </c>
      <c r="AO164" s="85" t="s">
        <v>1072</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3</v>
      </c>
      <c r="BC164" s="78" t="str">
        <f>REPLACE(INDEX(GroupVertices[Group],MATCH(Edges24[[#This Row],[Vertex 2]],GroupVertices[Vertex],0)),1,1,"")</f>
        <v>3</v>
      </c>
      <c r="BD164" s="48">
        <v>1</v>
      </c>
      <c r="BE164" s="49">
        <v>4.166666666666667</v>
      </c>
      <c r="BF164" s="48">
        <v>1</v>
      </c>
      <c r="BG164" s="49">
        <v>4.166666666666667</v>
      </c>
      <c r="BH164" s="48">
        <v>0</v>
      </c>
      <c r="BI164" s="49">
        <v>0</v>
      </c>
      <c r="BJ164" s="48">
        <v>22</v>
      </c>
      <c r="BK164" s="49">
        <v>91.66666666666667</v>
      </c>
      <c r="BL164" s="48">
        <v>24</v>
      </c>
    </row>
    <row r="165" spans="1:64" ht="15">
      <c r="A165" s="64" t="s">
        <v>330</v>
      </c>
      <c r="B165" s="64" t="s">
        <v>330</v>
      </c>
      <c r="C165" s="65"/>
      <c r="D165" s="66"/>
      <c r="E165" s="67"/>
      <c r="F165" s="68"/>
      <c r="G165" s="65"/>
      <c r="H165" s="69"/>
      <c r="I165" s="70"/>
      <c r="J165" s="70"/>
      <c r="K165" s="34" t="s">
        <v>65</v>
      </c>
      <c r="L165" s="77">
        <v>204</v>
      </c>
      <c r="M165" s="77"/>
      <c r="N165" s="72"/>
      <c r="O165" s="79" t="s">
        <v>176</v>
      </c>
      <c r="P165" s="81">
        <v>43463.926516203705</v>
      </c>
      <c r="Q165" s="79" t="s">
        <v>479</v>
      </c>
      <c r="R165" s="83" t="s">
        <v>557</v>
      </c>
      <c r="S165" s="79" t="s">
        <v>562</v>
      </c>
      <c r="T165" s="79"/>
      <c r="U165" s="79"/>
      <c r="V165" s="83" t="s">
        <v>739</v>
      </c>
      <c r="W165" s="81">
        <v>43463.926516203705</v>
      </c>
      <c r="X165" s="83" t="s">
        <v>905</v>
      </c>
      <c r="Y165" s="79"/>
      <c r="Z165" s="79"/>
      <c r="AA165" s="85" t="s">
        <v>1075</v>
      </c>
      <c r="AB165" s="79"/>
      <c r="AC165" s="79" t="b">
        <v>0</v>
      </c>
      <c r="AD165" s="79">
        <v>0</v>
      </c>
      <c r="AE165" s="85" t="s">
        <v>1092</v>
      </c>
      <c r="AF165" s="79" t="b">
        <v>0</v>
      </c>
      <c r="AG165" s="79" t="s">
        <v>1100</v>
      </c>
      <c r="AH165" s="79"/>
      <c r="AI165" s="85" t="s">
        <v>1092</v>
      </c>
      <c r="AJ165" s="79" t="b">
        <v>0</v>
      </c>
      <c r="AK165" s="79">
        <v>0</v>
      </c>
      <c r="AL165" s="85" t="s">
        <v>1092</v>
      </c>
      <c r="AM165" s="79" t="s">
        <v>1113</v>
      </c>
      <c r="AN165" s="79" t="b">
        <v>1</v>
      </c>
      <c r="AO165" s="85" t="s">
        <v>1075</v>
      </c>
      <c r="AP165" s="79" t="s">
        <v>176</v>
      </c>
      <c r="AQ165" s="79">
        <v>0</v>
      </c>
      <c r="AR165" s="79">
        <v>0</v>
      </c>
      <c r="AS165" s="79"/>
      <c r="AT165" s="79"/>
      <c r="AU165" s="79"/>
      <c r="AV165" s="79"/>
      <c r="AW165" s="79"/>
      <c r="AX165" s="79"/>
      <c r="AY165" s="79"/>
      <c r="AZ165" s="79"/>
      <c r="BA165">
        <v>2</v>
      </c>
      <c r="BB165" s="78" t="str">
        <f>REPLACE(INDEX(GroupVertices[Group],MATCH(Edges24[[#This Row],[Vertex 1]],GroupVertices[Vertex],0)),1,1,"")</f>
        <v>2</v>
      </c>
      <c r="BC165" s="78" t="str">
        <f>REPLACE(INDEX(GroupVertices[Group],MATCH(Edges24[[#This Row],[Vertex 2]],GroupVertices[Vertex],0)),1,1,"")</f>
        <v>2</v>
      </c>
      <c r="BD165" s="48">
        <v>0</v>
      </c>
      <c r="BE165" s="49">
        <v>0</v>
      </c>
      <c r="BF165" s="48">
        <v>2</v>
      </c>
      <c r="BG165" s="49">
        <v>10</v>
      </c>
      <c r="BH165" s="48">
        <v>0</v>
      </c>
      <c r="BI165" s="49">
        <v>0</v>
      </c>
      <c r="BJ165" s="48">
        <v>18</v>
      </c>
      <c r="BK165" s="49">
        <v>90</v>
      </c>
      <c r="BL165" s="48">
        <v>20</v>
      </c>
    </row>
    <row r="166" spans="1:64" ht="15">
      <c r="A166" s="64" t="s">
        <v>330</v>
      </c>
      <c r="B166" s="64" t="s">
        <v>330</v>
      </c>
      <c r="C166" s="65"/>
      <c r="D166" s="66"/>
      <c r="E166" s="67"/>
      <c r="F166" s="68"/>
      <c r="G166" s="65"/>
      <c r="H166" s="69"/>
      <c r="I166" s="70"/>
      <c r="J166" s="70"/>
      <c r="K166" s="34" t="s">
        <v>65</v>
      </c>
      <c r="L166" s="77">
        <v>205</v>
      </c>
      <c r="M166" s="77"/>
      <c r="N166" s="72"/>
      <c r="O166" s="79" t="s">
        <v>176</v>
      </c>
      <c r="P166" s="81">
        <v>43463.92828703704</v>
      </c>
      <c r="Q166" s="79" t="s">
        <v>480</v>
      </c>
      <c r="R166" s="83" t="s">
        <v>558</v>
      </c>
      <c r="S166" s="79" t="s">
        <v>562</v>
      </c>
      <c r="T166" s="79"/>
      <c r="U166" s="79"/>
      <c r="V166" s="83" t="s">
        <v>739</v>
      </c>
      <c r="W166" s="81">
        <v>43463.92828703704</v>
      </c>
      <c r="X166" s="83" t="s">
        <v>906</v>
      </c>
      <c r="Y166" s="79"/>
      <c r="Z166" s="79"/>
      <c r="AA166" s="85" t="s">
        <v>1076</v>
      </c>
      <c r="AB166" s="79"/>
      <c r="AC166" s="79" t="b">
        <v>0</v>
      </c>
      <c r="AD166" s="79">
        <v>0</v>
      </c>
      <c r="AE166" s="85" t="s">
        <v>1092</v>
      </c>
      <c r="AF166" s="79" t="b">
        <v>0</v>
      </c>
      <c r="AG166" s="79" t="s">
        <v>1100</v>
      </c>
      <c r="AH166" s="79"/>
      <c r="AI166" s="85" t="s">
        <v>1092</v>
      </c>
      <c r="AJ166" s="79" t="b">
        <v>0</v>
      </c>
      <c r="AK166" s="79">
        <v>0</v>
      </c>
      <c r="AL166" s="85" t="s">
        <v>1092</v>
      </c>
      <c r="AM166" s="79" t="s">
        <v>1113</v>
      </c>
      <c r="AN166" s="79" t="b">
        <v>1</v>
      </c>
      <c r="AO166" s="85" t="s">
        <v>1076</v>
      </c>
      <c r="AP166" s="79" t="s">
        <v>176</v>
      </c>
      <c r="AQ166" s="79">
        <v>0</v>
      </c>
      <c r="AR166" s="79">
        <v>0</v>
      </c>
      <c r="AS166" s="79"/>
      <c r="AT166" s="79"/>
      <c r="AU166" s="79"/>
      <c r="AV166" s="79"/>
      <c r="AW166" s="79"/>
      <c r="AX166" s="79"/>
      <c r="AY166" s="79"/>
      <c r="AZ166" s="79"/>
      <c r="BA166">
        <v>2</v>
      </c>
      <c r="BB166" s="78" t="str">
        <f>REPLACE(INDEX(GroupVertices[Group],MATCH(Edges24[[#This Row],[Vertex 1]],GroupVertices[Vertex],0)),1,1,"")</f>
        <v>2</v>
      </c>
      <c r="BC166" s="78" t="str">
        <f>REPLACE(INDEX(GroupVertices[Group],MATCH(Edges24[[#This Row],[Vertex 2]],GroupVertices[Vertex],0)),1,1,"")</f>
        <v>2</v>
      </c>
      <c r="BD166" s="48">
        <v>1</v>
      </c>
      <c r="BE166" s="49">
        <v>4.3478260869565215</v>
      </c>
      <c r="BF166" s="48">
        <v>0</v>
      </c>
      <c r="BG166" s="49">
        <v>0</v>
      </c>
      <c r="BH166" s="48">
        <v>0</v>
      </c>
      <c r="BI166" s="49">
        <v>0</v>
      </c>
      <c r="BJ166" s="48">
        <v>22</v>
      </c>
      <c r="BK166" s="49">
        <v>95.65217391304348</v>
      </c>
      <c r="BL166" s="48">
        <v>23</v>
      </c>
    </row>
    <row r="167" spans="1:64" ht="15">
      <c r="A167" s="64" t="s">
        <v>327</v>
      </c>
      <c r="B167" s="64" t="s">
        <v>334</v>
      </c>
      <c r="C167" s="65"/>
      <c r="D167" s="66"/>
      <c r="E167" s="67"/>
      <c r="F167" s="68"/>
      <c r="G167" s="65"/>
      <c r="H167" s="69"/>
      <c r="I167" s="70"/>
      <c r="J167" s="70"/>
      <c r="K167" s="34" t="s">
        <v>65</v>
      </c>
      <c r="L167" s="77">
        <v>206</v>
      </c>
      <c r="M167" s="77"/>
      <c r="N167" s="72"/>
      <c r="O167" s="79" t="s">
        <v>380</v>
      </c>
      <c r="P167" s="81">
        <v>43451.533055555556</v>
      </c>
      <c r="Q167" s="79" t="s">
        <v>481</v>
      </c>
      <c r="R167" s="83" t="s">
        <v>559</v>
      </c>
      <c r="S167" s="79" t="s">
        <v>562</v>
      </c>
      <c r="T167" s="79" t="s">
        <v>588</v>
      </c>
      <c r="U167" s="79"/>
      <c r="V167" s="83" t="s">
        <v>736</v>
      </c>
      <c r="W167" s="81">
        <v>43451.533055555556</v>
      </c>
      <c r="X167" s="83" t="s">
        <v>907</v>
      </c>
      <c r="Y167" s="79"/>
      <c r="Z167" s="79"/>
      <c r="AA167" s="85" t="s">
        <v>1077</v>
      </c>
      <c r="AB167" s="79"/>
      <c r="AC167" s="79" t="b">
        <v>0</v>
      </c>
      <c r="AD167" s="79">
        <v>0</v>
      </c>
      <c r="AE167" s="85" t="s">
        <v>1092</v>
      </c>
      <c r="AF167" s="79" t="b">
        <v>1</v>
      </c>
      <c r="AG167" s="79" t="s">
        <v>1101</v>
      </c>
      <c r="AH167" s="79"/>
      <c r="AI167" s="85" t="s">
        <v>1107</v>
      </c>
      <c r="AJ167" s="79" t="b">
        <v>0</v>
      </c>
      <c r="AK167" s="79">
        <v>0</v>
      </c>
      <c r="AL167" s="85" t="s">
        <v>1092</v>
      </c>
      <c r="AM167" s="79" t="s">
        <v>1115</v>
      </c>
      <c r="AN167" s="79" t="b">
        <v>1</v>
      </c>
      <c r="AO167" s="85" t="s">
        <v>1077</v>
      </c>
      <c r="AP167" s="79" t="s">
        <v>176</v>
      </c>
      <c r="AQ167" s="79">
        <v>0</v>
      </c>
      <c r="AR167" s="79">
        <v>0</v>
      </c>
      <c r="AS167" s="79"/>
      <c r="AT167" s="79"/>
      <c r="AU167" s="79"/>
      <c r="AV167" s="79"/>
      <c r="AW167" s="79"/>
      <c r="AX167" s="79"/>
      <c r="AY167" s="79"/>
      <c r="AZ167" s="79"/>
      <c r="BA167">
        <v>3</v>
      </c>
      <c r="BB167" s="78" t="str">
        <f>REPLACE(INDEX(GroupVertices[Group],MATCH(Edges24[[#This Row],[Vertex 1]],GroupVertices[Vertex],0)),1,1,"")</f>
        <v>3</v>
      </c>
      <c r="BC167" s="78" t="str">
        <f>REPLACE(INDEX(GroupVertices[Group],MATCH(Edges24[[#This Row],[Vertex 2]],GroupVertices[Vertex],0)),1,1,"")</f>
        <v>3</v>
      </c>
      <c r="BD167" s="48"/>
      <c r="BE167" s="49"/>
      <c r="BF167" s="48"/>
      <c r="BG167" s="49"/>
      <c r="BH167" s="48"/>
      <c r="BI167" s="49"/>
      <c r="BJ167" s="48"/>
      <c r="BK167" s="49"/>
      <c r="BL167" s="48"/>
    </row>
    <row r="168" spans="1:64" ht="15">
      <c r="A168" s="64" t="s">
        <v>327</v>
      </c>
      <c r="B168" s="64" t="s">
        <v>334</v>
      </c>
      <c r="C168" s="65"/>
      <c r="D168" s="66"/>
      <c r="E168" s="67"/>
      <c r="F168" s="68"/>
      <c r="G168" s="65"/>
      <c r="H168" s="69"/>
      <c r="I168" s="70"/>
      <c r="J168" s="70"/>
      <c r="K168" s="34" t="s">
        <v>65</v>
      </c>
      <c r="L168" s="77">
        <v>207</v>
      </c>
      <c r="M168" s="77"/>
      <c r="N168" s="72"/>
      <c r="O168" s="79" t="s">
        <v>380</v>
      </c>
      <c r="P168" s="81">
        <v>43452.09203703704</v>
      </c>
      <c r="Q168" s="79" t="s">
        <v>384</v>
      </c>
      <c r="R168" s="79"/>
      <c r="S168" s="79"/>
      <c r="T168" s="79" t="s">
        <v>588</v>
      </c>
      <c r="U168" s="79"/>
      <c r="V168" s="83" t="s">
        <v>736</v>
      </c>
      <c r="W168" s="81">
        <v>43452.09203703704</v>
      </c>
      <c r="X168" s="83" t="s">
        <v>908</v>
      </c>
      <c r="Y168" s="79"/>
      <c r="Z168" s="79"/>
      <c r="AA168" s="85" t="s">
        <v>1078</v>
      </c>
      <c r="AB168" s="79"/>
      <c r="AC168" s="79" t="b">
        <v>0</v>
      </c>
      <c r="AD168" s="79">
        <v>0</v>
      </c>
      <c r="AE168" s="85" t="s">
        <v>1092</v>
      </c>
      <c r="AF168" s="79" t="b">
        <v>1</v>
      </c>
      <c r="AG168" s="79" t="s">
        <v>1101</v>
      </c>
      <c r="AH168" s="79"/>
      <c r="AI168" s="85" t="s">
        <v>1107</v>
      </c>
      <c r="AJ168" s="79" t="b">
        <v>0</v>
      </c>
      <c r="AK168" s="79">
        <v>0</v>
      </c>
      <c r="AL168" s="85" t="s">
        <v>1077</v>
      </c>
      <c r="AM168" s="79" t="s">
        <v>1117</v>
      </c>
      <c r="AN168" s="79" t="b">
        <v>0</v>
      </c>
      <c r="AO168" s="85" t="s">
        <v>1077</v>
      </c>
      <c r="AP168" s="79" t="s">
        <v>176</v>
      </c>
      <c r="AQ168" s="79">
        <v>0</v>
      </c>
      <c r="AR168" s="79">
        <v>0</v>
      </c>
      <c r="AS168" s="79"/>
      <c r="AT168" s="79"/>
      <c r="AU168" s="79"/>
      <c r="AV168" s="79"/>
      <c r="AW168" s="79"/>
      <c r="AX168" s="79"/>
      <c r="AY168" s="79"/>
      <c r="AZ168" s="79"/>
      <c r="BA168">
        <v>3</v>
      </c>
      <c r="BB168" s="78" t="str">
        <f>REPLACE(INDEX(GroupVertices[Group],MATCH(Edges24[[#This Row],[Vertex 1]],GroupVertices[Vertex],0)),1,1,"")</f>
        <v>3</v>
      </c>
      <c r="BC168" s="78" t="str">
        <f>REPLACE(INDEX(GroupVertices[Group],MATCH(Edges24[[#This Row],[Vertex 2]],GroupVertices[Vertex],0)),1,1,"")</f>
        <v>3</v>
      </c>
      <c r="BD168" s="48"/>
      <c r="BE168" s="49"/>
      <c r="BF168" s="48"/>
      <c r="BG168" s="49"/>
      <c r="BH168" s="48"/>
      <c r="BI168" s="49"/>
      <c r="BJ168" s="48"/>
      <c r="BK168" s="49"/>
      <c r="BL168" s="48"/>
    </row>
    <row r="169" spans="1:64" ht="15">
      <c r="A169" s="64" t="s">
        <v>331</v>
      </c>
      <c r="B169" s="64" t="s">
        <v>334</v>
      </c>
      <c r="C169" s="65"/>
      <c r="D169" s="66"/>
      <c r="E169" s="67"/>
      <c r="F169" s="68"/>
      <c r="G169" s="65"/>
      <c r="H169" s="69"/>
      <c r="I169" s="70"/>
      <c r="J169" s="70"/>
      <c r="K169" s="34" t="s">
        <v>65</v>
      </c>
      <c r="L169" s="77">
        <v>209</v>
      </c>
      <c r="M169" s="77"/>
      <c r="N169" s="72"/>
      <c r="O169" s="79" t="s">
        <v>380</v>
      </c>
      <c r="P169" s="81">
        <v>43451.57325231482</v>
      </c>
      <c r="Q169" s="79" t="s">
        <v>384</v>
      </c>
      <c r="R169" s="79"/>
      <c r="S169" s="79"/>
      <c r="T169" s="79" t="s">
        <v>588</v>
      </c>
      <c r="U169" s="79"/>
      <c r="V169" s="83" t="s">
        <v>740</v>
      </c>
      <c r="W169" s="81">
        <v>43451.57325231482</v>
      </c>
      <c r="X169" s="83" t="s">
        <v>909</v>
      </c>
      <c r="Y169" s="79"/>
      <c r="Z169" s="79"/>
      <c r="AA169" s="85" t="s">
        <v>1079</v>
      </c>
      <c r="AB169" s="79"/>
      <c r="AC169" s="79" t="b">
        <v>0</v>
      </c>
      <c r="AD169" s="79">
        <v>0</v>
      </c>
      <c r="AE169" s="85" t="s">
        <v>1092</v>
      </c>
      <c r="AF169" s="79" t="b">
        <v>1</v>
      </c>
      <c r="AG169" s="79" t="s">
        <v>1101</v>
      </c>
      <c r="AH169" s="79"/>
      <c r="AI169" s="85" t="s">
        <v>1107</v>
      </c>
      <c r="AJ169" s="79" t="b">
        <v>0</v>
      </c>
      <c r="AK169" s="79">
        <v>0</v>
      </c>
      <c r="AL169" s="85" t="s">
        <v>1077</v>
      </c>
      <c r="AM169" s="79" t="s">
        <v>1115</v>
      </c>
      <c r="AN169" s="79" t="b">
        <v>0</v>
      </c>
      <c r="AO169" s="85" t="s">
        <v>1077</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3</v>
      </c>
      <c r="BC169" s="78" t="str">
        <f>REPLACE(INDEX(GroupVertices[Group],MATCH(Edges24[[#This Row],[Vertex 2]],GroupVertices[Vertex],0)),1,1,"")</f>
        <v>3</v>
      </c>
      <c r="BD169" s="48"/>
      <c r="BE169" s="49"/>
      <c r="BF169" s="48"/>
      <c r="BG169" s="49"/>
      <c r="BH169" s="48"/>
      <c r="BI169" s="49"/>
      <c r="BJ169" s="48"/>
      <c r="BK169" s="49"/>
      <c r="BL169" s="48"/>
    </row>
    <row r="170" spans="1:64" ht="15">
      <c r="A170" s="64" t="s">
        <v>331</v>
      </c>
      <c r="B170" s="64" t="s">
        <v>335</v>
      </c>
      <c r="C170" s="65"/>
      <c r="D170" s="66"/>
      <c r="E170" s="67"/>
      <c r="F170" s="68"/>
      <c r="G170" s="65"/>
      <c r="H170" s="69"/>
      <c r="I170" s="70"/>
      <c r="J170" s="70"/>
      <c r="K170" s="34" t="s">
        <v>65</v>
      </c>
      <c r="L170" s="77">
        <v>215</v>
      </c>
      <c r="M170" s="77"/>
      <c r="N170" s="72"/>
      <c r="O170" s="79" t="s">
        <v>380</v>
      </c>
      <c r="P170" s="81">
        <v>43464.1733912037</v>
      </c>
      <c r="Q170" s="79" t="s">
        <v>482</v>
      </c>
      <c r="R170" s="79"/>
      <c r="S170" s="79"/>
      <c r="T170" s="79"/>
      <c r="U170" s="79"/>
      <c r="V170" s="83" t="s">
        <v>740</v>
      </c>
      <c r="W170" s="81">
        <v>43464.1733912037</v>
      </c>
      <c r="X170" s="83" t="s">
        <v>910</v>
      </c>
      <c r="Y170" s="79"/>
      <c r="Z170" s="79"/>
      <c r="AA170" s="85" t="s">
        <v>1080</v>
      </c>
      <c r="AB170" s="79"/>
      <c r="AC170" s="79" t="b">
        <v>0</v>
      </c>
      <c r="AD170" s="79">
        <v>0</v>
      </c>
      <c r="AE170" s="85" t="s">
        <v>1092</v>
      </c>
      <c r="AF170" s="79" t="b">
        <v>0</v>
      </c>
      <c r="AG170" s="79" t="s">
        <v>1100</v>
      </c>
      <c r="AH170" s="79"/>
      <c r="AI170" s="85" t="s">
        <v>1092</v>
      </c>
      <c r="AJ170" s="79" t="b">
        <v>0</v>
      </c>
      <c r="AK170" s="79">
        <v>2</v>
      </c>
      <c r="AL170" s="85" t="s">
        <v>1066</v>
      </c>
      <c r="AM170" s="79" t="s">
        <v>1117</v>
      </c>
      <c r="AN170" s="79" t="b">
        <v>0</v>
      </c>
      <c r="AO170" s="85" t="s">
        <v>1066</v>
      </c>
      <c r="AP170" s="79" t="s">
        <v>176</v>
      </c>
      <c r="AQ170" s="79">
        <v>0</v>
      </c>
      <c r="AR170" s="79">
        <v>0</v>
      </c>
      <c r="AS170" s="79"/>
      <c r="AT170" s="79"/>
      <c r="AU170" s="79"/>
      <c r="AV170" s="79"/>
      <c r="AW170" s="79"/>
      <c r="AX170" s="79"/>
      <c r="AY170" s="79"/>
      <c r="AZ170" s="79"/>
      <c r="BA170">
        <v>2</v>
      </c>
      <c r="BB170" s="78" t="str">
        <f>REPLACE(INDEX(GroupVertices[Group],MATCH(Edges24[[#This Row],[Vertex 1]],GroupVertices[Vertex],0)),1,1,"")</f>
        <v>3</v>
      </c>
      <c r="BC170" s="78" t="str">
        <f>REPLACE(INDEX(GroupVertices[Group],MATCH(Edges24[[#This Row],[Vertex 2]],GroupVertices[Vertex],0)),1,1,"")</f>
        <v>3</v>
      </c>
      <c r="BD170" s="48"/>
      <c r="BE170" s="49"/>
      <c r="BF170" s="48"/>
      <c r="BG170" s="49"/>
      <c r="BH170" s="48"/>
      <c r="BI170" s="49"/>
      <c r="BJ170" s="48"/>
      <c r="BK170" s="49"/>
      <c r="BL170" s="48"/>
    </row>
    <row r="171" spans="1:64" ht="15">
      <c r="A171" s="64" t="s">
        <v>332</v>
      </c>
      <c r="B171" s="64" t="s">
        <v>377</v>
      </c>
      <c r="C171" s="65"/>
      <c r="D171" s="66"/>
      <c r="E171" s="67"/>
      <c r="F171" s="68"/>
      <c r="G171" s="65"/>
      <c r="H171" s="69"/>
      <c r="I171" s="70"/>
      <c r="J171" s="70"/>
      <c r="K171" s="34" t="s">
        <v>65</v>
      </c>
      <c r="L171" s="77">
        <v>220</v>
      </c>
      <c r="M171" s="77"/>
      <c r="N171" s="72"/>
      <c r="O171" s="79" t="s">
        <v>380</v>
      </c>
      <c r="P171" s="81">
        <v>43464.32481481481</v>
      </c>
      <c r="Q171" s="79" t="s">
        <v>483</v>
      </c>
      <c r="R171" s="83" t="s">
        <v>560</v>
      </c>
      <c r="S171" s="79" t="s">
        <v>585</v>
      </c>
      <c r="T171" s="79" t="s">
        <v>628</v>
      </c>
      <c r="U171" s="79"/>
      <c r="V171" s="83" t="s">
        <v>741</v>
      </c>
      <c r="W171" s="81">
        <v>43464.32481481481</v>
      </c>
      <c r="X171" s="83" t="s">
        <v>911</v>
      </c>
      <c r="Y171" s="79"/>
      <c r="Z171" s="79"/>
      <c r="AA171" s="85" t="s">
        <v>1081</v>
      </c>
      <c r="AB171" s="79"/>
      <c r="AC171" s="79" t="b">
        <v>0</v>
      </c>
      <c r="AD171" s="79">
        <v>0</v>
      </c>
      <c r="AE171" s="85" t="s">
        <v>1092</v>
      </c>
      <c r="AF171" s="79" t="b">
        <v>0</v>
      </c>
      <c r="AG171" s="79" t="s">
        <v>1100</v>
      </c>
      <c r="AH171" s="79"/>
      <c r="AI171" s="85" t="s">
        <v>1092</v>
      </c>
      <c r="AJ171" s="79" t="b">
        <v>0</v>
      </c>
      <c r="AK171" s="79">
        <v>0</v>
      </c>
      <c r="AL171" s="85" t="s">
        <v>1092</v>
      </c>
      <c r="AM171" s="79" t="s">
        <v>1131</v>
      </c>
      <c r="AN171" s="79" t="b">
        <v>0</v>
      </c>
      <c r="AO171" s="85" t="s">
        <v>1081</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10</v>
      </c>
      <c r="BC171" s="78" t="str">
        <f>REPLACE(INDEX(GroupVertices[Group],MATCH(Edges24[[#This Row],[Vertex 2]],GroupVertices[Vertex],0)),1,1,"")</f>
        <v>10</v>
      </c>
      <c r="BD171" s="48"/>
      <c r="BE171" s="49"/>
      <c r="BF171" s="48"/>
      <c r="BG171" s="49"/>
      <c r="BH171" s="48"/>
      <c r="BI171" s="49"/>
      <c r="BJ171" s="48"/>
      <c r="BK171" s="49"/>
      <c r="BL171" s="48"/>
    </row>
    <row r="172" spans="1:64" ht="15">
      <c r="A172" s="64" t="s">
        <v>333</v>
      </c>
      <c r="B172" s="64" t="s">
        <v>333</v>
      </c>
      <c r="C172" s="65"/>
      <c r="D172" s="66"/>
      <c r="E172" s="67"/>
      <c r="F172" s="68"/>
      <c r="G172" s="65"/>
      <c r="H172" s="69"/>
      <c r="I172" s="70"/>
      <c r="J172" s="70"/>
      <c r="K172" s="34" t="s">
        <v>65</v>
      </c>
      <c r="L172" s="77">
        <v>223</v>
      </c>
      <c r="M172" s="77"/>
      <c r="N172" s="72"/>
      <c r="O172" s="79" t="s">
        <v>176</v>
      </c>
      <c r="P172" s="81">
        <v>43464.739583333336</v>
      </c>
      <c r="Q172" s="79" t="s">
        <v>484</v>
      </c>
      <c r="R172" s="79" t="s">
        <v>561</v>
      </c>
      <c r="S172" s="79" t="s">
        <v>586</v>
      </c>
      <c r="T172" s="79" t="s">
        <v>629</v>
      </c>
      <c r="U172" s="79"/>
      <c r="V172" s="83" t="s">
        <v>742</v>
      </c>
      <c r="W172" s="81">
        <v>43464.739583333336</v>
      </c>
      <c r="X172" s="83" t="s">
        <v>912</v>
      </c>
      <c r="Y172" s="79"/>
      <c r="Z172" s="79"/>
      <c r="AA172" s="85" t="s">
        <v>1082</v>
      </c>
      <c r="AB172" s="79"/>
      <c r="AC172" s="79" t="b">
        <v>0</v>
      </c>
      <c r="AD172" s="79">
        <v>0</v>
      </c>
      <c r="AE172" s="85" t="s">
        <v>1092</v>
      </c>
      <c r="AF172" s="79" t="b">
        <v>0</v>
      </c>
      <c r="AG172" s="79" t="s">
        <v>1100</v>
      </c>
      <c r="AH172" s="79"/>
      <c r="AI172" s="85" t="s">
        <v>1092</v>
      </c>
      <c r="AJ172" s="79" t="b">
        <v>0</v>
      </c>
      <c r="AK172" s="79">
        <v>0</v>
      </c>
      <c r="AL172" s="85" t="s">
        <v>1092</v>
      </c>
      <c r="AM172" s="79" t="s">
        <v>1124</v>
      </c>
      <c r="AN172" s="79" t="b">
        <v>1</v>
      </c>
      <c r="AO172" s="85" t="s">
        <v>1082</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2</v>
      </c>
      <c r="BC172" s="78" t="str">
        <f>REPLACE(INDEX(GroupVertices[Group],MATCH(Edges24[[#This Row],[Vertex 2]],GroupVertices[Vertex],0)),1,1,"")</f>
        <v>2</v>
      </c>
      <c r="BD172" s="48">
        <v>0</v>
      </c>
      <c r="BE172" s="49">
        <v>0</v>
      </c>
      <c r="BF172" s="48">
        <v>0</v>
      </c>
      <c r="BG172" s="49">
        <v>0</v>
      </c>
      <c r="BH172" s="48">
        <v>0</v>
      </c>
      <c r="BI172" s="49">
        <v>0</v>
      </c>
      <c r="BJ172" s="48">
        <v>14</v>
      </c>
      <c r="BK172" s="49">
        <v>100</v>
      </c>
      <c r="BL172" s="48">
        <v>14</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allowBlank="1" showInputMessage="1" showErrorMessage="1" promptTitle="Vertex 2 Name" prompt="Enter the name of the edge's second vertex." sqref="B3:B172"/>
    <dataValidation allowBlank="1" showInputMessage="1" showErrorMessage="1" promptTitle="Vertex 1 Name" prompt="Enter the name of the edge's first vertex." sqref="A3:A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Color" prompt="To select an optional edge color, right-click and select Select Color on the right-click menu." sqref="C3:C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ErrorMessage="1" sqref="N2:N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s>
  <hyperlinks>
    <hyperlink ref="R3" r:id="rId1" display="https://twitter.com/i/web/status/1074508668601753602"/>
    <hyperlink ref="R7" r:id="rId2" display="https://twitter.com/i/web/status/1074670099532013578"/>
    <hyperlink ref="R12" r:id="rId3" display="https://lnkd.in/eftHfus"/>
    <hyperlink ref="R13" r:id="rId4" display="https://lnkd.in/eftHfus"/>
    <hyperlink ref="R20" r:id="rId5" display="https://www.counterpunch.org/2018/11/16/judge-orders-moratorium-on-offshore-fracking-in-federal-waters-off-california/"/>
    <hyperlink ref="R34" r:id="rId6" display="https://environmental-action.org/action/petition-stop-offshore-drilling/"/>
    <hyperlink ref="R43" r:id="rId7" display="https://www.instagram.com/p/BrjN0FHg2oypvrt5BkcD4w_VzDFiWHR9XxddAs0/?utm_source=ig_twitter_share&amp;igshid=zqm7p8a3i32b"/>
    <hyperlink ref="R44" r:id="rId8" display="https://twitter.com/i/web/status/1075283728518176768"/>
    <hyperlink ref="R46" r:id="rId9" display="https://twitter.com/i/web/status/1075370150902272001"/>
    <hyperlink ref="R47" r:id="rId10" display="https://environmental-action.org/action/petition-stop-offshore-drilling/"/>
    <hyperlink ref="R48" r:id="rId11" display="https://www.bassoe.no/a-good-year-turned-bad-offshore-rig-backlog-fell-in-2018/news/115/"/>
    <hyperlink ref="R51" r:id="rId12" display="https://twitter.com/i/web/status/1075701520916758528"/>
    <hyperlink ref="R52" r:id="rId13" display="https://twitter.com/i/web/status/1075781408197627910"/>
    <hyperlink ref="R65" r:id="rId14" display="https://twitter.com/i/web/status/1075823379914153984"/>
    <hyperlink ref="R73" r:id="rId15" display="https://twitter.com/i/web/status/1075838420264587264"/>
    <hyperlink ref="R74" r:id="rId16" display="https://twitter.com/i/web/status/1075838422063960064"/>
    <hyperlink ref="R75" r:id="rId17" display="https://www.facebook.com/MarylandAttorneyGeneral/"/>
    <hyperlink ref="R77" r:id="rId18" display="https://twitter.com/i/web/status/1075779281375113217"/>
    <hyperlink ref="R89" r:id="rId19" display="https://twitter.com/i/web/status/1076145067172220928"/>
    <hyperlink ref="R92" r:id="rId20" display="https://twitter.com/i/web/status/1075810801297047552"/>
    <hyperlink ref="R94" r:id="rId21" display="https://twitter.com/i/web/status/1074706182902816768"/>
    <hyperlink ref="R96" r:id="rId22" display="http://stopdroptooling.com/kit-details/Subsea-Tool-Kit-for-Working-At-Height--Stopdrop-Tooling/?platform=hootsuite"/>
    <hyperlink ref="R97" r:id="rId23" display="https://twitter.com/i/web/status/1076862559268102144"/>
    <hyperlink ref="R98" r:id="rId24" display="https://www.postandcourier.com/news/environmental-groups-will-join-sc-cities-to-sue-over-offshore/article_b25fdc70-fc9b-11e8-8fef-4fdde5bda055.html?utm_source=tw&amp;utm_medium=tweet&amp;utm_campaign=AFOCS"/>
    <hyperlink ref="R100" r:id="rId25" display="https://twitter.com/i/web/status/1074724159157080065"/>
    <hyperlink ref="R101" r:id="rId26" display="https://twitter.com/i/web/status/1075090066106650630"/>
    <hyperlink ref="R102" r:id="rId27" display="https://twitter.com/i/web/status/1075420240962617350"/>
    <hyperlink ref="R103" r:id="rId28" display="https://twitter.com/i/web/status/1076888172703944712"/>
    <hyperlink ref="R104" r:id="rId29" display="https://twitter.com/i/web/status/1076953796046131200"/>
    <hyperlink ref="R106" r:id="rId30" display="https://www.gishgallop.com/trump-bans-offshore-logging/?utm_source=twitter&amp;utm_medium=twitter&amp;utm_campaign=gishgallop"/>
    <hyperlink ref="R107" r:id="rId31" display="https://www.washingtonpost.com/energy-environment/2018/12/20/nine-state-attorneys-join-lawsuit-opposing-airguns-search-oil-atlantic/?utm_term=.1cdc0b3caf36"/>
    <hyperlink ref="R108" r:id="rId32" display="https://www.washingtonpost.com/energy-environment/2018/12/20/nine-state-attorneys-join-lawsuit-opposing-airguns-search-oil-atlantic/?utm_term=.1cdc0b3caf36"/>
    <hyperlink ref="R109" r:id="rId33" display="https://www.washingtonpost.com/energy-environment/2018/12/20/nine-state-attorneys-join-lawsuit-opposing-airguns-search-oil-atlantic/?utm_term=.1cdc0b3caf36"/>
    <hyperlink ref="R111" r:id="rId34" display="https://www.washingtonpost.com/energy-environment/2018/12/20/nine-state-attorneys-join-lawsuit-opposing-airguns-search-oil-atlantic/?utm_term=.1cdc0b3caf36"/>
    <hyperlink ref="R112" r:id="rId35" display="https://www.washingtonpost.com/energy-environment/2018/12/20/nine-state-attorneys-join-lawsuit-opposing-airguns-search-oil-atlantic/?utm_term=.1cdc0b3caf36"/>
    <hyperlink ref="R114" r:id="rId36" display="https://www.washingtonpost.com/energy-environment/2018/12/20/nine-state-attorneys-join-lawsuit-opposing-airguns-search-oil-atlantic/?utm_term=.1cdc0b3caf36"/>
    <hyperlink ref="R115" r:id="rId37" display="https://twitter.com/i/web/status/1076187427109244928"/>
    <hyperlink ref="R116" r:id="rId38" display="https://voicesmotherearth.blogspot.com/2018/12/mexico-targets-50-percent-jump-in-oil.html"/>
    <hyperlink ref="R117" r:id="rId39" display="https://twitter.com/i/web/status/1076627848213991424"/>
    <hyperlink ref="R118" r:id="rId40" display="https://twitter.com/i/web/status/1076653810779652098"/>
    <hyperlink ref="R119" r:id="rId41" display="https://twitter.com/i/web/status/1076839736533233664"/>
    <hyperlink ref="R120" r:id="rId42" display="https://twitter.com/i/web/status/1077892243586015232"/>
    <hyperlink ref="R122" r:id="rId43" display="https://twitter.com/i/web/status/1076150049837441024"/>
    <hyperlink ref="R123" r:id="rId44" display="https://www.delmarvanow.com/story/opinion/editorials/2018/12/21/seismic-testing-offshore-drilling-no-thanks-maryland/2364546002/"/>
    <hyperlink ref="R125" r:id="rId45" display="https://www.washingtonpost.com/energy-environment/2018/12/20/nine-state-attorneys-join-lawsuit-opposing-airguns-search-oil-atlantic/?utm_term=.1cdc0b3caf36"/>
    <hyperlink ref="R126" r:id="rId46" display="https://youtu.be/-wI7OD9lC9M"/>
    <hyperlink ref="R127" r:id="rId47" display="https://youtu.be/-wI7OD9lC9M"/>
    <hyperlink ref="R128" r:id="rId48" display="https://twitter.com/i/web/status/1078428384185716741"/>
    <hyperlink ref="R129" r:id="rId49" display="https://twitter.com/i/web/status/1074625862329339906"/>
    <hyperlink ref="R130" r:id="rId50" display="https://twitter.com/i/web/status/1074626030109745153"/>
    <hyperlink ref="R131" r:id="rId51" display="https://twitter.com/i/web/status/1074985028881403904"/>
    <hyperlink ref="R132" r:id="rId52" display="https://twitter.com/i/web/status/1078428368901627904"/>
    <hyperlink ref="R133" r:id="rId53" display="https://actionnetwork.org/petitions/dont-let-trump-drill-our-coast?source=twitter&amp;"/>
    <hyperlink ref="R134" r:id="rId54" display="https://twitter.com/i/web/status/1078452796574388226"/>
    <hyperlink ref="R135" r:id="rId55" display="https://twitter.com/i/web/status/1078455248337817600"/>
    <hyperlink ref="R137" r:id="rId56" display="https://public-accountability.org/report/the-california-oil-veto/?fbclid=IwAR1WbNm01NXzy3s-zfO4Uuo4donSO5UL-nnzTnZzIL6slTSOPVFoVw6yu2w"/>
    <hyperlink ref="R140" r:id="rId57" display="https://twitter.com/i/web/status/1078636690057691141"/>
    <hyperlink ref="R150" r:id="rId58" display="http://www.offshoreenergytoday.com/kishorn-to-prepare-worlds-largest-semi-submersible-rig-for-new-gig/"/>
    <hyperlink ref="R151" r:id="rId59" display="https://www.offshoreenergytoday.com/total-spins-drill-bit-at-brulpadda-re-entry-offshore-south-africa/#.XCTvhz7b0mU.twitter"/>
    <hyperlink ref="R152" r:id="rId60" display="https://twitter.com/i/web/status/1078734910700036096"/>
    <hyperlink ref="R153" r:id="rId61" display="https://twitter.com/i/web/status/1078754590017929217"/>
    <hyperlink ref="R154" r:id="rId62" display="https://twitter.com/i/web/status/1078755093489561600"/>
    <hyperlink ref="R156" r:id="rId63" display="https://www.thechronicleherald.ca/news/local/offshore-petroleum-board-issues-call-for-bids-267118/"/>
    <hyperlink ref="R158" r:id="rId64" display="https://twitter.com/i/web/status/1074276371143237634"/>
    <hyperlink ref="R159" r:id="rId65" display="https://www.thechronicleherald.ca/news/canada/rough-waters-spill-raises-new-questions-about-fast-growing-nl-oil-industry-268818/"/>
    <hyperlink ref="R160" r:id="rId66" display="https://twitter.com/i/web/status/1075040439806369792"/>
    <hyperlink ref="R161" r:id="rId67" display="https://twitter.com/i/web/status/1075759000661213187"/>
    <hyperlink ref="R162" r:id="rId68" display="https://www.thechronicleherald.ca/opinion/letter-to-the-editor/readers-corner-put-offshore-drilling-under-proper-microscope-271730/"/>
    <hyperlink ref="R163" r:id="rId69" display="https://www.instagram.com/p/BryxHMvnPoG/?utm_source=ig_twitter_share&amp;igshid=2dzjypyhu1pa"/>
    <hyperlink ref="R165" r:id="rId70" display="https://twitter.com/i/web/status/1079138536412958720"/>
    <hyperlink ref="R166" r:id="rId71" display="https://twitter.com/i/web/status/1079139180171554816"/>
    <hyperlink ref="R167" r:id="rId72" display="https://twitter.com/i/web/status/1074647296443342848"/>
    <hyperlink ref="R171" r:id="rId73" display="https://paper.li/CanadaVolunteer/environment?edition_id=2fdcba90-0c07-11e9-9722-0cc47a0d164b"/>
    <hyperlink ref="U28" r:id="rId74" display="https://pbs.twimg.com/media/DlOlQ6JXgAEYhuk.jpg"/>
    <hyperlink ref="U96" r:id="rId75" display="https://pbs.twimg.com/tweet_video_thumb/Du3sE4RVYAEHGCL.jpg"/>
    <hyperlink ref="U106" r:id="rId76" display="https://pbs.twimg.com/media/DvM7ISOU8AAyypb.jpg"/>
    <hyperlink ref="V3" r:id="rId77" display="http://pbs.twimg.com/profile_images/1067176768082141185/8Dt63wr6_normal.jpg"/>
    <hyperlink ref="V4" r:id="rId78" display="http://abs.twimg.com/sticky/default_profile_images/default_profile_normal.png"/>
    <hyperlink ref="V5" r:id="rId79" display="http://abs.twimg.com/sticky/default_profile_images/default_profile_normal.png"/>
    <hyperlink ref="V6" r:id="rId80" display="http://abs.twimg.com/sticky/default_profile_images/default_profile_normal.png"/>
    <hyperlink ref="V7" r:id="rId81" display="http://pbs.twimg.com/profile_images/794610479016673283/d_vP05Mt_normal.jpg"/>
    <hyperlink ref="V8" r:id="rId82" display="http://pbs.twimg.com/profile_images/950298060671811585/15MS3ukk_normal.jpg"/>
    <hyperlink ref="V9" r:id="rId83" display="http://pbs.twimg.com/profile_images/724236072440360960/b4bU_BiG_normal.jpg"/>
    <hyperlink ref="V10" r:id="rId84" display="http://pbs.twimg.com/profile_images/663557348879822848/YNOKvx1y_normal.jpg"/>
    <hyperlink ref="V11" r:id="rId85" display="http://pbs.twimg.com/profile_images/1031261762539204608/xVdS0Ifh_normal.jpg"/>
    <hyperlink ref="V12" r:id="rId86" display="http://pbs.twimg.com/profile_images/822203336094978049/lL3xQcGP_normal.jpg"/>
    <hyperlink ref="V13" r:id="rId87" display="http://pbs.twimg.com/profile_images/891844006279249923/by0BuaTE_normal.jpg"/>
    <hyperlink ref="V14" r:id="rId88" display="http://pbs.twimg.com/profile_images/638520114799734784/VdtqS2Ud_normal.jpg"/>
    <hyperlink ref="V15" r:id="rId89" display="http://pbs.twimg.com/profile_images/1056366873418387458/oRQTgT2K_normal.jpg"/>
    <hyperlink ref="V16" r:id="rId90" display="http://pbs.twimg.com/profile_images/951893133914144768/0zYitisF_normal.jpg"/>
    <hyperlink ref="V17" r:id="rId91" display="http://pbs.twimg.com/profile_images/878715391333236737/UAJUTwY8_normal.jpg"/>
    <hyperlink ref="V18" r:id="rId92" display="http://pbs.twimg.com/profile_images/854035276687171584/_sSFeWOS_normal.jpg"/>
    <hyperlink ref="V19" r:id="rId93" display="http://pbs.twimg.com/profile_images/978788148451860480/yd2bSUss_normal.jpg"/>
    <hyperlink ref="V20" r:id="rId94" display="http://pbs.twimg.com/profile_images/565710210614824960/_tjijrkv_normal.jpeg"/>
    <hyperlink ref="V21" r:id="rId95" display="http://pbs.twimg.com/profile_images/1842542361/egg_shell_normal.png"/>
    <hyperlink ref="V22" r:id="rId96" display="http://pbs.twimg.com/profile_images/1078154472566579200/8xwThvJH_normal.jpg"/>
    <hyperlink ref="V23" r:id="rId97" display="http://pbs.twimg.com/profile_images/1014031154746281984/s-S7e5jg_normal.jpg"/>
    <hyperlink ref="V24" r:id="rId98" display="http://pbs.twimg.com/profile_images/1072410795605196800/to03SQdL_normal.jpg"/>
    <hyperlink ref="V25" r:id="rId99" display="http://pbs.twimg.com/profile_images/1073917025309741056/njxiE0q5_normal.jpg"/>
    <hyperlink ref="V26" r:id="rId100" display="http://pbs.twimg.com/profile_images/971457493200125954/6IAGg-HB_normal.jpg"/>
    <hyperlink ref="V27" r:id="rId101" display="http://pbs.twimg.com/profile_images/944813976881377281/BZFR2v3m_normal.jpg"/>
    <hyperlink ref="V28" r:id="rId102" display="https://pbs.twimg.com/media/DlOlQ6JXgAEYhuk.jpg"/>
    <hyperlink ref="V29" r:id="rId103" display="http://pbs.twimg.com/profile_images/894324889041203201/l1qc7UeY_normal.jpg"/>
    <hyperlink ref="V30" r:id="rId104" display="http://pbs.twimg.com/profile_images/876547842092879872/v4UKUBpw_normal.jpg"/>
    <hyperlink ref="V31" r:id="rId105" display="http://pbs.twimg.com/profile_images/890354480855699457/2UsqY7fj_normal.jpg"/>
    <hyperlink ref="V32" r:id="rId106" display="http://abs.twimg.com/sticky/default_profile_images/default_profile_normal.png"/>
    <hyperlink ref="V33" r:id="rId107" display="http://pbs.twimg.com/profile_images/1015986451866161153/mRzQqxv7_normal.jpg"/>
    <hyperlink ref="V34" r:id="rId108" display="http://pbs.twimg.com/profile_images/776139303441174528/V9JcsLz7_normal.jpg"/>
    <hyperlink ref="V35" r:id="rId109" display="http://abs.twimg.com/sticky/default_profile_images/default_profile_normal.png"/>
    <hyperlink ref="V36" r:id="rId110" display="http://pbs.twimg.com/profile_images/283919605/RTNA_rising_tide_north_america_logo_SMALL_normal.jpg"/>
    <hyperlink ref="V37" r:id="rId111" display="http://pbs.twimg.com/profile_images/630099609914732545/Pa8mZHSW_normal.png"/>
    <hyperlink ref="V38" r:id="rId112" display="http://pbs.twimg.com/profile_images/1049485585046536192/uFalZNJ9_normal.jpg"/>
    <hyperlink ref="V39" r:id="rId113" display="http://pbs.twimg.com/profile_images/837415664835039233/qbxNjcAk_normal.jpg"/>
    <hyperlink ref="V40" r:id="rId114" display="http://pbs.twimg.com/profile_images/762675488997408768/vT28rv3M_normal.jpg"/>
    <hyperlink ref="V41" r:id="rId115" display="http://pbs.twimg.com/profile_images/911370221268566016/wEwusJn__normal.jpg"/>
    <hyperlink ref="V42" r:id="rId116" display="http://pbs.twimg.com/profile_images/906278802325569536/L-7K8Q8a_normal.jpg"/>
    <hyperlink ref="V43" r:id="rId117" display="http://pbs.twimg.com/profile_images/1074649198375723009/5LVI0Vmn_normal.jpg"/>
    <hyperlink ref="V44" r:id="rId118" display="http://pbs.twimg.com/profile_images/1075251421589647360/hdJalURP_normal.jpg"/>
    <hyperlink ref="V45" r:id="rId119" display="http://pbs.twimg.com/profile_images/378800000054716513/b78ce7e38fb10d41a67fce699b5cb753_normal.jpeg"/>
    <hyperlink ref="V46" r:id="rId120" display="http://pbs.twimg.com/profile_images/875629406076653569/qVBiK0rE_normal.jpg"/>
    <hyperlink ref="V47" r:id="rId121" display="http://pbs.twimg.com/profile_images/1069921054313697280/aRn5yMOs_normal.jpg"/>
    <hyperlink ref="V48" r:id="rId122" display="http://pbs.twimg.com/profile_images/745925732212301824/Y3m7VTo2_normal.jpg"/>
    <hyperlink ref="V49" r:id="rId123" display="http://pbs.twimg.com/profile_images/701872181391847427/R9KtN_RY_normal.jpg"/>
    <hyperlink ref="V50" r:id="rId124" display="http://pbs.twimg.com/profile_images/1068660371672580096/v19f4Lb7_normal.jpg"/>
    <hyperlink ref="V51" r:id="rId125" display="http://pbs.twimg.com/profile_images/784656651936817152/rBxN_kvC_normal.jpg"/>
    <hyperlink ref="V52" r:id="rId126" display="http://pbs.twimg.com/profile_images/682014721214660608/PuZ-8aO3_normal.jpg"/>
    <hyperlink ref="V53" r:id="rId127" display="http://pbs.twimg.com/profile_images/658705468978696192/JDba7pjE_normal.jpg"/>
    <hyperlink ref="V54" r:id="rId128" display="http://pbs.twimg.com/profile_images/519675481939931136/AMLOrPmK_normal.png"/>
    <hyperlink ref="V55" r:id="rId129" display="http://pbs.twimg.com/profile_images/1060208493972672513/roq6Ufu__normal.jpg"/>
    <hyperlink ref="V56" r:id="rId130" display="http://pbs.twimg.com/profile_images/912506717656748032/94kzvD4U_normal.jpg"/>
    <hyperlink ref="V57" r:id="rId131" display="http://pbs.twimg.com/profile_images/700023916383887360/ZUUDlhBH_normal.jpg"/>
    <hyperlink ref="V58" r:id="rId132" display="http://pbs.twimg.com/profile_images/978627270435733504/D_dZ7Xa2_normal.jpg"/>
    <hyperlink ref="V59" r:id="rId133" display="http://pbs.twimg.com/profile_images/1066734490599518208/4gs6scAl_normal.jpg"/>
    <hyperlink ref="V60" r:id="rId134" display="http://pbs.twimg.com/profile_images/278887748/l_9326d30e23f343738e305e507e4a6bcd_normal.jpg"/>
    <hyperlink ref="V61" r:id="rId135" display="http://pbs.twimg.com/profile_images/978310746948931585/dXOeGqdk_normal.jpg"/>
    <hyperlink ref="V62" r:id="rId136" display="http://pbs.twimg.com/profile_images/896178490340507648/ynyS7dpH_normal.jpg"/>
    <hyperlink ref="V63" r:id="rId137" display="http://pbs.twimg.com/profile_images/1059535800197558272/P-8HfCf7_normal.jpg"/>
    <hyperlink ref="V64" r:id="rId138" display="http://pbs.twimg.com/profile_images/639988053507899392/6k8oImUU_normal.jpg"/>
    <hyperlink ref="V65" r:id="rId139" display="http://pbs.twimg.com/profile_images/1039875063644807168/XDvb1Ukt_normal.jpg"/>
    <hyperlink ref="V66" r:id="rId140" display="http://pbs.twimg.com/profile_images/1159675136/chart_normal.jpg"/>
    <hyperlink ref="V67" r:id="rId141" display="http://abs.twimg.com/sticky/default_profile_images/default_profile_normal.png"/>
    <hyperlink ref="V68" r:id="rId142" display="http://pbs.twimg.com/profile_images/378800000645569920/4ae37524d50cfe32c0ae4ab5d07a8b68_normal.jpeg"/>
    <hyperlink ref="V69" r:id="rId143" display="http://pbs.twimg.com/profile_images/2344006563/0tyravynrlrmz86xh3uy_normal.jpeg"/>
    <hyperlink ref="V70" r:id="rId144" display="http://pbs.twimg.com/profile_images/967507605299060737/bu35ut7J_normal.jpg"/>
    <hyperlink ref="V71" r:id="rId145" display="http://pbs.twimg.com/profile_images/1057270445773332480/Qaepfi_s_normal.jpg"/>
    <hyperlink ref="V72" r:id="rId146" display="http://pbs.twimg.com/profile_images/1065386977749598215/DhymrxZr_normal.jpg"/>
    <hyperlink ref="V73" r:id="rId147" display="http://pbs.twimg.com/profile_images/1054809095243321344/irS834_A_normal.jpg"/>
    <hyperlink ref="V74" r:id="rId148" display="http://pbs.twimg.com/profile_images/1054809095243321344/irS834_A_normal.jpg"/>
    <hyperlink ref="V75" r:id="rId149" display="http://pbs.twimg.com/profile_images/1054809095243321344/irS834_A_normal.jpg"/>
    <hyperlink ref="V76" r:id="rId150" display="http://pbs.twimg.com/profile_images/1054809095243321344/irS834_A_normal.jpg"/>
    <hyperlink ref="V77" r:id="rId151" display="http://pbs.twimg.com/profile_images/1054809095243321344/irS834_A_normal.jpg"/>
    <hyperlink ref="V78" r:id="rId152" display="http://pbs.twimg.com/profile_images/1054809095243321344/irS834_A_normal.jpg"/>
    <hyperlink ref="V79" r:id="rId153" display="http://pbs.twimg.com/profile_images/660257377581719552/OB_HnHiP_normal.jpg"/>
    <hyperlink ref="V80" r:id="rId154" display="http://pbs.twimg.com/profile_images/823527160141008896/KJk7z4GX_normal.jpg"/>
    <hyperlink ref="V81" r:id="rId155" display="http://pbs.twimg.com/profile_images/1046575509063290881/w3s8EUp9_normal.jpg"/>
    <hyperlink ref="V82" r:id="rId156" display="http://abs.twimg.com/sticky/default_profile_images/default_profile_normal.png"/>
    <hyperlink ref="V83" r:id="rId157" display="http://pbs.twimg.com/profile_images/699254016019210240/0R8jx9cC_normal.jpg"/>
    <hyperlink ref="V84" r:id="rId158" display="http://abs.twimg.com/sticky/default_profile_images/default_profile_normal.png"/>
    <hyperlink ref="V85" r:id="rId159" display="http://pbs.twimg.com/profile_images/974987722812280832/pJ4NRnuS_normal.jpg"/>
    <hyperlink ref="V86" r:id="rId160" display="http://pbs.twimg.com/profile_images/1640609196/healer_cu_normal.png"/>
    <hyperlink ref="V87" r:id="rId161" display="http://pbs.twimg.com/profile_images/1023942923363262464/BQL72ehE_normal.jpg"/>
    <hyperlink ref="V88" r:id="rId162" display="http://pbs.twimg.com/profile_images/1029495491833151488/TPtD14q3_normal.jpg"/>
    <hyperlink ref="V89" r:id="rId163" display="http://pbs.twimg.com/profile_images/765251825465430016/TWFwdPlM_normal.jpg"/>
    <hyperlink ref="V90" r:id="rId164" display="http://pbs.twimg.com/profile_images/749310470230773760/B0buVu5J_normal.jpg"/>
    <hyperlink ref="V91" r:id="rId165" display="http://pbs.twimg.com/profile_images/1007518123480711168/cBYsmN0l_normal.jpg"/>
    <hyperlink ref="V92" r:id="rId166" display="http://pbs.twimg.com/profile_images/606911556811526144/zldLM40W_normal.jpg"/>
    <hyperlink ref="V93" r:id="rId167" display="http://pbs.twimg.com/profile_images/829730620825796608/wo8Faqck_normal.jpg"/>
    <hyperlink ref="V94" r:id="rId168" display="http://pbs.twimg.com/profile_images/948886222373519361/DY9IkZro_normal.jpg"/>
    <hyperlink ref="V95" r:id="rId169" display="http://pbs.twimg.com/profile_images/1045854798166335488/GeZAisEr_normal.jpg"/>
    <hyperlink ref="V96" r:id="rId170" display="https://pbs.twimg.com/tweet_video_thumb/Du3sE4RVYAEHGCL.jpg"/>
    <hyperlink ref="V97" r:id="rId171" display="http://pbs.twimg.com/profile_images/1462952855/500x500_normal.jpg"/>
    <hyperlink ref="V98" r:id="rId172" display="http://pbs.twimg.com/profile_images/885171092188532737/RN-Xynsf_normal.jpg"/>
    <hyperlink ref="V99" r:id="rId173" display="http://pbs.twimg.com/profile_images/550156529601507328/vZw7GV6P_normal.jpeg"/>
    <hyperlink ref="V100" r:id="rId174" display="http://pbs.twimg.com/profile_images/885171092188532737/RN-Xynsf_normal.jpg"/>
    <hyperlink ref="V101" r:id="rId175" display="http://pbs.twimg.com/profile_images/885171092188532737/RN-Xynsf_normal.jpg"/>
    <hyperlink ref="V102" r:id="rId176" display="http://pbs.twimg.com/profile_images/885171092188532737/RN-Xynsf_normal.jpg"/>
    <hyperlink ref="V103" r:id="rId177" display="http://pbs.twimg.com/profile_images/885171092188532737/RN-Xynsf_normal.jpg"/>
    <hyperlink ref="V104" r:id="rId178" display="http://pbs.twimg.com/profile_images/867749276969041920/bYKdV5_t_normal.jpg"/>
    <hyperlink ref="V105" r:id="rId179" display="http://pbs.twimg.com/profile_images/562540822625669121/xyvo7Ef2_normal.jpeg"/>
    <hyperlink ref="V106" r:id="rId180" display="https://pbs.twimg.com/media/DvM7ISOU8AAyypb.jpg"/>
    <hyperlink ref="V107" r:id="rId181" display="http://pbs.twimg.com/profile_images/1254784821/22_Martha_BrockSLCA__8_110710_0194_normal.jpg"/>
    <hyperlink ref="V108" r:id="rId182" display="http://pbs.twimg.com/profile_images/1083924887/SwellReal_normal.jpg"/>
    <hyperlink ref="V109" r:id="rId183" display="http://pbs.twimg.com/profile_images/826237585747963904/iFU7Zzaw_normal.jpg"/>
    <hyperlink ref="V110" r:id="rId184" display="http://abs.twimg.com/sticky/default_profile_images/default_profile_normal.png"/>
    <hyperlink ref="V111" r:id="rId185" display="http://abs.twimg.com/sticky/default_profile_images/default_profile_normal.png"/>
    <hyperlink ref="V112" r:id="rId186" display="http://pbs.twimg.com/profile_images/500043880285601793/cywDsU2O_normal.jpeg"/>
    <hyperlink ref="V113" r:id="rId187" display="http://pbs.twimg.com/profile_images/441959546223730689/elKXRp_k_normal.jpeg"/>
    <hyperlink ref="V114" r:id="rId188" display="http://pbs.twimg.com/profile_images/784804487001088000/YAq89e79_normal.jpg"/>
    <hyperlink ref="V115" r:id="rId189" display="http://pbs.twimg.com/profile_images/681503975997181953/YAZ4fyu-_normal.jpg"/>
    <hyperlink ref="V116" r:id="rId190" display="http://pbs.twimg.com/profile_images/681503975997181953/YAZ4fyu-_normal.jpg"/>
    <hyperlink ref="V117" r:id="rId191" display="http://pbs.twimg.com/profile_images/681503975997181953/YAZ4fyu-_normal.jpg"/>
    <hyperlink ref="V118" r:id="rId192" display="http://pbs.twimg.com/profile_images/681503975997181953/YAZ4fyu-_normal.jpg"/>
    <hyperlink ref="V119" r:id="rId193" display="http://pbs.twimg.com/profile_images/681503975997181953/YAZ4fyu-_normal.jpg"/>
    <hyperlink ref="V120" r:id="rId194" display="http://pbs.twimg.com/profile_images/681503975997181953/YAZ4fyu-_normal.jpg"/>
    <hyperlink ref="V121" r:id="rId195" display="http://pbs.twimg.com/profile_images/1842434016/ea_avatar_normal.png"/>
    <hyperlink ref="V122" r:id="rId196" display="http://pbs.twimg.com/profile_images/1842434016/ea_avatar_normal.png"/>
    <hyperlink ref="V123" r:id="rId197" display="http://pbs.twimg.com/profile_images/1842434016/ea_avatar_normal.png"/>
    <hyperlink ref="V124" r:id="rId198" display="http://pbs.twimg.com/profile_images/1842434016/ea_avatar_normal.png"/>
    <hyperlink ref="V125" r:id="rId199" display="http://abs.twimg.com/sticky/default_profile_images/default_profile_normal.png"/>
    <hyperlink ref="V126" r:id="rId200" display="http://pbs.twimg.com/profile_images/378800000048746068/76d334f94fdbe55a6ec89d6745c86763_normal.jpeg"/>
    <hyperlink ref="V127" r:id="rId201" display="http://pbs.twimg.com/profile_images/378800000048746068/76d334f94fdbe55a6ec89d6745c86763_normal.jpeg"/>
    <hyperlink ref="V128" r:id="rId202" display="http://pbs.twimg.com/profile_images/1071424253487185922/FUeAeRC7_normal.jpg"/>
    <hyperlink ref="V129" r:id="rId203" display="http://pbs.twimg.com/profile_images/1071424253487185922/FUeAeRC7_normal.jpg"/>
    <hyperlink ref="V130" r:id="rId204" display="http://pbs.twimg.com/profile_images/1071424253487185922/FUeAeRC7_normal.jpg"/>
    <hyperlink ref="V131" r:id="rId205" display="http://pbs.twimg.com/profile_images/1071424253487185922/FUeAeRC7_normal.jpg"/>
    <hyperlink ref="V132" r:id="rId206" display="http://pbs.twimg.com/profile_images/1071424253487185922/FUeAeRC7_normal.jpg"/>
    <hyperlink ref="V133" r:id="rId207" display="http://abs.twimg.com/sticky/default_profile_images/default_profile_normal.png"/>
    <hyperlink ref="V134" r:id="rId208" display="http://abs.twimg.com/sticky/default_profile_images/default_profile_normal.png"/>
    <hyperlink ref="V135" r:id="rId209" display="http://pbs.twimg.com/profile_images/990145961564532738/-pGXnjZk_normal.jpg"/>
    <hyperlink ref="V136" r:id="rId210" display="http://pbs.twimg.com/profile_images/565710210614824960/_tjijrkv_normal.jpeg"/>
    <hyperlink ref="V137" r:id="rId211" display="http://pbs.twimg.com/profile_images/565710210614824960/_tjijrkv_normal.jpeg"/>
    <hyperlink ref="V138" r:id="rId212" display="http://pbs.twimg.com/profile_images/565710210614824960/_tjijrkv_normal.jpeg"/>
    <hyperlink ref="V139" r:id="rId213" display="http://pbs.twimg.com/profile_images/1043374537654628352/bIva5c8h_normal.jpg"/>
    <hyperlink ref="V140" r:id="rId214" display="http://pbs.twimg.com/profile_images/1040066968257085440/3MBBgUVI_normal.jpg"/>
    <hyperlink ref="V141" r:id="rId215" display="http://pbs.twimg.com/profile_images/2616597060/57xi10tkvhsasqex4uad_normal.jpeg"/>
    <hyperlink ref="V142" r:id="rId216" display="http://pbs.twimg.com/profile_images/839949773654257664/M9TLJaVJ_normal.jpg"/>
    <hyperlink ref="V143" r:id="rId217" display="http://pbs.twimg.com/profile_images/839949773654257664/M9TLJaVJ_normal.jpg"/>
    <hyperlink ref="V144" r:id="rId218" display="http://pbs.twimg.com/profile_images/839949773654257664/M9TLJaVJ_normal.jpg"/>
    <hyperlink ref="V145" r:id="rId219" display="http://pbs.twimg.com/profile_images/839949773654257664/M9TLJaVJ_normal.jpg"/>
    <hyperlink ref="V146" r:id="rId220" display="http://pbs.twimg.com/profile_images/839949773654257664/M9TLJaVJ_normal.jpg"/>
    <hyperlink ref="V147" r:id="rId221" display="http://pbs.twimg.com/profile_images/839949773654257664/M9TLJaVJ_normal.jpg"/>
    <hyperlink ref="V148" r:id="rId222" display="http://pbs.twimg.com/profile_images/839949773654257664/M9TLJaVJ_normal.jpg"/>
    <hyperlink ref="V149" r:id="rId223" display="http://pbs.twimg.com/profile_images/839949773654257664/M9TLJaVJ_normal.jpg"/>
    <hyperlink ref="V150" r:id="rId224" display="http://pbs.twimg.com/profile_images/1053005063147401217/TLekSEVb_normal.jpg"/>
    <hyperlink ref="V151" r:id="rId225" display="http://pbs.twimg.com/profile_images/1053005063147401217/TLekSEVb_normal.jpg"/>
    <hyperlink ref="V152" r:id="rId226" display="http://pbs.twimg.com/profile_images/910245798146961414/_waEsBdy_normal.jpg"/>
    <hyperlink ref="V153" r:id="rId227" display="http://pbs.twimg.com/profile_images/822379248056795139/s1sqOXyr_normal.jpg"/>
    <hyperlink ref="V154" r:id="rId228" display="http://pbs.twimg.com/profile_images/822379248056795139/s1sqOXyr_normal.jpg"/>
    <hyperlink ref="V155" r:id="rId229" display="http://abs.twimg.com/sticky/default_profile_images/default_profile_normal.png"/>
    <hyperlink ref="V156" r:id="rId230" display="http://pbs.twimg.com/profile_images/879338620183818245/ClvG1Gc6_normal.jpg"/>
    <hyperlink ref="V157" r:id="rId231" display="http://pbs.twimg.com/profile_images/879338620183818245/ClvG1Gc6_normal.jpg"/>
    <hyperlink ref="V158" r:id="rId232" display="http://pbs.twimg.com/profile_images/879338620183818245/ClvG1Gc6_normal.jpg"/>
    <hyperlink ref="V159" r:id="rId233" display="http://pbs.twimg.com/profile_images/879338620183818245/ClvG1Gc6_normal.jpg"/>
    <hyperlink ref="V160" r:id="rId234" display="http://pbs.twimg.com/profile_images/879338620183818245/ClvG1Gc6_normal.jpg"/>
    <hyperlink ref="V161" r:id="rId235" display="http://pbs.twimg.com/profile_images/879338620183818245/ClvG1Gc6_normal.jpg"/>
    <hyperlink ref="V162" r:id="rId236" display="http://pbs.twimg.com/profile_images/879338620183818245/ClvG1Gc6_normal.jpg"/>
    <hyperlink ref="V163" r:id="rId237" display="http://pbs.twimg.com/profile_images/1077803876042985474/yuwgm1Mj_normal.jpg"/>
    <hyperlink ref="V164" r:id="rId238" display="http://pbs.twimg.com/profile_images/607943440547127297/AdYuGWFV_normal.jpg"/>
    <hyperlink ref="V165" r:id="rId239" display="http://pbs.twimg.com/profile_images/2282723356/998kb8yt910lvpw7rsmm_normal.jpeg"/>
    <hyperlink ref="V166" r:id="rId240" display="http://pbs.twimg.com/profile_images/2282723356/998kb8yt910lvpw7rsmm_normal.jpeg"/>
    <hyperlink ref="V167" r:id="rId241" display="http://pbs.twimg.com/profile_images/879338620183818245/ClvG1Gc6_normal.jpg"/>
    <hyperlink ref="V168" r:id="rId242" display="http://pbs.twimg.com/profile_images/879338620183818245/ClvG1Gc6_normal.jpg"/>
    <hyperlink ref="V169" r:id="rId243" display="http://pbs.twimg.com/profile_images/992396702572310528/Yuxg5hh4_normal.jpg"/>
    <hyperlink ref="V170" r:id="rId244" display="http://pbs.twimg.com/profile_images/992396702572310528/Yuxg5hh4_normal.jpg"/>
    <hyperlink ref="V171" r:id="rId245" display="http://pbs.twimg.com/profile_images/3444040731/de7e8dada35e9cad224080feddd32f36_normal.jpeg"/>
    <hyperlink ref="V172" r:id="rId246" display="http://pbs.twimg.com/profile_images/1016533650429497344/sQARhSU2_normal.jpg"/>
    <hyperlink ref="X3" r:id="rId247" display="https://twitter.com/#!/jakeclevine/status/1074508668601753602"/>
    <hyperlink ref="X4" r:id="rId248" display="https://twitter.com/#!/barssjohn/status/1074648946922979328"/>
    <hyperlink ref="X5" r:id="rId249" display="https://twitter.com/#!/barssjohn/status/1074654319956369408"/>
    <hyperlink ref="X6" r:id="rId250" display="https://twitter.com/#!/marion12moore/status/1074656684163981312"/>
    <hyperlink ref="X7" r:id="rId251" display="https://twitter.com/#!/selfruling1/status/1074670099532013578"/>
    <hyperlink ref="X8" r:id="rId252" display="https://twitter.com/#!/plattsgas/status/1074706256038948864"/>
    <hyperlink ref="X9" r:id="rId253" display="https://twitter.com/#!/brianjscheid/status/1074706318588563456"/>
    <hyperlink ref="X10" r:id="rId254" display="https://twitter.com/#!/patchofdarkness/status/1074706344219836421"/>
    <hyperlink ref="X11" r:id="rId255" display="https://twitter.com/#!/danabrothers/status/1074708132021092352"/>
    <hyperlink ref="X12" r:id="rId256" display="https://twitter.com/#!/alialexali1234/status/1074308633242923008"/>
    <hyperlink ref="X13" r:id="rId257" display="https://twitter.com/#!/sarmientolavoz/status/1074719385917386753"/>
    <hyperlink ref="X14" r:id="rId258" display="https://twitter.com/#!/greymessenger/status/1074738569405755392"/>
    <hyperlink ref="X15" r:id="rId259" display="https://twitter.com/#!/leafwarbler/status/1074767915281498112"/>
    <hyperlink ref="X16" r:id="rId260" display="https://twitter.com/#!/sunns902/status/1074770126631825408"/>
    <hyperlink ref="X17" r:id="rId261" display="https://twitter.com/#!/nlsmith99/status/1074771385820401664"/>
    <hyperlink ref="X18" r:id="rId262" display="https://twitter.com/#!/breathingdelhi/status/1074771573872189440"/>
    <hyperlink ref="X19" r:id="rId263" display="https://twitter.com/#!/monstrum/status/1074776922553430016"/>
    <hyperlink ref="X20" r:id="rId264" display="https://twitter.com/#!/danbacher/status/1064771269374033920"/>
    <hyperlink ref="X21" r:id="rId265" display="https://twitter.com/#!/kirkmurphy/status/1074779620858245120"/>
    <hyperlink ref="X22" r:id="rId266" display="https://twitter.com/#!/janetrweil/status/1074807735680524289"/>
    <hyperlink ref="X23" r:id="rId267" display="https://twitter.com/#!/occupytheport/status/1074808026844942337"/>
    <hyperlink ref="X24" r:id="rId268" display="https://twitter.com/#!/mastaofmp3s/status/1074811965804036097"/>
    <hyperlink ref="X25" r:id="rId269" display="https://twitter.com/#!/hioewilliam07/status/1074832689738334208"/>
    <hyperlink ref="X26" r:id="rId270" display="https://twitter.com/#!/rainbow_golden/status/1074847589520990208"/>
    <hyperlink ref="X27" r:id="rId271" display="https://twitter.com/#!/vestedenergy/status/1074854200373170176"/>
    <hyperlink ref="X28" r:id="rId272" display="https://twitter.com/#!/environmentva/status/1032350476623327232"/>
    <hyperlink ref="X29" r:id="rId273" display="https://twitter.com/#!/sara_arub/status/1074893021773262849"/>
    <hyperlink ref="X30" r:id="rId274" display="https://twitter.com/#!/wendytherealtor/status/1074898953722769408"/>
    <hyperlink ref="X31" r:id="rId275" display="https://twitter.com/#!/rtbayarea/status/1074899381499752449"/>
    <hyperlink ref="X32" r:id="rId276" display="https://twitter.com/#!/vicstewartadams/status/1074899686115266560"/>
    <hyperlink ref="X33" r:id="rId277" display="https://twitter.com/#!/lowsulfurbunker/status/1074987176725745666"/>
    <hyperlink ref="X34" r:id="rId278" display="https://twitter.com/#!/norargh1/status/1075030784485015552"/>
    <hyperlink ref="X35" r:id="rId279" display="https://twitter.com/#!/ax7ztu0jjfy5qhh/status/1075044481722933249"/>
    <hyperlink ref="X36" r:id="rId280" display="https://twitter.com/#!/risingtidena/status/1075046415439675394"/>
    <hyperlink ref="X37" r:id="rId281" display="https://twitter.com/#!/forgerat/status/1075047347741175808"/>
    <hyperlink ref="X38" r:id="rId282" display="https://twitter.com/#!/chinchillame/status/1075048018003591172"/>
    <hyperlink ref="X39" r:id="rId283" display="https://twitter.com/#!/vlassover/status/1075056398340366337"/>
    <hyperlink ref="X40" r:id="rId284" display="https://twitter.com/#!/willmichaels/status/1075061823022489600"/>
    <hyperlink ref="X41" r:id="rId285" display="https://twitter.com/#!/jadegreen0987/status/1075063963199500288"/>
    <hyperlink ref="X42" r:id="rId286" display="https://twitter.com/#!/livablesolano/status/1075155547870027776"/>
    <hyperlink ref="X43" r:id="rId287" display="https://twitter.com/#!/irepbdg_/status/1075199452514643968"/>
    <hyperlink ref="X44" r:id="rId288" display="https://twitter.com/#!/germxit/status/1075283728518176768"/>
    <hyperlink ref="X45" r:id="rId289" display="https://twitter.com/#!/dartmouthcommon/status/1075359318000713728"/>
    <hyperlink ref="X46" r:id="rId290" display="https://twitter.com/#!/dxcgeological/status/1075370150902272001"/>
    <hyperlink ref="X47" r:id="rId291" display="https://twitter.com/#!/mk_inwa/status/1075413812474404865"/>
    <hyperlink ref="X48" r:id="rId292" display="https://twitter.com/#!/davidcshinn/status/1075444815448420353"/>
    <hyperlink ref="X49" r:id="rId293" display="https://twitter.com/#!/lollipopguild10/status/1075502579776397312"/>
    <hyperlink ref="X50" r:id="rId294" display="https://twitter.com/#!/veracruisin/status/1075669080546336768"/>
    <hyperlink ref="X51" r:id="rId295" display="https://twitter.com/#!/armadillomerino/status/1075701520916758528"/>
    <hyperlink ref="X52" r:id="rId296" display="https://twitter.com/#!/djhayes01/status/1075781408197627910"/>
    <hyperlink ref="X53" r:id="rId297" display="https://twitter.com/#!/keithdemko/status/1075810848403275777"/>
    <hyperlink ref="X54" r:id="rId298" display="https://twitter.com/#!/strackekey/status/1075811232756760576"/>
    <hyperlink ref="X55" r:id="rId299" display="https://twitter.com/#!/joevettweets/status/1075811254034403329"/>
    <hyperlink ref="X56" r:id="rId300" display="https://twitter.com/#!/kdianehoskins/status/1075811912573730816"/>
    <hyperlink ref="X57" r:id="rId301" display="https://twitter.com/#!/richportcreatio/status/1075812436047990784"/>
    <hyperlink ref="X58" r:id="rId302" display="https://twitter.com/#!/dustincranor/status/1075812782224875521"/>
    <hyperlink ref="X59" r:id="rId303" display="https://twitter.com/#!/pd_prender/status/1075812975276109824"/>
    <hyperlink ref="X60" r:id="rId304" display="https://twitter.com/#!/cherylan101/status/1075815264858517504"/>
    <hyperlink ref="X61" r:id="rId305" display="https://twitter.com/#!/lorynbaughman/status/1075815365299617792"/>
    <hyperlink ref="X62" r:id="rId306" display="https://twitter.com/#!/kimsimo27675312/status/1075817726793388032"/>
    <hyperlink ref="X63" r:id="rId307" display="https://twitter.com/#!/trump_enemy/status/1075817989809684481"/>
    <hyperlink ref="X64" r:id="rId308" display="https://twitter.com/#!/patrickmustain/status/1075821548035080192"/>
    <hyperlink ref="X65" r:id="rId309" display="https://twitter.com/#!/atqueens/status/1075823379914153984"/>
    <hyperlink ref="X66" r:id="rId310" display="https://twitter.com/#!/leahanakin/status/1075823488844222464"/>
    <hyperlink ref="X67" r:id="rId311" display="https://twitter.com/#!/hmeer2011/status/1075824046552608768"/>
    <hyperlink ref="X68" r:id="rId312" display="https://twitter.com/#!/vanhornelaw/status/1075825295591161857"/>
    <hyperlink ref="X69" r:id="rId313" display="https://twitter.com/#!/dcollinswbal/status/1075829882276454401"/>
    <hyperlink ref="X70" r:id="rId314" display="https://twitter.com/#!/peteach65/status/1075830939161374726"/>
    <hyperlink ref="X71" r:id="rId315" display="https://twitter.com/#!/democraticags/status/1075833549838782465"/>
    <hyperlink ref="X72" r:id="rId316" display="https://twitter.com/#!/dirtyjersey701/status/1075833663223414787"/>
    <hyperlink ref="X73" r:id="rId317" display="https://twitter.com/#!/stateimpactcntr/status/1075838420264587264"/>
    <hyperlink ref="X74" r:id="rId318" display="https://twitter.com/#!/stateimpactcntr/status/1075838422063960064"/>
    <hyperlink ref="X75" r:id="rId319" display="https://twitter.com/#!/stateimpactcntr/status/1075778689844031488"/>
    <hyperlink ref="X76" r:id="rId320" display="https://twitter.com/#!/stateimpactcntr/status/1075779041863573504"/>
    <hyperlink ref="X77" r:id="rId321" display="https://twitter.com/#!/stateimpactcntr/status/1075779281375113217"/>
    <hyperlink ref="X78" r:id="rId322" display="https://twitter.com/#!/stateimpactcntr/status/1075817353491943424"/>
    <hyperlink ref="X79" r:id="rId323" display="https://twitter.com/#!/carolstern1/status/1075858643105579008"/>
    <hyperlink ref="X80" r:id="rId324" display="https://twitter.com/#!/akllama22/status/1075873988868481024"/>
    <hyperlink ref="X81" r:id="rId325" display="https://twitter.com/#!/lizrosej/status/1075880910699028480"/>
    <hyperlink ref="X82" r:id="rId326" display="https://twitter.com/#!/cscholten1/status/1075880955762622464"/>
    <hyperlink ref="X83" r:id="rId327" display="https://twitter.com/#!/angiekozswims/status/1075887323169124352"/>
    <hyperlink ref="X84" r:id="rId328" display="https://twitter.com/#!/frandaniel2/status/1075895517610237958"/>
    <hyperlink ref="X85" r:id="rId329" display="https://twitter.com/#!/mrsimpsonnbct/status/1075949623993348096"/>
    <hyperlink ref="X86" r:id="rId330" display="https://twitter.com/#!/conspiracyfess/status/1075950977910431744"/>
    <hyperlink ref="X87" r:id="rId331" display="https://twitter.com/#!/wnctimes/status/1076146639730065409"/>
    <hyperlink ref="X88" r:id="rId332" display="https://twitter.com/#!/kelseylamp/status/1076282417890058240"/>
    <hyperlink ref="X89" r:id="rId333" display="https://twitter.com/#!/cvofsc/status/1076145067172220928"/>
    <hyperlink ref="X90" r:id="rId334" display="https://twitter.com/#!/johntynanv/status/1076327499380985856"/>
    <hyperlink ref="X91" r:id="rId335" display="https://twitter.com/#!/bemuir_ronkon79/status/1076477816550670337"/>
    <hyperlink ref="X92" r:id="rId336" display="https://twitter.com/#!/brianfrosh/status/1075810801297047552"/>
    <hyperlink ref="X93" r:id="rId337" display="https://twitter.com/#!/indivisiblemd/status/1076514499933495296"/>
    <hyperlink ref="X94" r:id="rId338" display="https://twitter.com/#!/plattsoil/status/1074706182902816768"/>
    <hyperlink ref="X95" r:id="rId339" display="https://twitter.com/#!/digitaldecoded1/status/1076599507880677377"/>
    <hyperlink ref="X96" r:id="rId340" display="https://twitter.com/#!/stopdroptooling/status/1075775463178625024"/>
    <hyperlink ref="X97" r:id="rId341" display="https://twitter.com/#!/stopdroptooling/status/1076862559268102144"/>
    <hyperlink ref="X98" r:id="rId342" display="https://twitter.com/#!/nrdc_af/status/1075465040776626176"/>
    <hyperlink ref="X99" r:id="rId343" display="https://twitter.com/#!/ddonigernrdc/status/1076888678801305600"/>
    <hyperlink ref="X100" r:id="rId344" display="https://twitter.com/#!/nrdc_af/status/1074724159157080065"/>
    <hyperlink ref="X101" r:id="rId345" display="https://twitter.com/#!/nrdc_af/status/1075090066106650630"/>
    <hyperlink ref="X102" r:id="rId346" display="https://twitter.com/#!/nrdc_af/status/1075420240962617350"/>
    <hyperlink ref="X103" r:id="rId347" display="https://twitter.com/#!/nrdc_af/status/1076888172703944712"/>
    <hyperlink ref="X104" r:id="rId348" display="https://twitter.com/#!/turtlewoman777/status/1076953796046131200"/>
    <hyperlink ref="X105" r:id="rId349" display="https://twitter.com/#!/suomigirl987/status/1077146332039704577"/>
    <hyperlink ref="X106" r:id="rId350" display="https://twitter.com/#!/dwaynegish/status/1077269772381945856"/>
    <hyperlink ref="X107" r:id="rId351" display="https://twitter.com/#!/mobrock/status/1077341629542031361"/>
    <hyperlink ref="X108" r:id="rId352" display="https://twitter.com/#!/swell/status/1077342160721268746"/>
    <hyperlink ref="X109" r:id="rId353" display="https://twitter.com/#!/gina5050/status/1077342582634496001"/>
    <hyperlink ref="X110" r:id="rId354" display="https://twitter.com/#!/gameing/status/1076204293928022017"/>
    <hyperlink ref="X111" r:id="rId355" display="https://twitter.com/#!/gameing/status/1077347694882897920"/>
    <hyperlink ref="X112" r:id="rId356" display="https://twitter.com/#!/xsuzi00/status/1077348569907191808"/>
    <hyperlink ref="X113" r:id="rId357" display="https://twitter.com/#!/sud_basu/status/1077672403524714496"/>
    <hyperlink ref="X114" r:id="rId358" display="https://twitter.com/#!/mspasty/status/1077849732972711936"/>
    <hyperlink ref="X115" r:id="rId359" display="https://twitter.com/#!/janekbrundage/status/1076187427109244928"/>
    <hyperlink ref="X116" r:id="rId360" display="https://twitter.com/#!/janekbrundage/status/1076459676647256064"/>
    <hyperlink ref="X117" r:id="rId361" display="https://twitter.com/#!/janekbrundage/status/1076627848213991424"/>
    <hyperlink ref="X118" r:id="rId362" display="https://twitter.com/#!/janekbrundage/status/1076653810779652098"/>
    <hyperlink ref="X119" r:id="rId363" display="https://twitter.com/#!/janekbrundage/status/1076839736533233664"/>
    <hyperlink ref="X120" r:id="rId364" display="https://twitter.com/#!/janekbrundage/status/1077892243586015232"/>
    <hyperlink ref="X121" r:id="rId365" display="https://twitter.com/#!/enviroaction/status/1075029919208562693"/>
    <hyperlink ref="X122" r:id="rId366" display="https://twitter.com/#!/enviroaction/status/1076150049837441024"/>
    <hyperlink ref="X123" r:id="rId367" display="https://twitter.com/#!/enviroaction/status/1077278736959954944"/>
    <hyperlink ref="X124" r:id="rId368" display="https://twitter.com/#!/enviroaction/status/1077340896041955328"/>
    <hyperlink ref="X125" r:id="rId369" display="https://twitter.com/#!/schon_patricia/status/1077951047719677952"/>
    <hyperlink ref="X126" r:id="rId370" display="https://twitter.com/#!/barnettandassoc/status/1075254398136258560"/>
    <hyperlink ref="X127" r:id="rId371" display="https://twitter.com/#!/barnettandassoc/status/1078349796916621313"/>
    <hyperlink ref="X128" r:id="rId372" display="https://twitter.com/#!/perfoblogger/status/1078428384185716741"/>
    <hyperlink ref="X129" r:id="rId373" display="https://twitter.com/#!/perfoblogger/status/1074625862329339906"/>
    <hyperlink ref="X130" r:id="rId374" display="https://twitter.com/#!/perfoblogger/status/1074626030109745153"/>
    <hyperlink ref="X131" r:id="rId375" display="https://twitter.com/#!/perfoblogger/status/1074985028881403904"/>
    <hyperlink ref="X132" r:id="rId376" display="https://twitter.com/#!/perfoblogger/status/1078428368901627904"/>
    <hyperlink ref="X133" r:id="rId377" display="https://twitter.com/#!/xtheflippers/status/1074764367932088323"/>
    <hyperlink ref="X134" r:id="rId378" display="https://twitter.com/#!/xtheflippers/status/1078452796574388226"/>
    <hyperlink ref="X135" r:id="rId379" display="https://twitter.com/#!/nitram_4200/status/1078455248337817600"/>
    <hyperlink ref="X136" r:id="rId380" display="https://twitter.com/#!/danbacher/status/1074761117065404416"/>
    <hyperlink ref="X137" r:id="rId381" display="https://twitter.com/#!/danbacher/status/1074764366984015872"/>
    <hyperlink ref="X138" r:id="rId382" display="https://twitter.com/#!/danbacher/status/1074779303898796032"/>
    <hyperlink ref="X139" r:id="rId383" display="https://twitter.com/#!/paisley_owen/status/1078471725933871105"/>
    <hyperlink ref="X140" r:id="rId384" display="https://twitter.com/#!/climateleaf/status/1078636690057691141"/>
    <hyperlink ref="X141" r:id="rId385" display="https://twitter.com/#!/stonedwino/status/1078657941404872705"/>
    <hyperlink ref="X142" r:id="rId386" display="https://twitter.com/#!/dragondeepwater/status/1075186629214642177"/>
    <hyperlink ref="X143" r:id="rId387" display="https://twitter.com/#!/dragondeepwater/status/1075410635352129536"/>
    <hyperlink ref="X144" r:id="rId388" display="https://twitter.com/#!/dragondeepwater/status/1075742628350709762"/>
    <hyperlink ref="X145" r:id="rId389" display="https://twitter.com/#!/dragondeepwater/status/1076140138013577219"/>
    <hyperlink ref="X146" r:id="rId390" display="https://twitter.com/#!/dragondeepwater/status/1077220545408782336"/>
    <hyperlink ref="X147" r:id="rId391" display="https://twitter.com/#!/dragondeepwater/status/1078086871614439424"/>
    <hyperlink ref="X148" r:id="rId392" display="https://twitter.com/#!/dragondeepwater/status/1078311594373902338"/>
    <hyperlink ref="X149" r:id="rId393" display="https://twitter.com/#!/dragondeepwater/status/1078391937881657344"/>
    <hyperlink ref="X150" r:id="rId394" display="https://twitter.com/#!/arogis60/status/1078729090834841600"/>
    <hyperlink ref="X151" r:id="rId395" display="https://twitter.com/#!/arogis60/status/1078729177841451012"/>
    <hyperlink ref="X152" r:id="rId396" display="https://twitter.com/#!/fromthebowseat/status/1078734910700036096"/>
    <hyperlink ref="X153" r:id="rId397" display="https://twitter.com/#!/kevindk82/status/1078754590017929217"/>
    <hyperlink ref="X154" r:id="rId398" display="https://twitter.com/#!/kevindk82/status/1078755093489561600"/>
    <hyperlink ref="X155" r:id="rId399" display="https://twitter.com/#!/aloginlo/status/1078797860844507142"/>
    <hyperlink ref="X156" r:id="rId400" display="https://twitter.com/#!/bigjmcc/status/1072450069188829184"/>
    <hyperlink ref="X157" r:id="rId401" display="https://twitter.com/#!/bigjmcc/status/1074512967750828033"/>
    <hyperlink ref="X158" r:id="rId402" display="https://twitter.com/#!/bigjmcc/status/1074276371143237634"/>
    <hyperlink ref="X159" r:id="rId403" display="https://twitter.com/#!/bigjmcc/status/1074640116013039617"/>
    <hyperlink ref="X160" r:id="rId404" display="https://twitter.com/#!/bigjmcc/status/1075040439806369792"/>
    <hyperlink ref="X161" r:id="rId405" display="https://twitter.com/#!/bigjmcc/status/1075759000661213187"/>
    <hyperlink ref="X162" r:id="rId406" display="https://twitter.com/#!/bigjmcc/status/1079026880798486528"/>
    <hyperlink ref="X163" r:id="rId407" display="https://twitter.com/#!/lizolac/status/1079042698370265089"/>
    <hyperlink ref="X164" r:id="rId408" display="https://twitter.com/#!/devetrobert/status/1079076737429000192"/>
    <hyperlink ref="X165" r:id="rId409" display="https://twitter.com/#!/thegreenpagesbc/status/1079138536412958720"/>
    <hyperlink ref="X166" r:id="rId410" display="https://twitter.com/#!/thegreenpagesbc/status/1079139180171554816"/>
    <hyperlink ref="X167" r:id="rId411" display="https://twitter.com/#!/bigjmcc/status/1074647296443342848"/>
    <hyperlink ref="X168" r:id="rId412" display="https://twitter.com/#!/bigjmcc/status/1074849865782493184"/>
    <hyperlink ref="X169" r:id="rId413" display="https://twitter.com/#!/greenmission/status/1074661866796916736"/>
    <hyperlink ref="X170" r:id="rId414" display="https://twitter.com/#!/greenmission/status/1079228001865383942"/>
    <hyperlink ref="X171" r:id="rId415" display="https://twitter.com/#!/canadavolunteer/status/1079282877542682624"/>
    <hyperlink ref="X172" r:id="rId416" display="https://twitter.com/#!/thepurplepatri1/status/1079433182636699648"/>
    <hyperlink ref="AZ158" r:id="rId417" display="https://api.twitter.com/1.1/geo/id/5d058f2e9fe1516c.json"/>
    <hyperlink ref="AZ160" r:id="rId418" display="https://api.twitter.com/1.1/geo/id/5d058f2e9fe1516c.json"/>
  </hyperlinks>
  <printOptions/>
  <pageMargins left="0.7" right="0.7" top="0.75" bottom="0.75" header="0.3" footer="0.3"/>
  <pageSetup horizontalDpi="600" verticalDpi="600" orientation="portrait" r:id="rId422"/>
  <legacyDrawing r:id="rId420"/>
  <tableParts>
    <tablePart r:id="rId42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3030</v>
      </c>
      <c r="B1" s="13" t="s">
        <v>34</v>
      </c>
    </row>
    <row r="2" spans="1:2" ht="15">
      <c r="A2" s="114" t="s">
        <v>295</v>
      </c>
      <c r="B2" s="78">
        <v>928</v>
      </c>
    </row>
    <row r="3" spans="1:2" ht="15">
      <c r="A3" s="114" t="s">
        <v>327</v>
      </c>
      <c r="B3" s="78">
        <v>383</v>
      </c>
    </row>
    <row r="4" spans="1:2" ht="15">
      <c r="A4" s="114" t="s">
        <v>228</v>
      </c>
      <c r="B4" s="78">
        <v>240</v>
      </c>
    </row>
    <row r="5" spans="1:2" ht="15">
      <c r="A5" s="114" t="s">
        <v>325</v>
      </c>
      <c r="B5" s="78">
        <v>176</v>
      </c>
    </row>
    <row r="6" spans="1:2" ht="15">
      <c r="A6" s="114" t="s">
        <v>313</v>
      </c>
      <c r="B6" s="78">
        <v>90</v>
      </c>
    </row>
    <row r="7" spans="1:2" ht="15">
      <c r="A7" s="114" t="s">
        <v>297</v>
      </c>
      <c r="B7" s="78">
        <v>72</v>
      </c>
    </row>
    <row r="8" spans="1:2" ht="15">
      <c r="A8" s="114" t="s">
        <v>281</v>
      </c>
      <c r="B8" s="78">
        <v>60</v>
      </c>
    </row>
    <row r="9" spans="1:2" ht="15">
      <c r="A9" s="114" t="s">
        <v>302</v>
      </c>
      <c r="B9" s="78">
        <v>56</v>
      </c>
    </row>
    <row r="10" spans="1:2" ht="15">
      <c r="A10" s="114" t="s">
        <v>343</v>
      </c>
      <c r="B10" s="78">
        <v>48</v>
      </c>
    </row>
    <row r="11" spans="1:2" ht="15">
      <c r="A11" s="114" t="s">
        <v>300</v>
      </c>
      <c r="B11" s="78">
        <v>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3032</v>
      </c>
      <c r="B25" t="s">
        <v>3031</v>
      </c>
    </row>
    <row r="26" spans="1:2" ht="15">
      <c r="A26" s="125" t="s">
        <v>2892</v>
      </c>
      <c r="B26" s="3"/>
    </row>
    <row r="27" spans="1:2" ht="15">
      <c r="A27" s="126" t="s">
        <v>3034</v>
      </c>
      <c r="B27" s="3"/>
    </row>
    <row r="28" spans="1:2" ht="15">
      <c r="A28" s="127" t="s">
        <v>3035</v>
      </c>
      <c r="B28" s="3"/>
    </row>
    <row r="29" spans="1:2" ht="15">
      <c r="A29" s="128" t="s">
        <v>3036</v>
      </c>
      <c r="B29" s="3">
        <v>1</v>
      </c>
    </row>
    <row r="30" spans="1:2" ht="15">
      <c r="A30" s="126" t="s">
        <v>3037</v>
      </c>
      <c r="B30" s="3"/>
    </row>
    <row r="31" spans="1:2" ht="15">
      <c r="A31" s="127" t="s">
        <v>3038</v>
      </c>
      <c r="B31" s="3"/>
    </row>
    <row r="32" spans="1:2" ht="15">
      <c r="A32" s="128" t="s">
        <v>3039</v>
      </c>
      <c r="B32" s="3">
        <v>1</v>
      </c>
    </row>
    <row r="33" spans="1:2" ht="15">
      <c r="A33" s="126" t="s">
        <v>3040</v>
      </c>
      <c r="B33" s="3"/>
    </row>
    <row r="34" spans="1:2" ht="15">
      <c r="A34" s="127" t="s">
        <v>3041</v>
      </c>
      <c r="B34" s="3"/>
    </row>
    <row r="35" spans="1:2" ht="15">
      <c r="A35" s="128" t="s">
        <v>3042</v>
      </c>
      <c r="B35" s="3">
        <v>1</v>
      </c>
    </row>
    <row r="36" spans="1:2" ht="15">
      <c r="A36" s="127" t="s">
        <v>3043</v>
      </c>
      <c r="B36" s="3"/>
    </row>
    <row r="37" spans="1:2" ht="15">
      <c r="A37" s="128" t="s">
        <v>3044</v>
      </c>
      <c r="B37" s="3">
        <v>1</v>
      </c>
    </row>
    <row r="38" spans="1:2" ht="15">
      <c r="A38" s="128" t="s">
        <v>3045</v>
      </c>
      <c r="B38" s="3">
        <v>1</v>
      </c>
    </row>
    <row r="39" spans="1:2" ht="15">
      <c r="A39" s="127" t="s">
        <v>3046</v>
      </c>
      <c r="B39" s="3"/>
    </row>
    <row r="40" spans="1:2" ht="15">
      <c r="A40" s="128" t="s">
        <v>3047</v>
      </c>
      <c r="B40" s="3">
        <v>2</v>
      </c>
    </row>
    <row r="41" spans="1:2" ht="15">
      <c r="A41" s="128" t="s">
        <v>3042</v>
      </c>
      <c r="B41" s="3">
        <v>2</v>
      </c>
    </row>
    <row r="42" spans="1:2" ht="15">
      <c r="A42" s="128" t="s">
        <v>3044</v>
      </c>
      <c r="B42" s="3">
        <v>3</v>
      </c>
    </row>
    <row r="43" spans="1:2" ht="15">
      <c r="A43" s="128" t="s">
        <v>3048</v>
      </c>
      <c r="B43" s="3">
        <v>3</v>
      </c>
    </row>
    <row r="44" spans="1:2" ht="15">
      <c r="A44" s="128" t="s">
        <v>3045</v>
      </c>
      <c r="B44" s="3">
        <v>1</v>
      </c>
    </row>
    <row r="45" spans="1:2" ht="15">
      <c r="A45" s="128" t="s">
        <v>3049</v>
      </c>
      <c r="B45" s="3">
        <v>5</v>
      </c>
    </row>
    <row r="46" spans="1:2" ht="15">
      <c r="A46" s="128" t="s">
        <v>3050</v>
      </c>
      <c r="B46" s="3">
        <v>2</v>
      </c>
    </row>
    <row r="47" spans="1:2" ht="15">
      <c r="A47" s="128" t="s">
        <v>3051</v>
      </c>
      <c r="B47" s="3">
        <v>1</v>
      </c>
    </row>
    <row r="48" spans="1:2" ht="15">
      <c r="A48" s="128" t="s">
        <v>3052</v>
      </c>
      <c r="B48" s="3">
        <v>5</v>
      </c>
    </row>
    <row r="49" spans="1:2" ht="15">
      <c r="A49" s="128" t="s">
        <v>3053</v>
      </c>
      <c r="B49" s="3">
        <v>5</v>
      </c>
    </row>
    <row r="50" spans="1:2" ht="15">
      <c r="A50" s="128" t="s">
        <v>3054</v>
      </c>
      <c r="B50" s="3">
        <v>3</v>
      </c>
    </row>
    <row r="51" spans="1:2" ht="15">
      <c r="A51" s="127" t="s">
        <v>3055</v>
      </c>
      <c r="B51" s="3"/>
    </row>
    <row r="52" spans="1:2" ht="15">
      <c r="A52" s="128" t="s">
        <v>3056</v>
      </c>
      <c r="B52" s="3">
        <v>1</v>
      </c>
    </row>
    <row r="53" spans="1:2" ht="15">
      <c r="A53" s="128" t="s">
        <v>3057</v>
      </c>
      <c r="B53" s="3">
        <v>3</v>
      </c>
    </row>
    <row r="54" spans="1:2" ht="15">
      <c r="A54" s="128" t="s">
        <v>3058</v>
      </c>
      <c r="B54" s="3">
        <v>4</v>
      </c>
    </row>
    <row r="55" spans="1:2" ht="15">
      <c r="A55" s="128" t="s">
        <v>3042</v>
      </c>
      <c r="B55" s="3">
        <v>2</v>
      </c>
    </row>
    <row r="56" spans="1:2" ht="15">
      <c r="A56" s="128" t="s">
        <v>3045</v>
      </c>
      <c r="B56" s="3">
        <v>3</v>
      </c>
    </row>
    <row r="57" spans="1:2" ht="15">
      <c r="A57" s="128" t="s">
        <v>3059</v>
      </c>
      <c r="B57" s="3">
        <v>5</v>
      </c>
    </row>
    <row r="58" spans="1:2" ht="15">
      <c r="A58" s="128" t="s">
        <v>3049</v>
      </c>
      <c r="B58" s="3">
        <v>2</v>
      </c>
    </row>
    <row r="59" spans="1:2" ht="15">
      <c r="A59" s="128" t="s">
        <v>3051</v>
      </c>
      <c r="B59" s="3">
        <v>1</v>
      </c>
    </row>
    <row r="60" spans="1:2" ht="15">
      <c r="A60" s="128" t="s">
        <v>3060</v>
      </c>
      <c r="B60" s="3">
        <v>1</v>
      </c>
    </row>
    <row r="61" spans="1:2" ht="15">
      <c r="A61" s="127" t="s">
        <v>3061</v>
      </c>
      <c r="B61" s="3"/>
    </row>
    <row r="62" spans="1:2" ht="15">
      <c r="A62" s="128" t="s">
        <v>3062</v>
      </c>
      <c r="B62" s="3">
        <v>1</v>
      </c>
    </row>
    <row r="63" spans="1:2" ht="15">
      <c r="A63" s="128" t="s">
        <v>3056</v>
      </c>
      <c r="B63" s="3">
        <v>1</v>
      </c>
    </row>
    <row r="64" spans="1:2" ht="15">
      <c r="A64" s="128" t="s">
        <v>3058</v>
      </c>
      <c r="B64" s="3">
        <v>1</v>
      </c>
    </row>
    <row r="65" spans="1:2" ht="15">
      <c r="A65" s="128" t="s">
        <v>3039</v>
      </c>
      <c r="B65" s="3">
        <v>1</v>
      </c>
    </row>
    <row r="66" spans="1:2" ht="15">
      <c r="A66" s="128" t="s">
        <v>3042</v>
      </c>
      <c r="B66" s="3">
        <v>1</v>
      </c>
    </row>
    <row r="67" spans="1:2" ht="15">
      <c r="A67" s="128" t="s">
        <v>3044</v>
      </c>
      <c r="B67" s="3">
        <v>1</v>
      </c>
    </row>
    <row r="68" spans="1:2" ht="15">
      <c r="A68" s="128" t="s">
        <v>3059</v>
      </c>
      <c r="B68" s="3">
        <v>3</v>
      </c>
    </row>
    <row r="69" spans="1:2" ht="15">
      <c r="A69" s="128" t="s">
        <v>3050</v>
      </c>
      <c r="B69" s="3">
        <v>1</v>
      </c>
    </row>
    <row r="70" spans="1:2" ht="15">
      <c r="A70" s="128" t="s">
        <v>3051</v>
      </c>
      <c r="B70" s="3">
        <v>1</v>
      </c>
    </row>
    <row r="71" spans="1:2" ht="15">
      <c r="A71" s="128" t="s">
        <v>3053</v>
      </c>
      <c r="B71" s="3">
        <v>1</v>
      </c>
    </row>
    <row r="72" spans="1:2" ht="15">
      <c r="A72" s="127" t="s">
        <v>3063</v>
      </c>
      <c r="B72" s="3"/>
    </row>
    <row r="73" spans="1:2" ht="15">
      <c r="A73" s="128" t="s">
        <v>3064</v>
      </c>
      <c r="B73" s="3">
        <v>1</v>
      </c>
    </row>
    <row r="74" spans="1:2" ht="15">
      <c r="A74" s="128" t="s">
        <v>3065</v>
      </c>
      <c r="B74" s="3">
        <v>1</v>
      </c>
    </row>
    <row r="75" spans="1:2" ht="15">
      <c r="A75" s="128" t="s">
        <v>3048</v>
      </c>
      <c r="B75" s="3">
        <v>1</v>
      </c>
    </row>
    <row r="76" spans="1:2" ht="15">
      <c r="A76" s="128" t="s">
        <v>3045</v>
      </c>
      <c r="B76" s="3">
        <v>1</v>
      </c>
    </row>
    <row r="77" spans="1:2" ht="15">
      <c r="A77" s="128" t="s">
        <v>3059</v>
      </c>
      <c r="B77" s="3">
        <v>5</v>
      </c>
    </row>
    <row r="78" spans="1:2" ht="15">
      <c r="A78" s="128" t="s">
        <v>3050</v>
      </c>
      <c r="B78" s="3">
        <v>8</v>
      </c>
    </row>
    <row r="79" spans="1:2" ht="15">
      <c r="A79" s="128" t="s">
        <v>3051</v>
      </c>
      <c r="B79" s="3">
        <v>10</v>
      </c>
    </row>
    <row r="80" spans="1:2" ht="15">
      <c r="A80" s="128" t="s">
        <v>3036</v>
      </c>
      <c r="B80" s="3">
        <v>6</v>
      </c>
    </row>
    <row r="81" spans="1:2" ht="15">
      <c r="A81" s="128" t="s">
        <v>3053</v>
      </c>
      <c r="B81" s="3">
        <v>1</v>
      </c>
    </row>
    <row r="82" spans="1:2" ht="15">
      <c r="A82" s="128" t="s">
        <v>3060</v>
      </c>
      <c r="B82" s="3">
        <v>4</v>
      </c>
    </row>
    <row r="83" spans="1:2" ht="15">
      <c r="A83" s="128" t="s">
        <v>3054</v>
      </c>
      <c r="B83" s="3">
        <v>1</v>
      </c>
    </row>
    <row r="84" spans="1:2" ht="15">
      <c r="A84" s="127" t="s">
        <v>3066</v>
      </c>
      <c r="B84" s="3"/>
    </row>
    <row r="85" spans="1:2" ht="15">
      <c r="A85" s="128" t="s">
        <v>3047</v>
      </c>
      <c r="B85" s="3">
        <v>2</v>
      </c>
    </row>
    <row r="86" spans="1:2" ht="15">
      <c r="A86" s="128" t="s">
        <v>3059</v>
      </c>
      <c r="B86" s="3">
        <v>2</v>
      </c>
    </row>
    <row r="87" spans="1:2" ht="15">
      <c r="A87" s="128" t="s">
        <v>3049</v>
      </c>
      <c r="B87" s="3">
        <v>2</v>
      </c>
    </row>
    <row r="88" spans="1:2" ht="15">
      <c r="A88" s="128" t="s">
        <v>3051</v>
      </c>
      <c r="B88" s="3">
        <v>1</v>
      </c>
    </row>
    <row r="89" spans="1:2" ht="15">
      <c r="A89" s="128" t="s">
        <v>3036</v>
      </c>
      <c r="B89" s="3">
        <v>1</v>
      </c>
    </row>
    <row r="90" spans="1:2" ht="15">
      <c r="A90" s="127" t="s">
        <v>3067</v>
      </c>
      <c r="B90" s="3"/>
    </row>
    <row r="91" spans="1:2" ht="15">
      <c r="A91" s="128" t="s">
        <v>3056</v>
      </c>
      <c r="B91" s="3">
        <v>1</v>
      </c>
    </row>
    <row r="92" spans="1:2" ht="15">
      <c r="A92" s="128" t="s">
        <v>3068</v>
      </c>
      <c r="B92" s="3">
        <v>1</v>
      </c>
    </row>
    <row r="93" spans="1:2" ht="15">
      <c r="A93" s="128" t="s">
        <v>3044</v>
      </c>
      <c r="B93" s="3">
        <v>1</v>
      </c>
    </row>
    <row r="94" spans="1:2" ht="15">
      <c r="A94" s="128" t="s">
        <v>3045</v>
      </c>
      <c r="B94" s="3">
        <v>1</v>
      </c>
    </row>
    <row r="95" spans="1:2" ht="15">
      <c r="A95" s="128" t="s">
        <v>3049</v>
      </c>
      <c r="B95" s="3">
        <v>1</v>
      </c>
    </row>
    <row r="96" spans="1:2" ht="15">
      <c r="A96" s="128" t="s">
        <v>3060</v>
      </c>
      <c r="B96" s="3">
        <v>1</v>
      </c>
    </row>
    <row r="97" spans="1:2" ht="15">
      <c r="A97" s="128" t="s">
        <v>3054</v>
      </c>
      <c r="B97" s="3">
        <v>1</v>
      </c>
    </row>
    <row r="98" spans="1:2" ht="15">
      <c r="A98" s="127" t="s">
        <v>3069</v>
      </c>
      <c r="B98" s="3"/>
    </row>
    <row r="99" spans="1:2" ht="15">
      <c r="A99" s="128" t="s">
        <v>3056</v>
      </c>
      <c r="B99" s="3">
        <v>1</v>
      </c>
    </row>
    <row r="100" spans="1:2" ht="15">
      <c r="A100" s="128" t="s">
        <v>3048</v>
      </c>
      <c r="B100" s="3">
        <v>1</v>
      </c>
    </row>
    <row r="101" spans="1:2" ht="15">
      <c r="A101" s="128" t="s">
        <v>3059</v>
      </c>
      <c r="B101" s="3">
        <v>1</v>
      </c>
    </row>
    <row r="102" spans="1:2" ht="15">
      <c r="A102" s="128" t="s">
        <v>3050</v>
      </c>
      <c r="B102" s="3">
        <v>2</v>
      </c>
    </row>
    <row r="103" spans="1:2" ht="15">
      <c r="A103" s="128" t="s">
        <v>3053</v>
      </c>
      <c r="B103" s="3">
        <v>1</v>
      </c>
    </row>
    <row r="104" spans="1:2" ht="15">
      <c r="A104" s="127" t="s">
        <v>3070</v>
      </c>
      <c r="B104" s="3"/>
    </row>
    <row r="105" spans="1:2" ht="15">
      <c r="A105" s="128" t="s">
        <v>3065</v>
      </c>
      <c r="B105" s="3">
        <v>1</v>
      </c>
    </row>
    <row r="106" spans="1:2" ht="15">
      <c r="A106" s="128" t="s">
        <v>3059</v>
      </c>
      <c r="B106" s="3">
        <v>1</v>
      </c>
    </row>
    <row r="107" spans="1:2" ht="15">
      <c r="A107" s="128" t="s">
        <v>3051</v>
      </c>
      <c r="B107" s="3">
        <v>1</v>
      </c>
    </row>
    <row r="108" spans="1:2" ht="15">
      <c r="A108" s="128" t="s">
        <v>3036</v>
      </c>
      <c r="B108" s="3">
        <v>1</v>
      </c>
    </row>
    <row r="109" spans="1:2" ht="15">
      <c r="A109" s="128" t="s">
        <v>3054</v>
      </c>
      <c r="B109" s="3">
        <v>6</v>
      </c>
    </row>
    <row r="110" spans="1:2" ht="15">
      <c r="A110" s="127" t="s">
        <v>3071</v>
      </c>
      <c r="B110" s="3"/>
    </row>
    <row r="111" spans="1:2" ht="15">
      <c r="A111" s="128" t="s">
        <v>3053</v>
      </c>
      <c r="B111" s="3">
        <v>1</v>
      </c>
    </row>
    <row r="112" spans="1:2" ht="15">
      <c r="A112" s="127" t="s">
        <v>3072</v>
      </c>
      <c r="B112" s="3"/>
    </row>
    <row r="113" spans="1:2" ht="15">
      <c r="A113" s="128" t="s">
        <v>3064</v>
      </c>
      <c r="B113" s="3">
        <v>1</v>
      </c>
    </row>
    <row r="114" spans="1:2" ht="15">
      <c r="A114" s="128" t="s">
        <v>3042</v>
      </c>
      <c r="B114" s="3">
        <v>1</v>
      </c>
    </row>
    <row r="115" spans="1:2" ht="15">
      <c r="A115" s="128" t="s">
        <v>3059</v>
      </c>
      <c r="B115" s="3">
        <v>1</v>
      </c>
    </row>
    <row r="116" spans="1:2" ht="15">
      <c r="A116" s="127" t="s">
        <v>3073</v>
      </c>
      <c r="B116" s="3"/>
    </row>
    <row r="117" spans="1:2" ht="15">
      <c r="A117" s="128" t="s">
        <v>3062</v>
      </c>
      <c r="B117" s="3">
        <v>1</v>
      </c>
    </row>
    <row r="118" spans="1:2" ht="15">
      <c r="A118" s="128" t="s">
        <v>3059</v>
      </c>
      <c r="B118" s="3">
        <v>1</v>
      </c>
    </row>
    <row r="119" spans="1:2" ht="15">
      <c r="A119" s="128" t="s">
        <v>3051</v>
      </c>
      <c r="B119" s="3">
        <v>1</v>
      </c>
    </row>
    <row r="120" spans="1:2" ht="15">
      <c r="A120" s="128" t="s">
        <v>3052</v>
      </c>
      <c r="B120" s="3">
        <v>1</v>
      </c>
    </row>
    <row r="121" spans="1:2" ht="15">
      <c r="A121" s="128" t="s">
        <v>3054</v>
      </c>
      <c r="B121" s="3">
        <v>2</v>
      </c>
    </row>
    <row r="122" spans="1:2" ht="15">
      <c r="A122" s="127" t="s">
        <v>3074</v>
      </c>
      <c r="B122" s="3"/>
    </row>
    <row r="123" spans="1:2" ht="15">
      <c r="A123" s="128" t="s">
        <v>3062</v>
      </c>
      <c r="B123" s="3">
        <v>2</v>
      </c>
    </row>
    <row r="124" spans="1:2" ht="15">
      <c r="A124" s="128" t="s">
        <v>3057</v>
      </c>
      <c r="B124" s="3">
        <v>1</v>
      </c>
    </row>
    <row r="125" spans="1:2" ht="15">
      <c r="A125" s="128" t="s">
        <v>3048</v>
      </c>
      <c r="B125" s="3">
        <v>1</v>
      </c>
    </row>
    <row r="126" spans="1:2" ht="15">
      <c r="A126" s="128" t="s">
        <v>3045</v>
      </c>
      <c r="B126" s="3">
        <v>1</v>
      </c>
    </row>
    <row r="127" spans="1:2" ht="15">
      <c r="A127" s="128" t="s">
        <v>3036</v>
      </c>
      <c r="B127" s="3">
        <v>3</v>
      </c>
    </row>
    <row r="128" spans="1:2" ht="15">
      <c r="A128" s="128" t="s">
        <v>3052</v>
      </c>
      <c r="B128" s="3">
        <v>2</v>
      </c>
    </row>
    <row r="129" spans="1:2" ht="15">
      <c r="A129" s="128" t="s">
        <v>3054</v>
      </c>
      <c r="B129" s="3">
        <v>1</v>
      </c>
    </row>
    <row r="130" spans="1:2" ht="15">
      <c r="A130" s="127" t="s">
        <v>3075</v>
      </c>
      <c r="B130" s="3"/>
    </row>
    <row r="131" spans="1:2" ht="15">
      <c r="A131" s="128" t="s">
        <v>3045</v>
      </c>
      <c r="B131" s="3">
        <v>1</v>
      </c>
    </row>
    <row r="132" spans="1:2" ht="15">
      <c r="A132" s="128" t="s">
        <v>3059</v>
      </c>
      <c r="B132" s="3">
        <v>1</v>
      </c>
    </row>
    <row r="133" spans="1:2" ht="15">
      <c r="A133" s="128" t="s">
        <v>3051</v>
      </c>
      <c r="B133" s="3">
        <v>1</v>
      </c>
    </row>
    <row r="134" spans="1:2" ht="15">
      <c r="A134" s="128" t="s">
        <v>3060</v>
      </c>
      <c r="B134" s="3">
        <v>2</v>
      </c>
    </row>
    <row r="135" spans="1:2" ht="15">
      <c r="A135" s="127" t="s">
        <v>3076</v>
      </c>
      <c r="B135" s="3"/>
    </row>
    <row r="136" spans="1:2" ht="15">
      <c r="A136" s="128" t="s">
        <v>3068</v>
      </c>
      <c r="B136" s="3">
        <v>1</v>
      </c>
    </row>
    <row r="137" spans="1:2" ht="15">
      <c r="A137" s="128" t="s">
        <v>3077</v>
      </c>
      <c r="B137" s="3">
        <v>1</v>
      </c>
    </row>
    <row r="138" spans="1:2" ht="15">
      <c r="A138" s="128" t="s">
        <v>3050</v>
      </c>
      <c r="B138" s="3">
        <v>1</v>
      </c>
    </row>
    <row r="139" spans="1:2" ht="15">
      <c r="A139" s="125" t="s">
        <v>3033</v>
      </c>
      <c r="B139" s="3">
        <v>170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1141</v>
      </c>
      <c r="AE2" s="13" t="s">
        <v>1142</v>
      </c>
      <c r="AF2" s="13" t="s">
        <v>1143</v>
      </c>
      <c r="AG2" s="13" t="s">
        <v>1144</v>
      </c>
      <c r="AH2" s="13" t="s">
        <v>1145</v>
      </c>
      <c r="AI2" s="13" t="s">
        <v>1146</v>
      </c>
      <c r="AJ2" s="13" t="s">
        <v>1147</v>
      </c>
      <c r="AK2" s="13" t="s">
        <v>1148</v>
      </c>
      <c r="AL2" s="13" t="s">
        <v>1149</v>
      </c>
      <c r="AM2" s="13" t="s">
        <v>1150</v>
      </c>
      <c r="AN2" s="13" t="s">
        <v>1151</v>
      </c>
      <c r="AO2" s="13" t="s">
        <v>1152</v>
      </c>
      <c r="AP2" s="13" t="s">
        <v>1153</v>
      </c>
      <c r="AQ2" s="13" t="s">
        <v>1154</v>
      </c>
      <c r="AR2" s="13" t="s">
        <v>1155</v>
      </c>
      <c r="AS2" s="13" t="s">
        <v>192</v>
      </c>
      <c r="AT2" s="13" t="s">
        <v>1156</v>
      </c>
      <c r="AU2" s="13" t="s">
        <v>1157</v>
      </c>
      <c r="AV2" s="13" t="s">
        <v>1158</v>
      </c>
      <c r="AW2" s="13" t="s">
        <v>1159</v>
      </c>
      <c r="AX2" s="13" t="s">
        <v>1160</v>
      </c>
      <c r="AY2" s="13" t="s">
        <v>1161</v>
      </c>
      <c r="AZ2" s="13" t="s">
        <v>2271</v>
      </c>
      <c r="BA2" s="119" t="s">
        <v>2635</v>
      </c>
      <c r="BB2" s="119" t="s">
        <v>2648</v>
      </c>
      <c r="BC2" s="119" t="s">
        <v>2649</v>
      </c>
      <c r="BD2" s="119" t="s">
        <v>2655</v>
      </c>
      <c r="BE2" s="119" t="s">
        <v>2660</v>
      </c>
      <c r="BF2" s="119" t="s">
        <v>2665</v>
      </c>
      <c r="BG2" s="119" t="s">
        <v>2675</v>
      </c>
      <c r="BH2" s="119" t="s">
        <v>2734</v>
      </c>
      <c r="BI2" s="119" t="s">
        <v>2748</v>
      </c>
      <c r="BJ2" s="119" t="s">
        <v>2806</v>
      </c>
      <c r="BK2" s="119" t="s">
        <v>3018</v>
      </c>
      <c r="BL2" s="119" t="s">
        <v>3019</v>
      </c>
      <c r="BM2" s="119" t="s">
        <v>3020</v>
      </c>
      <c r="BN2" s="119" t="s">
        <v>3021</v>
      </c>
      <c r="BO2" s="119" t="s">
        <v>3022</v>
      </c>
      <c r="BP2" s="119" t="s">
        <v>3023</v>
      </c>
      <c r="BQ2" s="119" t="s">
        <v>3024</v>
      </c>
      <c r="BR2" s="119" t="s">
        <v>3025</v>
      </c>
      <c r="BS2" s="119" t="s">
        <v>3027</v>
      </c>
      <c r="BT2" s="3"/>
      <c r="BU2" s="3"/>
    </row>
    <row r="3" spans="1:73" ht="15" customHeight="1">
      <c r="A3" s="64" t="s">
        <v>212</v>
      </c>
      <c r="B3" s="65"/>
      <c r="C3" s="65" t="s">
        <v>64</v>
      </c>
      <c r="D3" s="66">
        <v>163.2827795714126</v>
      </c>
      <c r="E3" s="68"/>
      <c r="F3" s="100" t="s">
        <v>633</v>
      </c>
      <c r="G3" s="65"/>
      <c r="H3" s="69" t="s">
        <v>212</v>
      </c>
      <c r="I3" s="70"/>
      <c r="J3" s="70"/>
      <c r="K3" s="69" t="s">
        <v>2036</v>
      </c>
      <c r="L3" s="73">
        <v>1</v>
      </c>
      <c r="M3" s="74">
        <v>502.2239990234375</v>
      </c>
      <c r="N3" s="74">
        <v>1485.733642578125</v>
      </c>
      <c r="O3" s="75"/>
      <c r="P3" s="76"/>
      <c r="Q3" s="76"/>
      <c r="R3" s="48"/>
      <c r="S3" s="48">
        <v>1</v>
      </c>
      <c r="T3" s="48">
        <v>1</v>
      </c>
      <c r="U3" s="49">
        <v>0</v>
      </c>
      <c r="V3" s="49">
        <v>0</v>
      </c>
      <c r="W3" s="49">
        <v>0</v>
      </c>
      <c r="X3" s="49">
        <v>0.999997</v>
      </c>
      <c r="Y3" s="49">
        <v>0</v>
      </c>
      <c r="Z3" s="49" t="s">
        <v>3029</v>
      </c>
      <c r="AA3" s="71">
        <v>3</v>
      </c>
      <c r="AB3" s="71"/>
      <c r="AC3" s="72"/>
      <c r="AD3" s="78" t="s">
        <v>1162</v>
      </c>
      <c r="AE3" s="78">
        <v>885</v>
      </c>
      <c r="AF3" s="78">
        <v>1164</v>
      </c>
      <c r="AG3" s="78">
        <v>3728</v>
      </c>
      <c r="AH3" s="78">
        <v>2624</v>
      </c>
      <c r="AI3" s="78"/>
      <c r="AJ3" s="78" t="s">
        <v>1328</v>
      </c>
      <c r="AK3" s="78" t="s">
        <v>1470</v>
      </c>
      <c r="AL3" s="82" t="s">
        <v>1573</v>
      </c>
      <c r="AM3" s="78"/>
      <c r="AN3" s="80">
        <v>40532.051932870374</v>
      </c>
      <c r="AO3" s="82" t="s">
        <v>1660</v>
      </c>
      <c r="AP3" s="78" t="b">
        <v>1</v>
      </c>
      <c r="AQ3" s="78" t="b">
        <v>0</v>
      </c>
      <c r="AR3" s="78" t="b">
        <v>1</v>
      </c>
      <c r="AS3" s="78" t="s">
        <v>1100</v>
      </c>
      <c r="AT3" s="78">
        <v>23</v>
      </c>
      <c r="AU3" s="82" t="s">
        <v>1804</v>
      </c>
      <c r="AV3" s="78" t="b">
        <v>0</v>
      </c>
      <c r="AW3" s="78" t="s">
        <v>1867</v>
      </c>
      <c r="AX3" s="82" t="s">
        <v>1868</v>
      </c>
      <c r="AY3" s="78" t="s">
        <v>66</v>
      </c>
      <c r="AZ3" s="78" t="str">
        <f>REPLACE(INDEX(GroupVertices[Group],MATCH(Vertices[[#This Row],[Vertex]],GroupVertices[Vertex],0)),1,1,"")</f>
        <v>2</v>
      </c>
      <c r="BA3" s="48" t="s">
        <v>485</v>
      </c>
      <c r="BB3" s="48" t="s">
        <v>485</v>
      </c>
      <c r="BC3" s="48" t="s">
        <v>562</v>
      </c>
      <c r="BD3" s="48" t="s">
        <v>562</v>
      </c>
      <c r="BE3" s="48" t="s">
        <v>587</v>
      </c>
      <c r="BF3" s="48" t="s">
        <v>587</v>
      </c>
      <c r="BG3" s="120" t="s">
        <v>2676</v>
      </c>
      <c r="BH3" s="120" t="s">
        <v>2676</v>
      </c>
      <c r="BI3" s="120" t="s">
        <v>2749</v>
      </c>
      <c r="BJ3" s="120" t="s">
        <v>2749</v>
      </c>
      <c r="BK3" s="120">
        <v>0</v>
      </c>
      <c r="BL3" s="123">
        <v>0</v>
      </c>
      <c r="BM3" s="120">
        <v>0</v>
      </c>
      <c r="BN3" s="123">
        <v>0</v>
      </c>
      <c r="BO3" s="120">
        <v>0</v>
      </c>
      <c r="BP3" s="123">
        <v>0</v>
      </c>
      <c r="BQ3" s="120">
        <v>15</v>
      </c>
      <c r="BR3" s="123">
        <v>100</v>
      </c>
      <c r="BS3" s="120">
        <v>15</v>
      </c>
      <c r="BT3" s="3"/>
      <c r="BU3" s="3"/>
    </row>
    <row r="4" spans="1:76" ht="15">
      <c r="A4" s="64" t="s">
        <v>213</v>
      </c>
      <c r="B4" s="65"/>
      <c r="C4" s="65" t="s">
        <v>64</v>
      </c>
      <c r="D4" s="66">
        <v>162.13995962677782</v>
      </c>
      <c r="E4" s="68"/>
      <c r="F4" s="100" t="s">
        <v>634</v>
      </c>
      <c r="G4" s="65"/>
      <c r="H4" s="69" t="s">
        <v>213</v>
      </c>
      <c r="I4" s="70"/>
      <c r="J4" s="70"/>
      <c r="K4" s="69" t="s">
        <v>2037</v>
      </c>
      <c r="L4" s="73">
        <v>4.591232040948276</v>
      </c>
      <c r="M4" s="74">
        <v>5187.87158203125</v>
      </c>
      <c r="N4" s="74">
        <v>5289.27783203125</v>
      </c>
      <c r="O4" s="75"/>
      <c r="P4" s="76"/>
      <c r="Q4" s="76"/>
      <c r="R4" s="86"/>
      <c r="S4" s="48">
        <v>0</v>
      </c>
      <c r="T4" s="48">
        <v>3</v>
      </c>
      <c r="U4" s="49">
        <v>0.333333</v>
      </c>
      <c r="V4" s="49">
        <v>0.025641</v>
      </c>
      <c r="W4" s="49">
        <v>6E-06</v>
      </c>
      <c r="X4" s="49">
        <v>0.934412</v>
      </c>
      <c r="Y4" s="49">
        <v>0.3333333333333333</v>
      </c>
      <c r="Z4" s="49">
        <v>0</v>
      </c>
      <c r="AA4" s="71">
        <v>4</v>
      </c>
      <c r="AB4" s="71"/>
      <c r="AC4" s="72"/>
      <c r="AD4" s="78" t="s">
        <v>1163</v>
      </c>
      <c r="AE4" s="78">
        <v>229</v>
      </c>
      <c r="AF4" s="78">
        <v>127</v>
      </c>
      <c r="AG4" s="78">
        <v>10542</v>
      </c>
      <c r="AH4" s="78">
        <v>15044</v>
      </c>
      <c r="AI4" s="78"/>
      <c r="AJ4" s="78" t="s">
        <v>1329</v>
      </c>
      <c r="AK4" s="78" t="s">
        <v>1134</v>
      </c>
      <c r="AL4" s="78"/>
      <c r="AM4" s="78"/>
      <c r="AN4" s="80">
        <v>42697.200277777774</v>
      </c>
      <c r="AO4" s="78"/>
      <c r="AP4" s="78" t="b">
        <v>1</v>
      </c>
      <c r="AQ4" s="78" t="b">
        <v>1</v>
      </c>
      <c r="AR4" s="78" t="b">
        <v>0</v>
      </c>
      <c r="AS4" s="78" t="s">
        <v>1800</v>
      </c>
      <c r="AT4" s="78">
        <v>1</v>
      </c>
      <c r="AU4" s="78"/>
      <c r="AV4" s="78" t="b">
        <v>0</v>
      </c>
      <c r="AW4" s="78" t="s">
        <v>1867</v>
      </c>
      <c r="AX4" s="82" t="s">
        <v>1869</v>
      </c>
      <c r="AY4" s="78" t="s">
        <v>66</v>
      </c>
      <c r="AZ4" s="78" t="str">
        <f>REPLACE(INDEX(GroupVertices[Group],MATCH(Vertices[[#This Row],[Vertex]],GroupVertices[Vertex],0)),1,1,"")</f>
        <v>3</v>
      </c>
      <c r="BA4" s="48"/>
      <c r="BB4" s="48"/>
      <c r="BC4" s="48"/>
      <c r="BD4" s="48"/>
      <c r="BE4" s="48" t="s">
        <v>588</v>
      </c>
      <c r="BF4" s="48" t="s">
        <v>588</v>
      </c>
      <c r="BG4" s="120" t="s">
        <v>2677</v>
      </c>
      <c r="BH4" s="120" t="s">
        <v>2735</v>
      </c>
      <c r="BI4" s="120" t="s">
        <v>2750</v>
      </c>
      <c r="BJ4" s="120" t="s">
        <v>2750</v>
      </c>
      <c r="BK4" s="120">
        <v>1</v>
      </c>
      <c r="BL4" s="123">
        <v>2.4390243902439024</v>
      </c>
      <c r="BM4" s="120">
        <v>0</v>
      </c>
      <c r="BN4" s="123">
        <v>0</v>
      </c>
      <c r="BO4" s="120">
        <v>0</v>
      </c>
      <c r="BP4" s="123">
        <v>0</v>
      </c>
      <c r="BQ4" s="120">
        <v>40</v>
      </c>
      <c r="BR4" s="123">
        <v>97.5609756097561</v>
      </c>
      <c r="BS4" s="120">
        <v>41</v>
      </c>
      <c r="BT4" s="2"/>
      <c r="BU4" s="3"/>
      <c r="BV4" s="3"/>
      <c r="BW4" s="3"/>
      <c r="BX4" s="3"/>
    </row>
    <row r="5" spans="1:76" ht="15">
      <c r="A5" s="64" t="s">
        <v>327</v>
      </c>
      <c r="B5" s="65"/>
      <c r="C5" s="65" t="s">
        <v>64</v>
      </c>
      <c r="D5" s="66">
        <v>167.21487365285606</v>
      </c>
      <c r="E5" s="68"/>
      <c r="F5" s="100" t="s">
        <v>736</v>
      </c>
      <c r="G5" s="65"/>
      <c r="H5" s="69" t="s">
        <v>327</v>
      </c>
      <c r="I5" s="70"/>
      <c r="J5" s="70"/>
      <c r="K5" s="69" t="s">
        <v>2038</v>
      </c>
      <c r="L5" s="73">
        <v>4127.329741379311</v>
      </c>
      <c r="M5" s="74">
        <v>4512.7275390625</v>
      </c>
      <c r="N5" s="74">
        <v>7200.52001953125</v>
      </c>
      <c r="O5" s="75"/>
      <c r="P5" s="76"/>
      <c r="Q5" s="76"/>
      <c r="R5" s="86"/>
      <c r="S5" s="48">
        <v>9</v>
      </c>
      <c r="T5" s="48">
        <v>13</v>
      </c>
      <c r="U5" s="49">
        <v>383</v>
      </c>
      <c r="V5" s="49">
        <v>0.047619</v>
      </c>
      <c r="W5" s="49">
        <v>1.5E-05</v>
      </c>
      <c r="X5" s="49">
        <v>7.062353</v>
      </c>
      <c r="Y5" s="49">
        <v>0.02619047619047619</v>
      </c>
      <c r="Z5" s="49">
        <v>0.047619047619047616</v>
      </c>
      <c r="AA5" s="71">
        <v>5</v>
      </c>
      <c r="AB5" s="71"/>
      <c r="AC5" s="72"/>
      <c r="AD5" s="78" t="s">
        <v>1164</v>
      </c>
      <c r="AE5" s="78">
        <v>5201</v>
      </c>
      <c r="AF5" s="78">
        <v>4732</v>
      </c>
      <c r="AG5" s="78">
        <v>74831</v>
      </c>
      <c r="AH5" s="78">
        <v>24447</v>
      </c>
      <c r="AI5" s="78"/>
      <c r="AJ5" s="78" t="s">
        <v>1330</v>
      </c>
      <c r="AK5" s="78" t="s">
        <v>1471</v>
      </c>
      <c r="AL5" s="82" t="s">
        <v>1574</v>
      </c>
      <c r="AM5" s="78"/>
      <c r="AN5" s="80">
        <v>40315.62128472222</v>
      </c>
      <c r="AO5" s="82" t="s">
        <v>1661</v>
      </c>
      <c r="AP5" s="78" t="b">
        <v>0</v>
      </c>
      <c r="AQ5" s="78" t="b">
        <v>0</v>
      </c>
      <c r="AR5" s="78" t="b">
        <v>1</v>
      </c>
      <c r="AS5" s="78" t="s">
        <v>1100</v>
      </c>
      <c r="AT5" s="78">
        <v>173</v>
      </c>
      <c r="AU5" s="82" t="s">
        <v>1805</v>
      </c>
      <c r="AV5" s="78" t="b">
        <v>0</v>
      </c>
      <c r="AW5" s="78" t="s">
        <v>1867</v>
      </c>
      <c r="AX5" s="82" t="s">
        <v>1870</v>
      </c>
      <c r="AY5" s="78" t="s">
        <v>66</v>
      </c>
      <c r="AZ5" s="78" t="str">
        <f>REPLACE(INDEX(GroupVertices[Group],MATCH(Vertices[[#This Row],[Vertex]],GroupVertices[Vertex],0)),1,1,"")</f>
        <v>3</v>
      </c>
      <c r="BA5" s="48" t="s">
        <v>2636</v>
      </c>
      <c r="BB5" s="48" t="s">
        <v>2636</v>
      </c>
      <c r="BC5" s="48" t="s">
        <v>2335</v>
      </c>
      <c r="BD5" s="48" t="s">
        <v>2656</v>
      </c>
      <c r="BE5" s="48" t="s">
        <v>2661</v>
      </c>
      <c r="BF5" s="48" t="s">
        <v>2666</v>
      </c>
      <c r="BG5" s="120" t="s">
        <v>2678</v>
      </c>
      <c r="BH5" s="120" t="s">
        <v>2736</v>
      </c>
      <c r="BI5" s="120" t="s">
        <v>2751</v>
      </c>
      <c r="BJ5" s="120" t="s">
        <v>2751</v>
      </c>
      <c r="BK5" s="120">
        <v>6</v>
      </c>
      <c r="BL5" s="123">
        <v>3.0303030303030303</v>
      </c>
      <c r="BM5" s="120">
        <v>1</v>
      </c>
      <c r="BN5" s="123">
        <v>0.5050505050505051</v>
      </c>
      <c r="BO5" s="120">
        <v>0</v>
      </c>
      <c r="BP5" s="123">
        <v>0</v>
      </c>
      <c r="BQ5" s="120">
        <v>191</v>
      </c>
      <c r="BR5" s="123">
        <v>96.46464646464646</v>
      </c>
      <c r="BS5" s="120">
        <v>198</v>
      </c>
      <c r="BT5" s="2"/>
      <c r="BU5" s="3"/>
      <c r="BV5" s="3"/>
      <c r="BW5" s="3"/>
      <c r="BX5" s="3"/>
    </row>
    <row r="6" spans="1:76" ht="15">
      <c r="A6" s="64" t="s">
        <v>334</v>
      </c>
      <c r="B6" s="65"/>
      <c r="C6" s="65" t="s">
        <v>64</v>
      </c>
      <c r="D6" s="66">
        <v>167.7218140333112</v>
      </c>
      <c r="E6" s="68"/>
      <c r="F6" s="100" t="s">
        <v>1820</v>
      </c>
      <c r="G6" s="65"/>
      <c r="H6" s="69" t="s">
        <v>334</v>
      </c>
      <c r="I6" s="70"/>
      <c r="J6" s="70"/>
      <c r="K6" s="69" t="s">
        <v>2039</v>
      </c>
      <c r="L6" s="73">
        <v>72.8247162349138</v>
      </c>
      <c r="M6" s="74">
        <v>4795.25537109375</v>
      </c>
      <c r="N6" s="74">
        <v>5133.28271484375</v>
      </c>
      <c r="O6" s="75"/>
      <c r="P6" s="76"/>
      <c r="Q6" s="76"/>
      <c r="R6" s="86"/>
      <c r="S6" s="48">
        <v>6</v>
      </c>
      <c r="T6" s="48">
        <v>0</v>
      </c>
      <c r="U6" s="49">
        <v>6.666667</v>
      </c>
      <c r="V6" s="49">
        <v>0.027778</v>
      </c>
      <c r="W6" s="49">
        <v>8E-06</v>
      </c>
      <c r="X6" s="49">
        <v>1.759606</v>
      </c>
      <c r="Y6" s="49">
        <v>0.2</v>
      </c>
      <c r="Z6" s="49">
        <v>0</v>
      </c>
      <c r="AA6" s="71">
        <v>6</v>
      </c>
      <c r="AB6" s="71"/>
      <c r="AC6" s="72"/>
      <c r="AD6" s="78" t="s">
        <v>1165</v>
      </c>
      <c r="AE6" s="78">
        <v>1001</v>
      </c>
      <c r="AF6" s="78">
        <v>5192</v>
      </c>
      <c r="AG6" s="78">
        <v>3926</v>
      </c>
      <c r="AH6" s="78">
        <v>9399</v>
      </c>
      <c r="AI6" s="78"/>
      <c r="AJ6" s="78" t="s">
        <v>1331</v>
      </c>
      <c r="AK6" s="78" t="s">
        <v>1472</v>
      </c>
      <c r="AL6" s="82" t="s">
        <v>1575</v>
      </c>
      <c r="AM6" s="78"/>
      <c r="AN6" s="80">
        <v>41864.59789351852</v>
      </c>
      <c r="AO6" s="82" t="s">
        <v>1662</v>
      </c>
      <c r="AP6" s="78" t="b">
        <v>0</v>
      </c>
      <c r="AQ6" s="78" t="b">
        <v>0</v>
      </c>
      <c r="AR6" s="78" t="b">
        <v>1</v>
      </c>
      <c r="AS6" s="78" t="s">
        <v>1100</v>
      </c>
      <c r="AT6" s="78">
        <v>128</v>
      </c>
      <c r="AU6" s="82" t="s">
        <v>1804</v>
      </c>
      <c r="AV6" s="78" t="b">
        <v>1</v>
      </c>
      <c r="AW6" s="78" t="s">
        <v>1867</v>
      </c>
      <c r="AX6" s="82" t="s">
        <v>1871</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335</v>
      </c>
      <c r="B7" s="65"/>
      <c r="C7" s="65" t="s">
        <v>64</v>
      </c>
      <c r="D7" s="66">
        <v>162.52126695642454</v>
      </c>
      <c r="E7" s="68"/>
      <c r="F7" s="100" t="s">
        <v>1821</v>
      </c>
      <c r="G7" s="65"/>
      <c r="H7" s="69" t="s">
        <v>335</v>
      </c>
      <c r="I7" s="70"/>
      <c r="J7" s="70"/>
      <c r="K7" s="69" t="s">
        <v>2040</v>
      </c>
      <c r="L7" s="73">
        <v>72.8247162349138</v>
      </c>
      <c r="M7" s="74">
        <v>4584.783203125</v>
      </c>
      <c r="N7" s="74">
        <v>5661.8427734375</v>
      </c>
      <c r="O7" s="75"/>
      <c r="P7" s="76"/>
      <c r="Q7" s="76"/>
      <c r="R7" s="86"/>
      <c r="S7" s="48">
        <v>6</v>
      </c>
      <c r="T7" s="48">
        <v>0</v>
      </c>
      <c r="U7" s="49">
        <v>6.666667</v>
      </c>
      <c r="V7" s="49">
        <v>0.027778</v>
      </c>
      <c r="W7" s="49">
        <v>8E-06</v>
      </c>
      <c r="X7" s="49">
        <v>1.759606</v>
      </c>
      <c r="Y7" s="49">
        <v>0.2</v>
      </c>
      <c r="Z7" s="49">
        <v>0</v>
      </c>
      <c r="AA7" s="71">
        <v>7</v>
      </c>
      <c r="AB7" s="71"/>
      <c r="AC7" s="72"/>
      <c r="AD7" s="78" t="s">
        <v>1166</v>
      </c>
      <c r="AE7" s="78">
        <v>76</v>
      </c>
      <c r="AF7" s="78">
        <v>473</v>
      </c>
      <c r="AG7" s="78">
        <v>535</v>
      </c>
      <c r="AH7" s="78">
        <v>59</v>
      </c>
      <c r="AI7" s="78"/>
      <c r="AJ7" s="78" t="s">
        <v>1332</v>
      </c>
      <c r="AK7" s="78" t="s">
        <v>1473</v>
      </c>
      <c r="AL7" s="82" t="s">
        <v>1576</v>
      </c>
      <c r="AM7" s="78"/>
      <c r="AN7" s="80">
        <v>40999.74765046296</v>
      </c>
      <c r="AO7" s="82" t="s">
        <v>1663</v>
      </c>
      <c r="AP7" s="78" t="b">
        <v>0</v>
      </c>
      <c r="AQ7" s="78" t="b">
        <v>0</v>
      </c>
      <c r="AR7" s="78" t="b">
        <v>0</v>
      </c>
      <c r="AS7" s="78" t="s">
        <v>1100</v>
      </c>
      <c r="AT7" s="78">
        <v>7</v>
      </c>
      <c r="AU7" s="82" t="s">
        <v>1804</v>
      </c>
      <c r="AV7" s="78" t="b">
        <v>0</v>
      </c>
      <c r="AW7" s="78" t="s">
        <v>1867</v>
      </c>
      <c r="AX7" s="82" t="s">
        <v>1872</v>
      </c>
      <c r="AY7" s="78" t="s">
        <v>65</v>
      </c>
      <c r="AZ7" s="78" t="str">
        <f>REPLACE(INDEX(GroupVertices[Group],MATCH(Vertices[[#This Row],[Vertex]],GroupVertices[Vertex],0)),1,1,"")</f>
        <v>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162.02534701902275</v>
      </c>
      <c r="E8" s="68"/>
      <c r="F8" s="100" t="s">
        <v>634</v>
      </c>
      <c r="G8" s="65"/>
      <c r="H8" s="69" t="s">
        <v>214</v>
      </c>
      <c r="I8" s="70"/>
      <c r="J8" s="70"/>
      <c r="K8" s="69" t="s">
        <v>2041</v>
      </c>
      <c r="L8" s="73">
        <v>1</v>
      </c>
      <c r="M8" s="74">
        <v>5200.22265625</v>
      </c>
      <c r="N8" s="74">
        <v>9099.4208984375</v>
      </c>
      <c r="O8" s="75"/>
      <c r="P8" s="76"/>
      <c r="Q8" s="76"/>
      <c r="R8" s="86"/>
      <c r="S8" s="48">
        <v>0</v>
      </c>
      <c r="T8" s="48">
        <v>1</v>
      </c>
      <c r="U8" s="49">
        <v>0</v>
      </c>
      <c r="V8" s="49">
        <v>0.02439</v>
      </c>
      <c r="W8" s="49">
        <v>3E-06</v>
      </c>
      <c r="X8" s="49">
        <v>0.435857</v>
      </c>
      <c r="Y8" s="49">
        <v>0</v>
      </c>
      <c r="Z8" s="49">
        <v>0</v>
      </c>
      <c r="AA8" s="71">
        <v>8</v>
      </c>
      <c r="AB8" s="71"/>
      <c r="AC8" s="72"/>
      <c r="AD8" s="78" t="s">
        <v>1167</v>
      </c>
      <c r="AE8" s="78">
        <v>49</v>
      </c>
      <c r="AF8" s="78">
        <v>23</v>
      </c>
      <c r="AG8" s="78">
        <v>214</v>
      </c>
      <c r="AH8" s="78">
        <v>58</v>
      </c>
      <c r="AI8" s="78"/>
      <c r="AJ8" s="78"/>
      <c r="AK8" s="78"/>
      <c r="AL8" s="78"/>
      <c r="AM8" s="78"/>
      <c r="AN8" s="80">
        <v>42454.74041666667</v>
      </c>
      <c r="AO8" s="78"/>
      <c r="AP8" s="78" t="b">
        <v>1</v>
      </c>
      <c r="AQ8" s="78" t="b">
        <v>1</v>
      </c>
      <c r="AR8" s="78" t="b">
        <v>0</v>
      </c>
      <c r="AS8" s="78" t="s">
        <v>1100</v>
      </c>
      <c r="AT8" s="78">
        <v>1</v>
      </c>
      <c r="AU8" s="78"/>
      <c r="AV8" s="78" t="b">
        <v>0</v>
      </c>
      <c r="AW8" s="78" t="s">
        <v>1867</v>
      </c>
      <c r="AX8" s="82" t="s">
        <v>1873</v>
      </c>
      <c r="AY8" s="78" t="s">
        <v>66</v>
      </c>
      <c r="AZ8" s="78" t="str">
        <f>REPLACE(INDEX(GroupVertices[Group],MATCH(Vertices[[#This Row],[Vertex]],GroupVertices[Vertex],0)),1,1,"")</f>
        <v>3</v>
      </c>
      <c r="BA8" s="48"/>
      <c r="BB8" s="48"/>
      <c r="BC8" s="48"/>
      <c r="BD8" s="48"/>
      <c r="BE8" s="48"/>
      <c r="BF8" s="48"/>
      <c r="BG8" s="120" t="s">
        <v>2679</v>
      </c>
      <c r="BH8" s="120" t="s">
        <v>2679</v>
      </c>
      <c r="BI8" s="120" t="s">
        <v>2752</v>
      </c>
      <c r="BJ8" s="120" t="s">
        <v>2752</v>
      </c>
      <c r="BK8" s="120">
        <v>1</v>
      </c>
      <c r="BL8" s="123">
        <v>3.7037037037037037</v>
      </c>
      <c r="BM8" s="120">
        <v>0</v>
      </c>
      <c r="BN8" s="123">
        <v>0</v>
      </c>
      <c r="BO8" s="120">
        <v>0</v>
      </c>
      <c r="BP8" s="123">
        <v>0</v>
      </c>
      <c r="BQ8" s="120">
        <v>26</v>
      </c>
      <c r="BR8" s="123">
        <v>96.29629629629629</v>
      </c>
      <c r="BS8" s="120">
        <v>27</v>
      </c>
      <c r="BT8" s="2"/>
      <c r="BU8" s="3"/>
      <c r="BV8" s="3"/>
      <c r="BW8" s="3"/>
      <c r="BX8" s="3"/>
    </row>
    <row r="9" spans="1:76" ht="15">
      <c r="A9" s="64" t="s">
        <v>215</v>
      </c>
      <c r="B9" s="65"/>
      <c r="C9" s="65" t="s">
        <v>64</v>
      </c>
      <c r="D9" s="66">
        <v>163.04804413437577</v>
      </c>
      <c r="E9" s="68"/>
      <c r="F9" s="100" t="s">
        <v>635</v>
      </c>
      <c r="G9" s="65"/>
      <c r="H9" s="69" t="s">
        <v>215</v>
      </c>
      <c r="I9" s="70"/>
      <c r="J9" s="70"/>
      <c r="K9" s="69" t="s">
        <v>2042</v>
      </c>
      <c r="L9" s="73">
        <v>22.54741379310345</v>
      </c>
      <c r="M9" s="74">
        <v>7664.92529296875</v>
      </c>
      <c r="N9" s="74">
        <v>2340.9423828125</v>
      </c>
      <c r="O9" s="75"/>
      <c r="P9" s="76"/>
      <c r="Q9" s="76"/>
      <c r="R9" s="86"/>
      <c r="S9" s="48">
        <v>0</v>
      </c>
      <c r="T9" s="48">
        <v>2</v>
      </c>
      <c r="U9" s="49">
        <v>2</v>
      </c>
      <c r="V9" s="49">
        <v>0.5</v>
      </c>
      <c r="W9" s="49">
        <v>0</v>
      </c>
      <c r="X9" s="49">
        <v>1.459455</v>
      </c>
      <c r="Y9" s="49">
        <v>0</v>
      </c>
      <c r="Z9" s="49">
        <v>0</v>
      </c>
      <c r="AA9" s="71">
        <v>9</v>
      </c>
      <c r="AB9" s="71"/>
      <c r="AC9" s="72"/>
      <c r="AD9" s="78" t="s">
        <v>1168</v>
      </c>
      <c r="AE9" s="78">
        <v>1488</v>
      </c>
      <c r="AF9" s="78">
        <v>951</v>
      </c>
      <c r="AG9" s="78">
        <v>28668</v>
      </c>
      <c r="AH9" s="78">
        <v>28368</v>
      </c>
      <c r="AI9" s="78"/>
      <c r="AJ9" s="78" t="s">
        <v>1333</v>
      </c>
      <c r="AK9" s="78" t="s">
        <v>1474</v>
      </c>
      <c r="AL9" s="78"/>
      <c r="AM9" s="78"/>
      <c r="AN9" s="80">
        <v>41311.87615740741</v>
      </c>
      <c r="AO9" s="82" t="s">
        <v>1664</v>
      </c>
      <c r="AP9" s="78" t="b">
        <v>0</v>
      </c>
      <c r="AQ9" s="78" t="b">
        <v>0</v>
      </c>
      <c r="AR9" s="78" t="b">
        <v>0</v>
      </c>
      <c r="AS9" s="78" t="s">
        <v>1100</v>
      </c>
      <c r="AT9" s="78">
        <v>151</v>
      </c>
      <c r="AU9" s="82" t="s">
        <v>1804</v>
      </c>
      <c r="AV9" s="78" t="b">
        <v>0</v>
      </c>
      <c r="AW9" s="78" t="s">
        <v>1867</v>
      </c>
      <c r="AX9" s="82" t="s">
        <v>1874</v>
      </c>
      <c r="AY9" s="78" t="s">
        <v>66</v>
      </c>
      <c r="AZ9" s="78" t="str">
        <f>REPLACE(INDEX(GroupVertices[Group],MATCH(Vertices[[#This Row],[Vertex]],GroupVertices[Vertex],0)),1,1,"")</f>
        <v>13</v>
      </c>
      <c r="BA9" s="48" t="s">
        <v>486</v>
      </c>
      <c r="BB9" s="48" t="s">
        <v>486</v>
      </c>
      <c r="BC9" s="48" t="s">
        <v>562</v>
      </c>
      <c r="BD9" s="48" t="s">
        <v>562</v>
      </c>
      <c r="BE9" s="48" t="s">
        <v>589</v>
      </c>
      <c r="BF9" s="48" t="s">
        <v>589</v>
      </c>
      <c r="BG9" s="120" t="s">
        <v>2680</v>
      </c>
      <c r="BH9" s="120" t="s">
        <v>2680</v>
      </c>
      <c r="BI9" s="120" t="s">
        <v>2753</v>
      </c>
      <c r="BJ9" s="120" t="s">
        <v>2753</v>
      </c>
      <c r="BK9" s="120">
        <v>0</v>
      </c>
      <c r="BL9" s="123">
        <v>0</v>
      </c>
      <c r="BM9" s="120">
        <v>0</v>
      </c>
      <c r="BN9" s="123">
        <v>0</v>
      </c>
      <c r="BO9" s="120">
        <v>0</v>
      </c>
      <c r="BP9" s="123">
        <v>0</v>
      </c>
      <c r="BQ9" s="120">
        <v>15</v>
      </c>
      <c r="BR9" s="123">
        <v>100</v>
      </c>
      <c r="BS9" s="120">
        <v>15</v>
      </c>
      <c r="BT9" s="2"/>
      <c r="BU9" s="3"/>
      <c r="BV9" s="3"/>
      <c r="BW9" s="3"/>
      <c r="BX9" s="3"/>
    </row>
    <row r="10" spans="1:76" ht="15">
      <c r="A10" s="64" t="s">
        <v>336</v>
      </c>
      <c r="B10" s="65"/>
      <c r="C10" s="65" t="s">
        <v>64</v>
      </c>
      <c r="D10" s="66">
        <v>354.6119975539351</v>
      </c>
      <c r="E10" s="68"/>
      <c r="F10" s="100" t="s">
        <v>1822</v>
      </c>
      <c r="G10" s="65"/>
      <c r="H10" s="69" t="s">
        <v>336</v>
      </c>
      <c r="I10" s="70"/>
      <c r="J10" s="70"/>
      <c r="K10" s="69" t="s">
        <v>2043</v>
      </c>
      <c r="L10" s="73">
        <v>1</v>
      </c>
      <c r="M10" s="74">
        <v>7664.92529296875</v>
      </c>
      <c r="N10" s="74">
        <v>2999.699951171875</v>
      </c>
      <c r="O10" s="75"/>
      <c r="P10" s="76"/>
      <c r="Q10" s="76"/>
      <c r="R10" s="86"/>
      <c r="S10" s="48">
        <v>1</v>
      </c>
      <c r="T10" s="48">
        <v>0</v>
      </c>
      <c r="U10" s="49">
        <v>0</v>
      </c>
      <c r="V10" s="49">
        <v>0.333333</v>
      </c>
      <c r="W10" s="49">
        <v>0</v>
      </c>
      <c r="X10" s="49">
        <v>0.770268</v>
      </c>
      <c r="Y10" s="49">
        <v>0</v>
      </c>
      <c r="Z10" s="49">
        <v>0</v>
      </c>
      <c r="AA10" s="71">
        <v>10</v>
      </c>
      <c r="AB10" s="71"/>
      <c r="AC10" s="72"/>
      <c r="AD10" s="78" t="s">
        <v>1169</v>
      </c>
      <c r="AE10" s="78">
        <v>1398</v>
      </c>
      <c r="AF10" s="78">
        <v>174777</v>
      </c>
      <c r="AG10" s="78">
        <v>12346</v>
      </c>
      <c r="AH10" s="78">
        <v>253</v>
      </c>
      <c r="AI10" s="78"/>
      <c r="AJ10" s="78" t="s">
        <v>1334</v>
      </c>
      <c r="AK10" s="78" t="s">
        <v>1470</v>
      </c>
      <c r="AL10" s="82" t="s">
        <v>1577</v>
      </c>
      <c r="AM10" s="78"/>
      <c r="AN10" s="80">
        <v>40355.98081018519</v>
      </c>
      <c r="AO10" s="82" t="s">
        <v>1665</v>
      </c>
      <c r="AP10" s="78" t="b">
        <v>1</v>
      </c>
      <c r="AQ10" s="78" t="b">
        <v>0</v>
      </c>
      <c r="AR10" s="78" t="b">
        <v>0</v>
      </c>
      <c r="AS10" s="78" t="s">
        <v>1100</v>
      </c>
      <c r="AT10" s="78">
        <v>1996</v>
      </c>
      <c r="AU10" s="82" t="s">
        <v>1804</v>
      </c>
      <c r="AV10" s="78" t="b">
        <v>1</v>
      </c>
      <c r="AW10" s="78" t="s">
        <v>1867</v>
      </c>
      <c r="AX10" s="82" t="s">
        <v>1875</v>
      </c>
      <c r="AY10" s="78" t="s">
        <v>65</v>
      </c>
      <c r="AZ10" s="78" t="str">
        <f>REPLACE(INDEX(GroupVertices[Group],MATCH(Vertices[[#This Row],[Vertex]],GroupVertices[Vertex],0)),1,1,"")</f>
        <v>13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337</v>
      </c>
      <c r="B11" s="65"/>
      <c r="C11" s="65" t="s">
        <v>64</v>
      </c>
      <c r="D11" s="66">
        <v>162.07493901276294</v>
      </c>
      <c r="E11" s="68"/>
      <c r="F11" s="100" t="s">
        <v>1823</v>
      </c>
      <c r="G11" s="65"/>
      <c r="H11" s="69" t="s">
        <v>337</v>
      </c>
      <c r="I11" s="70"/>
      <c r="J11" s="70"/>
      <c r="K11" s="69" t="s">
        <v>2044</v>
      </c>
      <c r="L11" s="73">
        <v>1</v>
      </c>
      <c r="M11" s="74">
        <v>8077.48974609375</v>
      </c>
      <c r="N11" s="74">
        <v>2999.699951171875</v>
      </c>
      <c r="O11" s="75"/>
      <c r="P11" s="76"/>
      <c r="Q11" s="76"/>
      <c r="R11" s="86"/>
      <c r="S11" s="48">
        <v>1</v>
      </c>
      <c r="T11" s="48">
        <v>0</v>
      </c>
      <c r="U11" s="49">
        <v>0</v>
      </c>
      <c r="V11" s="49">
        <v>0.333333</v>
      </c>
      <c r="W11" s="49">
        <v>0</v>
      </c>
      <c r="X11" s="49">
        <v>0.770268</v>
      </c>
      <c r="Y11" s="49">
        <v>0</v>
      </c>
      <c r="Z11" s="49">
        <v>0</v>
      </c>
      <c r="AA11" s="71">
        <v>11</v>
      </c>
      <c r="AB11" s="71"/>
      <c r="AC11" s="72"/>
      <c r="AD11" s="78" t="s">
        <v>1170</v>
      </c>
      <c r="AE11" s="78">
        <v>501</v>
      </c>
      <c r="AF11" s="78">
        <v>68</v>
      </c>
      <c r="AG11" s="78">
        <v>442</v>
      </c>
      <c r="AH11" s="78">
        <v>18</v>
      </c>
      <c r="AI11" s="78"/>
      <c r="AJ11" s="78" t="s">
        <v>1335</v>
      </c>
      <c r="AK11" s="78" t="s">
        <v>1475</v>
      </c>
      <c r="AL11" s="78"/>
      <c r="AM11" s="78"/>
      <c r="AN11" s="80">
        <v>40709.90107638889</v>
      </c>
      <c r="AO11" s="82" t="s">
        <v>1666</v>
      </c>
      <c r="AP11" s="78" t="b">
        <v>0</v>
      </c>
      <c r="AQ11" s="78" t="b">
        <v>0</v>
      </c>
      <c r="AR11" s="78" t="b">
        <v>0</v>
      </c>
      <c r="AS11" s="78" t="s">
        <v>1100</v>
      </c>
      <c r="AT11" s="78">
        <v>1</v>
      </c>
      <c r="AU11" s="82" t="s">
        <v>1804</v>
      </c>
      <c r="AV11" s="78" t="b">
        <v>0</v>
      </c>
      <c r="AW11" s="78" t="s">
        <v>1867</v>
      </c>
      <c r="AX11" s="82" t="s">
        <v>1876</v>
      </c>
      <c r="AY11" s="78" t="s">
        <v>65</v>
      </c>
      <c r="AZ11" s="78" t="str">
        <f>REPLACE(INDEX(GroupVertices[Group],MATCH(Vertices[[#This Row],[Vertex]],GroupVertices[Vertex],0)),1,1,"")</f>
        <v>13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216</v>
      </c>
      <c r="B12" s="65"/>
      <c r="C12" s="65" t="s">
        <v>64</v>
      </c>
      <c r="D12" s="66">
        <v>230.2253588548208</v>
      </c>
      <c r="E12" s="68"/>
      <c r="F12" s="100" t="s">
        <v>636</v>
      </c>
      <c r="G12" s="65"/>
      <c r="H12" s="69" t="s">
        <v>216</v>
      </c>
      <c r="I12" s="70"/>
      <c r="J12" s="70"/>
      <c r="K12" s="69" t="s">
        <v>2045</v>
      </c>
      <c r="L12" s="73">
        <v>1</v>
      </c>
      <c r="M12" s="74">
        <v>5987.4482421875</v>
      </c>
      <c r="N12" s="74">
        <v>5830.740234375</v>
      </c>
      <c r="O12" s="75"/>
      <c r="P12" s="76"/>
      <c r="Q12" s="76"/>
      <c r="R12" s="86"/>
      <c r="S12" s="48">
        <v>0</v>
      </c>
      <c r="T12" s="48">
        <v>1</v>
      </c>
      <c r="U12" s="49">
        <v>0</v>
      </c>
      <c r="V12" s="49">
        <v>0.058824</v>
      </c>
      <c r="W12" s="49">
        <v>0</v>
      </c>
      <c r="X12" s="49">
        <v>0.566571</v>
      </c>
      <c r="Y12" s="49">
        <v>0</v>
      </c>
      <c r="Z12" s="49">
        <v>0</v>
      </c>
      <c r="AA12" s="71">
        <v>12</v>
      </c>
      <c r="AB12" s="71"/>
      <c r="AC12" s="72"/>
      <c r="AD12" s="78" t="s">
        <v>1171</v>
      </c>
      <c r="AE12" s="78">
        <v>422</v>
      </c>
      <c r="AF12" s="78">
        <v>61908</v>
      </c>
      <c r="AG12" s="78">
        <v>29418</v>
      </c>
      <c r="AH12" s="78">
        <v>75</v>
      </c>
      <c r="AI12" s="78"/>
      <c r="AJ12" s="78" t="s">
        <v>1336</v>
      </c>
      <c r="AK12" s="78" t="s">
        <v>1476</v>
      </c>
      <c r="AL12" s="82" t="s">
        <v>1578</v>
      </c>
      <c r="AM12" s="78"/>
      <c r="AN12" s="80">
        <v>39947.90520833333</v>
      </c>
      <c r="AO12" s="82" t="s">
        <v>1667</v>
      </c>
      <c r="AP12" s="78" t="b">
        <v>0</v>
      </c>
      <c r="AQ12" s="78" t="b">
        <v>0</v>
      </c>
      <c r="AR12" s="78" t="b">
        <v>0</v>
      </c>
      <c r="AS12" s="78" t="s">
        <v>1100</v>
      </c>
      <c r="AT12" s="78">
        <v>1284</v>
      </c>
      <c r="AU12" s="82" t="s">
        <v>1804</v>
      </c>
      <c r="AV12" s="78" t="b">
        <v>0</v>
      </c>
      <c r="AW12" s="78" t="s">
        <v>1867</v>
      </c>
      <c r="AX12" s="82" t="s">
        <v>1877</v>
      </c>
      <c r="AY12" s="78" t="s">
        <v>66</v>
      </c>
      <c r="AZ12" s="78" t="str">
        <f>REPLACE(INDEX(GroupVertices[Group],MATCH(Vertices[[#This Row],[Vertex]],GroupVertices[Vertex],0)),1,1,"")</f>
        <v>7</v>
      </c>
      <c r="BA12" s="48"/>
      <c r="BB12" s="48"/>
      <c r="BC12" s="48"/>
      <c r="BD12" s="48"/>
      <c r="BE12" s="48" t="s">
        <v>590</v>
      </c>
      <c r="BF12" s="48" t="s">
        <v>590</v>
      </c>
      <c r="BG12" s="120" t="s">
        <v>2681</v>
      </c>
      <c r="BH12" s="120" t="s">
        <v>2681</v>
      </c>
      <c r="BI12" s="120" t="s">
        <v>2754</v>
      </c>
      <c r="BJ12" s="120" t="s">
        <v>2754</v>
      </c>
      <c r="BK12" s="120">
        <v>1</v>
      </c>
      <c r="BL12" s="123">
        <v>5.555555555555555</v>
      </c>
      <c r="BM12" s="120">
        <v>0</v>
      </c>
      <c r="BN12" s="123">
        <v>0</v>
      </c>
      <c r="BO12" s="120">
        <v>0</v>
      </c>
      <c r="BP12" s="123">
        <v>0</v>
      </c>
      <c r="BQ12" s="120">
        <v>17</v>
      </c>
      <c r="BR12" s="123">
        <v>94.44444444444444</v>
      </c>
      <c r="BS12" s="120">
        <v>18</v>
      </c>
      <c r="BT12" s="2"/>
      <c r="BU12" s="3"/>
      <c r="BV12" s="3"/>
      <c r="BW12" s="3"/>
      <c r="BX12" s="3"/>
    </row>
    <row r="13" spans="1:76" ht="15">
      <c r="A13" s="64" t="s">
        <v>297</v>
      </c>
      <c r="B13" s="65"/>
      <c r="C13" s="65" t="s">
        <v>64</v>
      </c>
      <c r="D13" s="66">
        <v>284.45255094324733</v>
      </c>
      <c r="E13" s="68"/>
      <c r="F13" s="100" t="s">
        <v>711</v>
      </c>
      <c r="G13" s="65"/>
      <c r="H13" s="69" t="s">
        <v>297</v>
      </c>
      <c r="I13" s="70"/>
      <c r="J13" s="70"/>
      <c r="K13" s="69" t="s">
        <v>2046</v>
      </c>
      <c r="L13" s="73">
        <v>776.7068965517242</v>
      </c>
      <c r="M13" s="74">
        <v>6504.609375</v>
      </c>
      <c r="N13" s="74">
        <v>4715.5302734375</v>
      </c>
      <c r="O13" s="75"/>
      <c r="P13" s="76"/>
      <c r="Q13" s="76"/>
      <c r="R13" s="86"/>
      <c r="S13" s="48">
        <v>10</v>
      </c>
      <c r="T13" s="48">
        <v>1</v>
      </c>
      <c r="U13" s="49">
        <v>72</v>
      </c>
      <c r="V13" s="49">
        <v>0.111111</v>
      </c>
      <c r="W13" s="49">
        <v>0</v>
      </c>
      <c r="X13" s="49">
        <v>4.900834</v>
      </c>
      <c r="Y13" s="49">
        <v>0</v>
      </c>
      <c r="Z13" s="49">
        <v>0</v>
      </c>
      <c r="AA13" s="71">
        <v>13</v>
      </c>
      <c r="AB13" s="71"/>
      <c r="AC13" s="72"/>
      <c r="AD13" s="78" t="s">
        <v>1172</v>
      </c>
      <c r="AE13" s="78">
        <v>669</v>
      </c>
      <c r="AF13" s="78">
        <v>111114</v>
      </c>
      <c r="AG13" s="78">
        <v>67998</v>
      </c>
      <c r="AH13" s="78">
        <v>296</v>
      </c>
      <c r="AI13" s="78"/>
      <c r="AJ13" s="78" t="s">
        <v>1337</v>
      </c>
      <c r="AK13" s="78" t="s">
        <v>1477</v>
      </c>
      <c r="AL13" s="82" t="s">
        <v>1579</v>
      </c>
      <c r="AM13" s="78"/>
      <c r="AN13" s="80">
        <v>39870.710694444446</v>
      </c>
      <c r="AO13" s="82" t="s">
        <v>1668</v>
      </c>
      <c r="AP13" s="78" t="b">
        <v>0</v>
      </c>
      <c r="AQ13" s="78" t="b">
        <v>0</v>
      </c>
      <c r="AR13" s="78" t="b">
        <v>0</v>
      </c>
      <c r="AS13" s="78" t="s">
        <v>1100</v>
      </c>
      <c r="AT13" s="78">
        <v>2737</v>
      </c>
      <c r="AU13" s="82" t="s">
        <v>1804</v>
      </c>
      <c r="AV13" s="78" t="b">
        <v>0</v>
      </c>
      <c r="AW13" s="78" t="s">
        <v>1867</v>
      </c>
      <c r="AX13" s="82" t="s">
        <v>1878</v>
      </c>
      <c r="AY13" s="78" t="s">
        <v>66</v>
      </c>
      <c r="AZ13" s="78" t="str">
        <f>REPLACE(INDEX(GroupVertices[Group],MATCH(Vertices[[#This Row],[Vertex]],GroupVertices[Vertex],0)),1,1,"")</f>
        <v>7</v>
      </c>
      <c r="BA13" s="48" t="s">
        <v>504</v>
      </c>
      <c r="BB13" s="48" t="s">
        <v>504</v>
      </c>
      <c r="BC13" s="48" t="s">
        <v>562</v>
      </c>
      <c r="BD13" s="48" t="s">
        <v>562</v>
      </c>
      <c r="BE13" s="48" t="s">
        <v>590</v>
      </c>
      <c r="BF13" s="48" t="s">
        <v>590</v>
      </c>
      <c r="BG13" s="120" t="s">
        <v>2460</v>
      </c>
      <c r="BH13" s="120" t="s">
        <v>2460</v>
      </c>
      <c r="BI13" s="120" t="s">
        <v>2563</v>
      </c>
      <c r="BJ13" s="120" t="s">
        <v>2563</v>
      </c>
      <c r="BK13" s="120">
        <v>1</v>
      </c>
      <c r="BL13" s="123">
        <v>6.666666666666667</v>
      </c>
      <c r="BM13" s="120">
        <v>0</v>
      </c>
      <c r="BN13" s="123">
        <v>0</v>
      </c>
      <c r="BO13" s="120">
        <v>0</v>
      </c>
      <c r="BP13" s="123">
        <v>0</v>
      </c>
      <c r="BQ13" s="120">
        <v>14</v>
      </c>
      <c r="BR13" s="123">
        <v>93.33333333333333</v>
      </c>
      <c r="BS13" s="120">
        <v>15</v>
      </c>
      <c r="BT13" s="2"/>
      <c r="BU13" s="3"/>
      <c r="BV13" s="3"/>
      <c r="BW13" s="3"/>
      <c r="BX13" s="3"/>
    </row>
    <row r="14" spans="1:76" ht="15">
      <c r="A14" s="64" t="s">
        <v>217</v>
      </c>
      <c r="B14" s="65"/>
      <c r="C14" s="65" t="s">
        <v>64</v>
      </c>
      <c r="D14" s="66">
        <v>167.56422169764795</v>
      </c>
      <c r="E14" s="68"/>
      <c r="F14" s="100" t="s">
        <v>637</v>
      </c>
      <c r="G14" s="65"/>
      <c r="H14" s="69" t="s">
        <v>217</v>
      </c>
      <c r="I14" s="70"/>
      <c r="J14" s="70"/>
      <c r="K14" s="69" t="s">
        <v>2047</v>
      </c>
      <c r="L14" s="73">
        <v>1</v>
      </c>
      <c r="M14" s="74">
        <v>6262.61669921875</v>
      </c>
      <c r="N14" s="74">
        <v>3293.788330078125</v>
      </c>
      <c r="O14" s="75"/>
      <c r="P14" s="76"/>
      <c r="Q14" s="76"/>
      <c r="R14" s="86"/>
      <c r="S14" s="48">
        <v>0</v>
      </c>
      <c r="T14" s="48">
        <v>1</v>
      </c>
      <c r="U14" s="49">
        <v>0</v>
      </c>
      <c r="V14" s="49">
        <v>0.058824</v>
      </c>
      <c r="W14" s="49">
        <v>0</v>
      </c>
      <c r="X14" s="49">
        <v>0.566571</v>
      </c>
      <c r="Y14" s="49">
        <v>0</v>
      </c>
      <c r="Z14" s="49">
        <v>0</v>
      </c>
      <c r="AA14" s="71">
        <v>14</v>
      </c>
      <c r="AB14" s="71"/>
      <c r="AC14" s="72"/>
      <c r="AD14" s="78" t="s">
        <v>1173</v>
      </c>
      <c r="AE14" s="78">
        <v>715</v>
      </c>
      <c r="AF14" s="78">
        <v>5049</v>
      </c>
      <c r="AG14" s="78">
        <v>4291</v>
      </c>
      <c r="AH14" s="78">
        <v>1547</v>
      </c>
      <c r="AI14" s="78"/>
      <c r="AJ14" s="78" t="s">
        <v>1338</v>
      </c>
      <c r="AK14" s="78" t="s">
        <v>1478</v>
      </c>
      <c r="AL14" s="78"/>
      <c r="AM14" s="78"/>
      <c r="AN14" s="80">
        <v>41485.86993055556</v>
      </c>
      <c r="AO14" s="82" t="s">
        <v>1669</v>
      </c>
      <c r="AP14" s="78" t="b">
        <v>1</v>
      </c>
      <c r="AQ14" s="78" t="b">
        <v>0</v>
      </c>
      <c r="AR14" s="78" t="b">
        <v>1</v>
      </c>
      <c r="AS14" s="78" t="s">
        <v>1100</v>
      </c>
      <c r="AT14" s="78">
        <v>201</v>
      </c>
      <c r="AU14" s="82" t="s">
        <v>1804</v>
      </c>
      <c r="AV14" s="78" t="b">
        <v>0</v>
      </c>
      <c r="AW14" s="78" t="s">
        <v>1867</v>
      </c>
      <c r="AX14" s="82" t="s">
        <v>1879</v>
      </c>
      <c r="AY14" s="78" t="s">
        <v>66</v>
      </c>
      <c r="AZ14" s="78" t="str">
        <f>REPLACE(INDEX(GroupVertices[Group],MATCH(Vertices[[#This Row],[Vertex]],GroupVertices[Vertex],0)),1,1,"")</f>
        <v>7</v>
      </c>
      <c r="BA14" s="48"/>
      <c r="BB14" s="48"/>
      <c r="BC14" s="48"/>
      <c r="BD14" s="48"/>
      <c r="BE14" s="48" t="s">
        <v>590</v>
      </c>
      <c r="BF14" s="48" t="s">
        <v>590</v>
      </c>
      <c r="BG14" s="120" t="s">
        <v>2681</v>
      </c>
      <c r="BH14" s="120" t="s">
        <v>2681</v>
      </c>
      <c r="BI14" s="120" t="s">
        <v>2754</v>
      </c>
      <c r="BJ14" s="120" t="s">
        <v>2754</v>
      </c>
      <c r="BK14" s="120">
        <v>1</v>
      </c>
      <c r="BL14" s="123">
        <v>5.555555555555555</v>
      </c>
      <c r="BM14" s="120">
        <v>0</v>
      </c>
      <c r="BN14" s="123">
        <v>0</v>
      </c>
      <c r="BO14" s="120">
        <v>0</v>
      </c>
      <c r="BP14" s="123">
        <v>0</v>
      </c>
      <c r="BQ14" s="120">
        <v>17</v>
      </c>
      <c r="BR14" s="123">
        <v>94.44444444444444</v>
      </c>
      <c r="BS14" s="120">
        <v>18</v>
      </c>
      <c r="BT14" s="2"/>
      <c r="BU14" s="3"/>
      <c r="BV14" s="3"/>
      <c r="BW14" s="3"/>
      <c r="BX14" s="3"/>
    </row>
    <row r="15" spans="1:76" ht="15">
      <c r="A15" s="64" t="s">
        <v>218</v>
      </c>
      <c r="B15" s="65"/>
      <c r="C15" s="65" t="s">
        <v>64</v>
      </c>
      <c r="D15" s="66">
        <v>162.4904097158751</v>
      </c>
      <c r="E15" s="68"/>
      <c r="F15" s="100" t="s">
        <v>638</v>
      </c>
      <c r="G15" s="65"/>
      <c r="H15" s="69" t="s">
        <v>218</v>
      </c>
      <c r="I15" s="70"/>
      <c r="J15" s="70"/>
      <c r="K15" s="69" t="s">
        <v>2048</v>
      </c>
      <c r="L15" s="73">
        <v>1</v>
      </c>
      <c r="M15" s="74">
        <v>7263.73095703125</v>
      </c>
      <c r="N15" s="74">
        <v>5022.0478515625</v>
      </c>
      <c r="O15" s="75"/>
      <c r="P15" s="76"/>
      <c r="Q15" s="76"/>
      <c r="R15" s="86"/>
      <c r="S15" s="48">
        <v>0</v>
      </c>
      <c r="T15" s="48">
        <v>1</v>
      </c>
      <c r="U15" s="49">
        <v>0</v>
      </c>
      <c r="V15" s="49">
        <v>0.058824</v>
      </c>
      <c r="W15" s="49">
        <v>0</v>
      </c>
      <c r="X15" s="49">
        <v>0.566571</v>
      </c>
      <c r="Y15" s="49">
        <v>0</v>
      </c>
      <c r="Z15" s="49">
        <v>0</v>
      </c>
      <c r="AA15" s="71">
        <v>15</v>
      </c>
      <c r="AB15" s="71"/>
      <c r="AC15" s="72"/>
      <c r="AD15" s="78" t="s">
        <v>1174</v>
      </c>
      <c r="AE15" s="78">
        <v>387</v>
      </c>
      <c r="AF15" s="78">
        <v>445</v>
      </c>
      <c r="AG15" s="78">
        <v>93958</v>
      </c>
      <c r="AH15" s="78">
        <v>142</v>
      </c>
      <c r="AI15" s="78"/>
      <c r="AJ15" s="78" t="s">
        <v>1339</v>
      </c>
      <c r="AK15" s="78" t="s">
        <v>1479</v>
      </c>
      <c r="AL15" s="78"/>
      <c r="AM15" s="78"/>
      <c r="AN15" s="80">
        <v>41939.11331018519</v>
      </c>
      <c r="AO15" s="82" t="s">
        <v>1670</v>
      </c>
      <c r="AP15" s="78" t="b">
        <v>1</v>
      </c>
      <c r="AQ15" s="78" t="b">
        <v>0</v>
      </c>
      <c r="AR15" s="78" t="b">
        <v>0</v>
      </c>
      <c r="AS15" s="78" t="s">
        <v>1100</v>
      </c>
      <c r="AT15" s="78">
        <v>21</v>
      </c>
      <c r="AU15" s="82" t="s">
        <v>1804</v>
      </c>
      <c r="AV15" s="78" t="b">
        <v>0</v>
      </c>
      <c r="AW15" s="78" t="s">
        <v>1867</v>
      </c>
      <c r="AX15" s="82" t="s">
        <v>1880</v>
      </c>
      <c r="AY15" s="78" t="s">
        <v>66</v>
      </c>
      <c r="AZ15" s="78" t="str">
        <f>REPLACE(INDEX(GroupVertices[Group],MATCH(Vertices[[#This Row],[Vertex]],GroupVertices[Vertex],0)),1,1,"")</f>
        <v>7</v>
      </c>
      <c r="BA15" s="48"/>
      <c r="BB15" s="48"/>
      <c r="BC15" s="48"/>
      <c r="BD15" s="48"/>
      <c r="BE15" s="48" t="s">
        <v>590</v>
      </c>
      <c r="BF15" s="48" t="s">
        <v>590</v>
      </c>
      <c r="BG15" s="120" t="s">
        <v>2681</v>
      </c>
      <c r="BH15" s="120" t="s">
        <v>2681</v>
      </c>
      <c r="BI15" s="120" t="s">
        <v>2754</v>
      </c>
      <c r="BJ15" s="120" t="s">
        <v>2754</v>
      </c>
      <c r="BK15" s="120">
        <v>1</v>
      </c>
      <c r="BL15" s="123">
        <v>5.555555555555555</v>
      </c>
      <c r="BM15" s="120">
        <v>0</v>
      </c>
      <c r="BN15" s="123">
        <v>0</v>
      </c>
      <c r="BO15" s="120">
        <v>0</v>
      </c>
      <c r="BP15" s="123">
        <v>0</v>
      </c>
      <c r="BQ15" s="120">
        <v>17</v>
      </c>
      <c r="BR15" s="123">
        <v>94.44444444444444</v>
      </c>
      <c r="BS15" s="120">
        <v>18</v>
      </c>
      <c r="BT15" s="2"/>
      <c r="BU15" s="3"/>
      <c r="BV15" s="3"/>
      <c r="BW15" s="3"/>
      <c r="BX15" s="3"/>
    </row>
    <row r="16" spans="1:76" ht="15">
      <c r="A16" s="64" t="s">
        <v>219</v>
      </c>
      <c r="B16" s="65"/>
      <c r="C16" s="65" t="s">
        <v>64</v>
      </c>
      <c r="D16" s="66">
        <v>162.79677803275885</v>
      </c>
      <c r="E16" s="68"/>
      <c r="F16" s="100" t="s">
        <v>639</v>
      </c>
      <c r="G16" s="65"/>
      <c r="H16" s="69" t="s">
        <v>219</v>
      </c>
      <c r="I16" s="70"/>
      <c r="J16" s="70"/>
      <c r="K16" s="69" t="s">
        <v>2049</v>
      </c>
      <c r="L16" s="73">
        <v>1</v>
      </c>
      <c r="M16" s="74">
        <v>3984.354248046875</v>
      </c>
      <c r="N16" s="74">
        <v>9428.29296875</v>
      </c>
      <c r="O16" s="75"/>
      <c r="P16" s="76"/>
      <c r="Q16" s="76"/>
      <c r="R16" s="86"/>
      <c r="S16" s="48">
        <v>0</v>
      </c>
      <c r="T16" s="48">
        <v>1</v>
      </c>
      <c r="U16" s="49">
        <v>0</v>
      </c>
      <c r="V16" s="49">
        <v>0.02439</v>
      </c>
      <c r="W16" s="49">
        <v>3E-06</v>
      </c>
      <c r="X16" s="49">
        <v>0.435857</v>
      </c>
      <c r="Y16" s="49">
        <v>0</v>
      </c>
      <c r="Z16" s="49">
        <v>0</v>
      </c>
      <c r="AA16" s="71">
        <v>16</v>
      </c>
      <c r="AB16" s="71"/>
      <c r="AC16" s="72"/>
      <c r="AD16" s="78" t="s">
        <v>1175</v>
      </c>
      <c r="AE16" s="78">
        <v>2634</v>
      </c>
      <c r="AF16" s="78">
        <v>723</v>
      </c>
      <c r="AG16" s="78">
        <v>14701</v>
      </c>
      <c r="AH16" s="78">
        <v>37492</v>
      </c>
      <c r="AI16" s="78"/>
      <c r="AJ16" s="78" t="s">
        <v>1340</v>
      </c>
      <c r="AK16" s="78" t="s">
        <v>1480</v>
      </c>
      <c r="AL16" s="78"/>
      <c r="AM16" s="78"/>
      <c r="AN16" s="80">
        <v>40113.91509259259</v>
      </c>
      <c r="AO16" s="82" t="s">
        <v>1671</v>
      </c>
      <c r="AP16" s="78" t="b">
        <v>0</v>
      </c>
      <c r="AQ16" s="78" t="b">
        <v>0</v>
      </c>
      <c r="AR16" s="78" t="b">
        <v>0</v>
      </c>
      <c r="AS16" s="78" t="s">
        <v>1100</v>
      </c>
      <c r="AT16" s="78">
        <v>20</v>
      </c>
      <c r="AU16" s="82" t="s">
        <v>1806</v>
      </c>
      <c r="AV16" s="78" t="b">
        <v>0</v>
      </c>
      <c r="AW16" s="78" t="s">
        <v>1867</v>
      </c>
      <c r="AX16" s="82" t="s">
        <v>1881</v>
      </c>
      <c r="AY16" s="78" t="s">
        <v>66</v>
      </c>
      <c r="AZ16" s="78" t="str">
        <f>REPLACE(INDEX(GroupVertices[Group],MATCH(Vertices[[#This Row],[Vertex]],GroupVertices[Vertex],0)),1,1,"")</f>
        <v>3</v>
      </c>
      <c r="BA16" s="48"/>
      <c r="BB16" s="48"/>
      <c r="BC16" s="48"/>
      <c r="BD16" s="48"/>
      <c r="BE16" s="48"/>
      <c r="BF16" s="48"/>
      <c r="BG16" s="120" t="s">
        <v>2679</v>
      </c>
      <c r="BH16" s="120" t="s">
        <v>2679</v>
      </c>
      <c r="BI16" s="120" t="s">
        <v>2752</v>
      </c>
      <c r="BJ16" s="120" t="s">
        <v>2752</v>
      </c>
      <c r="BK16" s="120">
        <v>1</v>
      </c>
      <c r="BL16" s="123">
        <v>3.7037037037037037</v>
      </c>
      <c r="BM16" s="120">
        <v>0</v>
      </c>
      <c r="BN16" s="123">
        <v>0</v>
      </c>
      <c r="BO16" s="120">
        <v>0</v>
      </c>
      <c r="BP16" s="123">
        <v>0</v>
      </c>
      <c r="BQ16" s="120">
        <v>26</v>
      </c>
      <c r="BR16" s="123">
        <v>96.29629629629629</v>
      </c>
      <c r="BS16" s="120">
        <v>27</v>
      </c>
      <c r="BT16" s="2"/>
      <c r="BU16" s="3"/>
      <c r="BV16" s="3"/>
      <c r="BW16" s="3"/>
      <c r="BX16" s="3"/>
    </row>
    <row r="17" spans="1:76" ht="15">
      <c r="A17" s="64" t="s">
        <v>220</v>
      </c>
      <c r="B17" s="65"/>
      <c r="C17" s="65" t="s">
        <v>64</v>
      </c>
      <c r="D17" s="66">
        <v>162.33171533590652</v>
      </c>
      <c r="E17" s="68"/>
      <c r="F17" s="100" t="s">
        <v>640</v>
      </c>
      <c r="G17" s="65"/>
      <c r="H17" s="69" t="s">
        <v>220</v>
      </c>
      <c r="I17" s="70"/>
      <c r="J17" s="70"/>
      <c r="K17" s="69" t="s">
        <v>2050</v>
      </c>
      <c r="L17" s="73">
        <v>1</v>
      </c>
      <c r="M17" s="74">
        <v>9596.181640625</v>
      </c>
      <c r="N17" s="74">
        <v>2955.586669921875</v>
      </c>
      <c r="O17" s="75"/>
      <c r="P17" s="76"/>
      <c r="Q17" s="76"/>
      <c r="R17" s="86"/>
      <c r="S17" s="48">
        <v>2</v>
      </c>
      <c r="T17" s="48">
        <v>1</v>
      </c>
      <c r="U17" s="49">
        <v>0</v>
      </c>
      <c r="V17" s="49">
        <v>1</v>
      </c>
      <c r="W17" s="49">
        <v>0</v>
      </c>
      <c r="X17" s="49">
        <v>1.298241</v>
      </c>
      <c r="Y17" s="49">
        <v>0</v>
      </c>
      <c r="Z17" s="49">
        <v>0</v>
      </c>
      <c r="AA17" s="71">
        <v>17</v>
      </c>
      <c r="AB17" s="71"/>
      <c r="AC17" s="72"/>
      <c r="AD17" s="78" t="s">
        <v>1176</v>
      </c>
      <c r="AE17" s="78">
        <v>1395</v>
      </c>
      <c r="AF17" s="78">
        <v>301</v>
      </c>
      <c r="AG17" s="78">
        <v>15939</v>
      </c>
      <c r="AH17" s="78">
        <v>266</v>
      </c>
      <c r="AI17" s="78"/>
      <c r="AJ17" s="78" t="s">
        <v>1341</v>
      </c>
      <c r="AK17" s="78" t="s">
        <v>1481</v>
      </c>
      <c r="AL17" s="78"/>
      <c r="AM17" s="78"/>
      <c r="AN17" s="80">
        <v>40555.813414351855</v>
      </c>
      <c r="AO17" s="82" t="s">
        <v>1672</v>
      </c>
      <c r="AP17" s="78" t="b">
        <v>0</v>
      </c>
      <c r="AQ17" s="78" t="b">
        <v>0</v>
      </c>
      <c r="AR17" s="78" t="b">
        <v>0</v>
      </c>
      <c r="AS17" s="78" t="s">
        <v>1100</v>
      </c>
      <c r="AT17" s="78">
        <v>26</v>
      </c>
      <c r="AU17" s="82" t="s">
        <v>1807</v>
      </c>
      <c r="AV17" s="78" t="b">
        <v>0</v>
      </c>
      <c r="AW17" s="78" t="s">
        <v>1867</v>
      </c>
      <c r="AX17" s="82" t="s">
        <v>1882</v>
      </c>
      <c r="AY17" s="78" t="s">
        <v>66</v>
      </c>
      <c r="AZ17" s="78" t="str">
        <f>REPLACE(INDEX(GroupVertices[Group],MATCH(Vertices[[#This Row],[Vertex]],GroupVertices[Vertex],0)),1,1,"")</f>
        <v>16</v>
      </c>
      <c r="BA17" s="48" t="s">
        <v>487</v>
      </c>
      <c r="BB17" s="48" t="s">
        <v>487</v>
      </c>
      <c r="BC17" s="48" t="s">
        <v>563</v>
      </c>
      <c r="BD17" s="48" t="s">
        <v>563</v>
      </c>
      <c r="BE17" s="48" t="s">
        <v>591</v>
      </c>
      <c r="BF17" s="48" t="s">
        <v>591</v>
      </c>
      <c r="BG17" s="120" t="s">
        <v>2682</v>
      </c>
      <c r="BH17" s="120" t="s">
        <v>2682</v>
      </c>
      <c r="BI17" s="120" t="s">
        <v>2568</v>
      </c>
      <c r="BJ17" s="120" t="s">
        <v>2568</v>
      </c>
      <c r="BK17" s="120">
        <v>0</v>
      </c>
      <c r="BL17" s="123">
        <v>0</v>
      </c>
      <c r="BM17" s="120">
        <v>1</v>
      </c>
      <c r="BN17" s="123">
        <v>11.11111111111111</v>
      </c>
      <c r="BO17" s="120">
        <v>0</v>
      </c>
      <c r="BP17" s="123">
        <v>0</v>
      </c>
      <c r="BQ17" s="120">
        <v>8</v>
      </c>
      <c r="BR17" s="123">
        <v>88.88888888888889</v>
      </c>
      <c r="BS17" s="120">
        <v>9</v>
      </c>
      <c r="BT17" s="2"/>
      <c r="BU17" s="3"/>
      <c r="BV17" s="3"/>
      <c r="BW17" s="3"/>
      <c r="BX17" s="3"/>
    </row>
    <row r="18" spans="1:76" ht="15">
      <c r="A18" s="64" t="s">
        <v>221</v>
      </c>
      <c r="B18" s="65"/>
      <c r="C18" s="65" t="s">
        <v>64</v>
      </c>
      <c r="D18" s="66">
        <v>162.07604105706827</v>
      </c>
      <c r="E18" s="68"/>
      <c r="F18" s="100" t="s">
        <v>641</v>
      </c>
      <c r="G18" s="65"/>
      <c r="H18" s="69" t="s">
        <v>221</v>
      </c>
      <c r="I18" s="70"/>
      <c r="J18" s="70"/>
      <c r="K18" s="69" t="s">
        <v>2051</v>
      </c>
      <c r="L18" s="73">
        <v>1</v>
      </c>
      <c r="M18" s="74">
        <v>9596.181640625</v>
      </c>
      <c r="N18" s="74">
        <v>2208.6025390625</v>
      </c>
      <c r="O18" s="75"/>
      <c r="P18" s="76"/>
      <c r="Q18" s="76"/>
      <c r="R18" s="86"/>
      <c r="S18" s="48">
        <v>0</v>
      </c>
      <c r="T18" s="48">
        <v>1</v>
      </c>
      <c r="U18" s="49">
        <v>0</v>
      </c>
      <c r="V18" s="49">
        <v>1</v>
      </c>
      <c r="W18" s="49">
        <v>0</v>
      </c>
      <c r="X18" s="49">
        <v>0.701752</v>
      </c>
      <c r="Y18" s="49">
        <v>0</v>
      </c>
      <c r="Z18" s="49">
        <v>0</v>
      </c>
      <c r="AA18" s="71">
        <v>18</v>
      </c>
      <c r="AB18" s="71"/>
      <c r="AC18" s="72"/>
      <c r="AD18" s="78" t="s">
        <v>1177</v>
      </c>
      <c r="AE18" s="78">
        <v>289</v>
      </c>
      <c r="AF18" s="78">
        <v>69</v>
      </c>
      <c r="AG18" s="78">
        <v>12069</v>
      </c>
      <c r="AH18" s="78">
        <v>954</v>
      </c>
      <c r="AI18" s="78"/>
      <c r="AJ18" s="78"/>
      <c r="AK18" s="78"/>
      <c r="AL18" s="78"/>
      <c r="AM18" s="78"/>
      <c r="AN18" s="80">
        <v>42500.91570601852</v>
      </c>
      <c r="AO18" s="78"/>
      <c r="AP18" s="78" t="b">
        <v>1</v>
      </c>
      <c r="AQ18" s="78" t="b">
        <v>0</v>
      </c>
      <c r="AR18" s="78" t="b">
        <v>0</v>
      </c>
      <c r="AS18" s="78" t="s">
        <v>1103</v>
      </c>
      <c r="AT18" s="78">
        <v>2</v>
      </c>
      <c r="AU18" s="78"/>
      <c r="AV18" s="78" t="b">
        <v>0</v>
      </c>
      <c r="AW18" s="78" t="s">
        <v>1867</v>
      </c>
      <c r="AX18" s="82" t="s">
        <v>1883</v>
      </c>
      <c r="AY18" s="78" t="s">
        <v>66</v>
      </c>
      <c r="AZ18" s="78" t="str">
        <f>REPLACE(INDEX(GroupVertices[Group],MATCH(Vertices[[#This Row],[Vertex]],GroupVertices[Vertex],0)),1,1,"")</f>
        <v>16</v>
      </c>
      <c r="BA18" s="48" t="s">
        <v>487</v>
      </c>
      <c r="BB18" s="48" t="s">
        <v>487</v>
      </c>
      <c r="BC18" s="48" t="s">
        <v>563</v>
      </c>
      <c r="BD18" s="48" t="s">
        <v>563</v>
      </c>
      <c r="BE18" s="48" t="s">
        <v>591</v>
      </c>
      <c r="BF18" s="48" t="s">
        <v>591</v>
      </c>
      <c r="BG18" s="120" t="s">
        <v>2683</v>
      </c>
      <c r="BH18" s="120" t="s">
        <v>2683</v>
      </c>
      <c r="BI18" s="120" t="s">
        <v>2755</v>
      </c>
      <c r="BJ18" s="120" t="s">
        <v>2755</v>
      </c>
      <c r="BK18" s="120">
        <v>0</v>
      </c>
      <c r="BL18" s="123">
        <v>0</v>
      </c>
      <c r="BM18" s="120">
        <v>1</v>
      </c>
      <c r="BN18" s="123">
        <v>9.090909090909092</v>
      </c>
      <c r="BO18" s="120">
        <v>0</v>
      </c>
      <c r="BP18" s="123">
        <v>0</v>
      </c>
      <c r="BQ18" s="120">
        <v>10</v>
      </c>
      <c r="BR18" s="123">
        <v>90.9090909090909</v>
      </c>
      <c r="BS18" s="120">
        <v>11</v>
      </c>
      <c r="BT18" s="2"/>
      <c r="BU18" s="3"/>
      <c r="BV18" s="3"/>
      <c r="BW18" s="3"/>
      <c r="BX18" s="3"/>
    </row>
    <row r="19" spans="1:76" ht="15">
      <c r="A19" s="64" t="s">
        <v>222</v>
      </c>
      <c r="B19" s="65"/>
      <c r="C19" s="65" t="s">
        <v>64</v>
      </c>
      <c r="D19" s="66">
        <v>164.91490718761713</v>
      </c>
      <c r="E19" s="68"/>
      <c r="F19" s="100" t="s">
        <v>642</v>
      </c>
      <c r="G19" s="65"/>
      <c r="H19" s="69" t="s">
        <v>222</v>
      </c>
      <c r="I19" s="70"/>
      <c r="J19" s="70"/>
      <c r="K19" s="69" t="s">
        <v>2052</v>
      </c>
      <c r="L19" s="73">
        <v>1</v>
      </c>
      <c r="M19" s="74">
        <v>6479.98046875</v>
      </c>
      <c r="N19" s="74">
        <v>6211.1435546875</v>
      </c>
      <c r="O19" s="75"/>
      <c r="P19" s="76"/>
      <c r="Q19" s="76"/>
      <c r="R19" s="86"/>
      <c r="S19" s="48">
        <v>0</v>
      </c>
      <c r="T19" s="48">
        <v>1</v>
      </c>
      <c r="U19" s="49">
        <v>0</v>
      </c>
      <c r="V19" s="49">
        <v>0.058824</v>
      </c>
      <c r="W19" s="49">
        <v>0</v>
      </c>
      <c r="X19" s="49">
        <v>0.566571</v>
      </c>
      <c r="Y19" s="49">
        <v>0</v>
      </c>
      <c r="Z19" s="49">
        <v>0</v>
      </c>
      <c r="AA19" s="71">
        <v>19</v>
      </c>
      <c r="AB19" s="71"/>
      <c r="AC19" s="72"/>
      <c r="AD19" s="78" t="s">
        <v>1178</v>
      </c>
      <c r="AE19" s="78">
        <v>2639</v>
      </c>
      <c r="AF19" s="78">
        <v>2645</v>
      </c>
      <c r="AG19" s="78">
        <v>9422</v>
      </c>
      <c r="AH19" s="78">
        <v>7854</v>
      </c>
      <c r="AI19" s="78"/>
      <c r="AJ19" s="78" t="s">
        <v>1342</v>
      </c>
      <c r="AK19" s="78" t="s">
        <v>1482</v>
      </c>
      <c r="AL19" s="78"/>
      <c r="AM19" s="78"/>
      <c r="AN19" s="80">
        <v>40879.64224537037</v>
      </c>
      <c r="AO19" s="82" t="s">
        <v>1673</v>
      </c>
      <c r="AP19" s="78" t="b">
        <v>0</v>
      </c>
      <c r="AQ19" s="78" t="b">
        <v>0</v>
      </c>
      <c r="AR19" s="78" t="b">
        <v>1</v>
      </c>
      <c r="AS19" s="78" t="s">
        <v>1100</v>
      </c>
      <c r="AT19" s="78">
        <v>141</v>
      </c>
      <c r="AU19" s="82" t="s">
        <v>1804</v>
      </c>
      <c r="AV19" s="78" t="b">
        <v>0</v>
      </c>
      <c r="AW19" s="78" t="s">
        <v>1867</v>
      </c>
      <c r="AX19" s="82" t="s">
        <v>1884</v>
      </c>
      <c r="AY19" s="78" t="s">
        <v>66</v>
      </c>
      <c r="AZ19" s="78" t="str">
        <f>REPLACE(INDEX(GroupVertices[Group],MATCH(Vertices[[#This Row],[Vertex]],GroupVertices[Vertex],0)),1,1,"")</f>
        <v>7</v>
      </c>
      <c r="BA19" s="48"/>
      <c r="BB19" s="48"/>
      <c r="BC19" s="48"/>
      <c r="BD19" s="48"/>
      <c r="BE19" s="48" t="s">
        <v>590</v>
      </c>
      <c r="BF19" s="48" t="s">
        <v>590</v>
      </c>
      <c r="BG19" s="120" t="s">
        <v>2681</v>
      </c>
      <c r="BH19" s="120" t="s">
        <v>2681</v>
      </c>
      <c r="BI19" s="120" t="s">
        <v>2754</v>
      </c>
      <c r="BJ19" s="120" t="s">
        <v>2754</v>
      </c>
      <c r="BK19" s="120">
        <v>1</v>
      </c>
      <c r="BL19" s="123">
        <v>5.555555555555555</v>
      </c>
      <c r="BM19" s="120">
        <v>0</v>
      </c>
      <c r="BN19" s="123">
        <v>0</v>
      </c>
      <c r="BO19" s="120">
        <v>0</v>
      </c>
      <c r="BP19" s="123">
        <v>0</v>
      </c>
      <c r="BQ19" s="120">
        <v>17</v>
      </c>
      <c r="BR19" s="123">
        <v>94.44444444444444</v>
      </c>
      <c r="BS19" s="120">
        <v>18</v>
      </c>
      <c r="BT19" s="2"/>
      <c r="BU19" s="3"/>
      <c r="BV19" s="3"/>
      <c r="BW19" s="3"/>
      <c r="BX19" s="3"/>
    </row>
    <row r="20" spans="1:76" ht="15">
      <c r="A20" s="64" t="s">
        <v>223</v>
      </c>
      <c r="B20" s="65"/>
      <c r="C20" s="65" t="s">
        <v>64</v>
      </c>
      <c r="D20" s="66">
        <v>168.01826395144693</v>
      </c>
      <c r="E20" s="68"/>
      <c r="F20" s="100" t="s">
        <v>643</v>
      </c>
      <c r="G20" s="65"/>
      <c r="H20" s="69" t="s">
        <v>223</v>
      </c>
      <c r="I20" s="70"/>
      <c r="J20" s="70"/>
      <c r="K20" s="69" t="s">
        <v>2053</v>
      </c>
      <c r="L20" s="73">
        <v>1</v>
      </c>
      <c r="M20" s="74">
        <v>4653.755859375</v>
      </c>
      <c r="N20" s="74">
        <v>1302.4906005859375</v>
      </c>
      <c r="O20" s="75"/>
      <c r="P20" s="76"/>
      <c r="Q20" s="76"/>
      <c r="R20" s="86"/>
      <c r="S20" s="48">
        <v>0</v>
      </c>
      <c r="T20" s="48">
        <v>1</v>
      </c>
      <c r="U20" s="49">
        <v>0</v>
      </c>
      <c r="V20" s="49">
        <v>0.032258</v>
      </c>
      <c r="W20" s="49">
        <v>0</v>
      </c>
      <c r="X20" s="49">
        <v>0.555554</v>
      </c>
      <c r="Y20" s="49">
        <v>0</v>
      </c>
      <c r="Z20" s="49">
        <v>0</v>
      </c>
      <c r="AA20" s="71">
        <v>20</v>
      </c>
      <c r="AB20" s="71"/>
      <c r="AC20" s="72"/>
      <c r="AD20" s="78" t="s">
        <v>1179</v>
      </c>
      <c r="AE20" s="78">
        <v>5308</v>
      </c>
      <c r="AF20" s="78">
        <v>5461</v>
      </c>
      <c r="AG20" s="78">
        <v>166300</v>
      </c>
      <c r="AH20" s="78">
        <v>51663</v>
      </c>
      <c r="AI20" s="78"/>
      <c r="AJ20" s="78" t="s">
        <v>1343</v>
      </c>
      <c r="AK20" s="78" t="s">
        <v>1483</v>
      </c>
      <c r="AL20" s="82" t="s">
        <v>1580</v>
      </c>
      <c r="AM20" s="78"/>
      <c r="AN20" s="80">
        <v>39521.35770833334</v>
      </c>
      <c r="AO20" s="82" t="s">
        <v>1674</v>
      </c>
      <c r="AP20" s="78" t="b">
        <v>0</v>
      </c>
      <c r="AQ20" s="78" t="b">
        <v>0</v>
      </c>
      <c r="AR20" s="78" t="b">
        <v>1</v>
      </c>
      <c r="AS20" s="78" t="s">
        <v>1100</v>
      </c>
      <c r="AT20" s="78">
        <v>443</v>
      </c>
      <c r="AU20" s="82" t="s">
        <v>1804</v>
      </c>
      <c r="AV20" s="78" t="b">
        <v>0</v>
      </c>
      <c r="AW20" s="78" t="s">
        <v>1867</v>
      </c>
      <c r="AX20" s="82" t="s">
        <v>1885</v>
      </c>
      <c r="AY20" s="78" t="s">
        <v>66</v>
      </c>
      <c r="AZ20" s="78" t="str">
        <f>REPLACE(INDEX(GroupVertices[Group],MATCH(Vertices[[#This Row],[Vertex]],GroupVertices[Vertex],0)),1,1,"")</f>
        <v>4</v>
      </c>
      <c r="BA20" s="48"/>
      <c r="BB20" s="48"/>
      <c r="BC20" s="48"/>
      <c r="BD20" s="48"/>
      <c r="BE20" s="48" t="s">
        <v>592</v>
      </c>
      <c r="BF20" s="48" t="s">
        <v>592</v>
      </c>
      <c r="BG20" s="120" t="s">
        <v>2684</v>
      </c>
      <c r="BH20" s="120" t="s">
        <v>2684</v>
      </c>
      <c r="BI20" s="120" t="s">
        <v>2756</v>
      </c>
      <c r="BJ20" s="120" t="s">
        <v>2756</v>
      </c>
      <c r="BK20" s="120">
        <v>2</v>
      </c>
      <c r="BL20" s="123">
        <v>8.695652173913043</v>
      </c>
      <c r="BM20" s="120">
        <v>0</v>
      </c>
      <c r="BN20" s="123">
        <v>0</v>
      </c>
      <c r="BO20" s="120">
        <v>0</v>
      </c>
      <c r="BP20" s="123">
        <v>0</v>
      </c>
      <c r="BQ20" s="120">
        <v>21</v>
      </c>
      <c r="BR20" s="123">
        <v>91.30434782608695</v>
      </c>
      <c r="BS20" s="120">
        <v>23</v>
      </c>
      <c r="BT20" s="2"/>
      <c r="BU20" s="3"/>
      <c r="BV20" s="3"/>
      <c r="BW20" s="3"/>
      <c r="BX20" s="3"/>
    </row>
    <row r="21" spans="1:76" ht="15">
      <c r="A21" s="64" t="s">
        <v>228</v>
      </c>
      <c r="B21" s="65"/>
      <c r="C21" s="65" t="s">
        <v>64</v>
      </c>
      <c r="D21" s="66">
        <v>163.31914703348875</v>
      </c>
      <c r="E21" s="68"/>
      <c r="F21" s="100" t="s">
        <v>648</v>
      </c>
      <c r="G21" s="65"/>
      <c r="H21" s="69" t="s">
        <v>228</v>
      </c>
      <c r="I21" s="70"/>
      <c r="J21" s="70"/>
      <c r="K21" s="69" t="s">
        <v>2054</v>
      </c>
      <c r="L21" s="73">
        <v>2586.689655172414</v>
      </c>
      <c r="M21" s="74">
        <v>4536.42578125</v>
      </c>
      <c r="N21" s="74">
        <v>2312.537109375</v>
      </c>
      <c r="O21" s="75"/>
      <c r="P21" s="76"/>
      <c r="Q21" s="76"/>
      <c r="R21" s="86"/>
      <c r="S21" s="48">
        <v>16</v>
      </c>
      <c r="T21" s="48">
        <v>2</v>
      </c>
      <c r="U21" s="49">
        <v>240</v>
      </c>
      <c r="V21" s="49">
        <v>0.0625</v>
      </c>
      <c r="W21" s="49">
        <v>0</v>
      </c>
      <c r="X21" s="49">
        <v>8.111084</v>
      </c>
      <c r="Y21" s="49">
        <v>0</v>
      </c>
      <c r="Z21" s="49">
        <v>0</v>
      </c>
      <c r="AA21" s="71">
        <v>21</v>
      </c>
      <c r="AB21" s="71"/>
      <c r="AC21" s="72"/>
      <c r="AD21" s="78" t="s">
        <v>1180</v>
      </c>
      <c r="AE21" s="78">
        <v>1026</v>
      </c>
      <c r="AF21" s="78">
        <v>1197</v>
      </c>
      <c r="AG21" s="78">
        <v>56527</v>
      </c>
      <c r="AH21" s="78">
        <v>48981</v>
      </c>
      <c r="AI21" s="78"/>
      <c r="AJ21" s="78" t="s">
        <v>1344</v>
      </c>
      <c r="AK21" s="78" t="s">
        <v>1484</v>
      </c>
      <c r="AL21" s="78"/>
      <c r="AM21" s="78"/>
      <c r="AN21" s="80">
        <v>40703.73868055556</v>
      </c>
      <c r="AO21" s="78"/>
      <c r="AP21" s="78" t="b">
        <v>1</v>
      </c>
      <c r="AQ21" s="78" t="b">
        <v>0</v>
      </c>
      <c r="AR21" s="78" t="b">
        <v>0</v>
      </c>
      <c r="AS21" s="78" t="s">
        <v>1100</v>
      </c>
      <c r="AT21" s="78">
        <v>96</v>
      </c>
      <c r="AU21" s="82" t="s">
        <v>1804</v>
      </c>
      <c r="AV21" s="78" t="b">
        <v>0</v>
      </c>
      <c r="AW21" s="78" t="s">
        <v>1867</v>
      </c>
      <c r="AX21" s="82" t="s">
        <v>1886</v>
      </c>
      <c r="AY21" s="78" t="s">
        <v>66</v>
      </c>
      <c r="AZ21" s="78" t="str">
        <f>REPLACE(INDEX(GroupVertices[Group],MATCH(Vertices[[#This Row],[Vertex]],GroupVertices[Vertex],0)),1,1,"")</f>
        <v>4</v>
      </c>
      <c r="BA21" s="48" t="s">
        <v>2313</v>
      </c>
      <c r="BB21" s="48" t="s">
        <v>2313</v>
      </c>
      <c r="BC21" s="48" t="s">
        <v>2336</v>
      </c>
      <c r="BD21" s="48" t="s">
        <v>2336</v>
      </c>
      <c r="BE21" s="48" t="s">
        <v>2382</v>
      </c>
      <c r="BF21" s="48" t="s">
        <v>2667</v>
      </c>
      <c r="BG21" s="120" t="s">
        <v>2685</v>
      </c>
      <c r="BH21" s="120" t="s">
        <v>2737</v>
      </c>
      <c r="BI21" s="120" t="s">
        <v>2757</v>
      </c>
      <c r="BJ21" s="120" t="s">
        <v>2757</v>
      </c>
      <c r="BK21" s="120">
        <v>7</v>
      </c>
      <c r="BL21" s="123">
        <v>5.982905982905983</v>
      </c>
      <c r="BM21" s="120">
        <v>0</v>
      </c>
      <c r="BN21" s="123">
        <v>0</v>
      </c>
      <c r="BO21" s="120">
        <v>0</v>
      </c>
      <c r="BP21" s="123">
        <v>0</v>
      </c>
      <c r="BQ21" s="120">
        <v>110</v>
      </c>
      <c r="BR21" s="123">
        <v>94.01709401709402</v>
      </c>
      <c r="BS21" s="120">
        <v>117</v>
      </c>
      <c r="BT21" s="2"/>
      <c r="BU21" s="3"/>
      <c r="BV21" s="3"/>
      <c r="BW21" s="3"/>
      <c r="BX21" s="3"/>
    </row>
    <row r="22" spans="1:76" ht="15">
      <c r="A22" s="64" t="s">
        <v>224</v>
      </c>
      <c r="B22" s="65"/>
      <c r="C22" s="65" t="s">
        <v>64</v>
      </c>
      <c r="D22" s="66">
        <v>162.18514344329665</v>
      </c>
      <c r="E22" s="68"/>
      <c r="F22" s="100" t="s">
        <v>644</v>
      </c>
      <c r="G22" s="65"/>
      <c r="H22" s="69" t="s">
        <v>224</v>
      </c>
      <c r="I22" s="70"/>
      <c r="J22" s="70"/>
      <c r="K22" s="69" t="s">
        <v>2055</v>
      </c>
      <c r="L22" s="73">
        <v>4.591232040948276</v>
      </c>
      <c r="M22" s="74">
        <v>4163.1796875</v>
      </c>
      <c r="N22" s="74">
        <v>4906.9921875</v>
      </c>
      <c r="O22" s="75"/>
      <c r="P22" s="76"/>
      <c r="Q22" s="76"/>
      <c r="R22" s="86"/>
      <c r="S22" s="48">
        <v>0</v>
      </c>
      <c r="T22" s="48">
        <v>3</v>
      </c>
      <c r="U22" s="49">
        <v>0.333333</v>
      </c>
      <c r="V22" s="49">
        <v>0.025641</v>
      </c>
      <c r="W22" s="49">
        <v>6E-06</v>
      </c>
      <c r="X22" s="49">
        <v>0.934412</v>
      </c>
      <c r="Y22" s="49">
        <v>0.3333333333333333</v>
      </c>
      <c r="Z22" s="49">
        <v>0</v>
      </c>
      <c r="AA22" s="71">
        <v>22</v>
      </c>
      <c r="AB22" s="71"/>
      <c r="AC22" s="72"/>
      <c r="AD22" s="78" t="s">
        <v>1181</v>
      </c>
      <c r="AE22" s="78">
        <v>349</v>
      </c>
      <c r="AF22" s="78">
        <v>168</v>
      </c>
      <c r="AG22" s="78">
        <v>535</v>
      </c>
      <c r="AH22" s="78">
        <v>250</v>
      </c>
      <c r="AI22" s="78"/>
      <c r="AJ22" s="78" t="s">
        <v>1345</v>
      </c>
      <c r="AK22" s="78" t="s">
        <v>1485</v>
      </c>
      <c r="AL22" s="82" t="s">
        <v>1581</v>
      </c>
      <c r="AM22" s="78"/>
      <c r="AN22" s="80">
        <v>43112.793807870374</v>
      </c>
      <c r="AO22" s="82" t="s">
        <v>1675</v>
      </c>
      <c r="AP22" s="78" t="b">
        <v>1</v>
      </c>
      <c r="AQ22" s="78" t="b">
        <v>0</v>
      </c>
      <c r="AR22" s="78" t="b">
        <v>0</v>
      </c>
      <c r="AS22" s="78" t="s">
        <v>1800</v>
      </c>
      <c r="AT22" s="78">
        <v>2</v>
      </c>
      <c r="AU22" s="78"/>
      <c r="AV22" s="78" t="b">
        <v>0</v>
      </c>
      <c r="AW22" s="78" t="s">
        <v>1867</v>
      </c>
      <c r="AX22" s="82" t="s">
        <v>1887</v>
      </c>
      <c r="AY22" s="78" t="s">
        <v>66</v>
      </c>
      <c r="AZ22" s="78" t="str">
        <f>REPLACE(INDEX(GroupVertices[Group],MATCH(Vertices[[#This Row],[Vertex]],GroupVertices[Vertex],0)),1,1,"")</f>
        <v>3</v>
      </c>
      <c r="BA22" s="48"/>
      <c r="BB22" s="48"/>
      <c r="BC22" s="48"/>
      <c r="BD22" s="48"/>
      <c r="BE22" s="48" t="s">
        <v>588</v>
      </c>
      <c r="BF22" s="48" t="s">
        <v>588</v>
      </c>
      <c r="BG22" s="120" t="s">
        <v>2677</v>
      </c>
      <c r="BH22" s="120" t="s">
        <v>2677</v>
      </c>
      <c r="BI22" s="120" t="s">
        <v>2750</v>
      </c>
      <c r="BJ22" s="120" t="s">
        <v>2750</v>
      </c>
      <c r="BK22" s="120">
        <v>0</v>
      </c>
      <c r="BL22" s="123">
        <v>0</v>
      </c>
      <c r="BM22" s="120">
        <v>0</v>
      </c>
      <c r="BN22" s="123">
        <v>0</v>
      </c>
      <c r="BO22" s="120">
        <v>0</v>
      </c>
      <c r="BP22" s="123">
        <v>0</v>
      </c>
      <c r="BQ22" s="120">
        <v>14</v>
      </c>
      <c r="BR22" s="123">
        <v>100</v>
      </c>
      <c r="BS22" s="120">
        <v>14</v>
      </c>
      <c r="BT22" s="2"/>
      <c r="BU22" s="3"/>
      <c r="BV22" s="3"/>
      <c r="BW22" s="3"/>
      <c r="BX22" s="3"/>
    </row>
    <row r="23" spans="1:76" ht="15">
      <c r="A23" s="64" t="s">
        <v>225</v>
      </c>
      <c r="B23" s="65"/>
      <c r="C23" s="65" t="s">
        <v>64</v>
      </c>
      <c r="D23" s="66">
        <v>162.27000085480765</v>
      </c>
      <c r="E23" s="68"/>
      <c r="F23" s="100" t="s">
        <v>645</v>
      </c>
      <c r="G23" s="65"/>
      <c r="H23" s="69" t="s">
        <v>225</v>
      </c>
      <c r="I23" s="70"/>
      <c r="J23" s="70"/>
      <c r="K23" s="69" t="s">
        <v>2056</v>
      </c>
      <c r="L23" s="73">
        <v>4.591232040948276</v>
      </c>
      <c r="M23" s="74">
        <v>4565.87890625</v>
      </c>
      <c r="N23" s="74">
        <v>4552.48583984375</v>
      </c>
      <c r="O23" s="75"/>
      <c r="P23" s="76"/>
      <c r="Q23" s="76"/>
      <c r="R23" s="86"/>
      <c r="S23" s="48">
        <v>0</v>
      </c>
      <c r="T23" s="48">
        <v>3</v>
      </c>
      <c r="U23" s="49">
        <v>0.333333</v>
      </c>
      <c r="V23" s="49">
        <v>0.025641</v>
      </c>
      <c r="W23" s="49">
        <v>6E-06</v>
      </c>
      <c r="X23" s="49">
        <v>0.934412</v>
      </c>
      <c r="Y23" s="49">
        <v>0.3333333333333333</v>
      </c>
      <c r="Z23" s="49">
        <v>0</v>
      </c>
      <c r="AA23" s="71">
        <v>23</v>
      </c>
      <c r="AB23" s="71"/>
      <c r="AC23" s="72"/>
      <c r="AD23" s="78" t="s">
        <v>1182</v>
      </c>
      <c r="AE23" s="78">
        <v>371</v>
      </c>
      <c r="AF23" s="78">
        <v>245</v>
      </c>
      <c r="AG23" s="78">
        <v>19258</v>
      </c>
      <c r="AH23" s="78">
        <v>5217</v>
      </c>
      <c r="AI23" s="78"/>
      <c r="AJ23" s="78" t="s">
        <v>1346</v>
      </c>
      <c r="AK23" s="78" t="s">
        <v>1486</v>
      </c>
      <c r="AL23" s="78"/>
      <c r="AM23" s="78"/>
      <c r="AN23" s="80">
        <v>42904.694085648145</v>
      </c>
      <c r="AO23" s="82" t="s">
        <v>1676</v>
      </c>
      <c r="AP23" s="78" t="b">
        <v>1</v>
      </c>
      <c r="AQ23" s="78" t="b">
        <v>0</v>
      </c>
      <c r="AR23" s="78" t="b">
        <v>0</v>
      </c>
      <c r="AS23" s="78" t="s">
        <v>1100</v>
      </c>
      <c r="AT23" s="78">
        <v>1</v>
      </c>
      <c r="AU23" s="78"/>
      <c r="AV23" s="78" t="b">
        <v>0</v>
      </c>
      <c r="AW23" s="78" t="s">
        <v>1867</v>
      </c>
      <c r="AX23" s="82" t="s">
        <v>1888</v>
      </c>
      <c r="AY23" s="78" t="s">
        <v>66</v>
      </c>
      <c r="AZ23" s="78" t="str">
        <f>REPLACE(INDEX(GroupVertices[Group],MATCH(Vertices[[#This Row],[Vertex]],GroupVertices[Vertex],0)),1,1,"")</f>
        <v>3</v>
      </c>
      <c r="BA23" s="48"/>
      <c r="BB23" s="48"/>
      <c r="BC23" s="48"/>
      <c r="BD23" s="48"/>
      <c r="BE23" s="48" t="s">
        <v>588</v>
      </c>
      <c r="BF23" s="48" t="s">
        <v>588</v>
      </c>
      <c r="BG23" s="120" t="s">
        <v>2677</v>
      </c>
      <c r="BH23" s="120" t="s">
        <v>2677</v>
      </c>
      <c r="BI23" s="120" t="s">
        <v>2750</v>
      </c>
      <c r="BJ23" s="120" t="s">
        <v>2750</v>
      </c>
      <c r="BK23" s="120">
        <v>0</v>
      </c>
      <c r="BL23" s="123">
        <v>0</v>
      </c>
      <c r="BM23" s="120">
        <v>0</v>
      </c>
      <c r="BN23" s="123">
        <v>0</v>
      </c>
      <c r="BO23" s="120">
        <v>0</v>
      </c>
      <c r="BP23" s="123">
        <v>0</v>
      </c>
      <c r="BQ23" s="120">
        <v>14</v>
      </c>
      <c r="BR23" s="123">
        <v>100</v>
      </c>
      <c r="BS23" s="120">
        <v>14</v>
      </c>
      <c r="BT23" s="2"/>
      <c r="BU23" s="3"/>
      <c r="BV23" s="3"/>
      <c r="BW23" s="3"/>
      <c r="BX23" s="3"/>
    </row>
    <row r="24" spans="1:76" ht="15">
      <c r="A24" s="64" t="s">
        <v>226</v>
      </c>
      <c r="B24" s="65"/>
      <c r="C24" s="65" t="s">
        <v>64</v>
      </c>
      <c r="D24" s="66">
        <v>162.4408177221349</v>
      </c>
      <c r="E24" s="68"/>
      <c r="F24" s="100" t="s">
        <v>646</v>
      </c>
      <c r="G24" s="65"/>
      <c r="H24" s="69" t="s">
        <v>226</v>
      </c>
      <c r="I24" s="70"/>
      <c r="J24" s="70"/>
      <c r="K24" s="69" t="s">
        <v>2057</v>
      </c>
      <c r="L24" s="73">
        <v>4.591232040948276</v>
      </c>
      <c r="M24" s="74">
        <v>5047.49658203125</v>
      </c>
      <c r="N24" s="74">
        <v>6283.50390625</v>
      </c>
      <c r="O24" s="75"/>
      <c r="P24" s="76"/>
      <c r="Q24" s="76"/>
      <c r="R24" s="86"/>
      <c r="S24" s="48">
        <v>0</v>
      </c>
      <c r="T24" s="48">
        <v>3</v>
      </c>
      <c r="U24" s="49">
        <v>0.333333</v>
      </c>
      <c r="V24" s="49">
        <v>0.025641</v>
      </c>
      <c r="W24" s="49">
        <v>6E-06</v>
      </c>
      <c r="X24" s="49">
        <v>0.934412</v>
      </c>
      <c r="Y24" s="49">
        <v>0.3333333333333333</v>
      </c>
      <c r="Z24" s="49">
        <v>0</v>
      </c>
      <c r="AA24" s="71">
        <v>24</v>
      </c>
      <c r="AB24" s="71"/>
      <c r="AC24" s="72"/>
      <c r="AD24" s="78" t="s">
        <v>1183</v>
      </c>
      <c r="AE24" s="78">
        <v>634</v>
      </c>
      <c r="AF24" s="78">
        <v>400</v>
      </c>
      <c r="AG24" s="78">
        <v>11735</v>
      </c>
      <c r="AH24" s="78">
        <v>96</v>
      </c>
      <c r="AI24" s="78"/>
      <c r="AJ24" s="78" t="s">
        <v>1347</v>
      </c>
      <c r="AK24" s="78" t="s">
        <v>1487</v>
      </c>
      <c r="AL24" s="78"/>
      <c r="AM24" s="78"/>
      <c r="AN24" s="80">
        <v>42842.61498842593</v>
      </c>
      <c r="AO24" s="82" t="s">
        <v>1677</v>
      </c>
      <c r="AP24" s="78" t="b">
        <v>0</v>
      </c>
      <c r="AQ24" s="78" t="b">
        <v>0</v>
      </c>
      <c r="AR24" s="78" t="b">
        <v>0</v>
      </c>
      <c r="AS24" s="78" t="s">
        <v>1100</v>
      </c>
      <c r="AT24" s="78">
        <v>14</v>
      </c>
      <c r="AU24" s="82" t="s">
        <v>1804</v>
      </c>
      <c r="AV24" s="78" t="b">
        <v>0</v>
      </c>
      <c r="AW24" s="78" t="s">
        <v>1867</v>
      </c>
      <c r="AX24" s="82" t="s">
        <v>1889</v>
      </c>
      <c r="AY24" s="78" t="s">
        <v>66</v>
      </c>
      <c r="AZ24" s="78" t="str">
        <f>REPLACE(INDEX(GroupVertices[Group],MATCH(Vertices[[#This Row],[Vertex]],GroupVertices[Vertex],0)),1,1,"")</f>
        <v>3</v>
      </c>
      <c r="BA24" s="48"/>
      <c r="BB24" s="48"/>
      <c r="BC24" s="48"/>
      <c r="BD24" s="48"/>
      <c r="BE24" s="48" t="s">
        <v>588</v>
      </c>
      <c r="BF24" s="48" t="s">
        <v>588</v>
      </c>
      <c r="BG24" s="120" t="s">
        <v>2677</v>
      </c>
      <c r="BH24" s="120" t="s">
        <v>2677</v>
      </c>
      <c r="BI24" s="120" t="s">
        <v>2750</v>
      </c>
      <c r="BJ24" s="120" t="s">
        <v>2750</v>
      </c>
      <c r="BK24" s="120">
        <v>0</v>
      </c>
      <c r="BL24" s="123">
        <v>0</v>
      </c>
      <c r="BM24" s="120">
        <v>0</v>
      </c>
      <c r="BN24" s="123">
        <v>0</v>
      </c>
      <c r="BO24" s="120">
        <v>0</v>
      </c>
      <c r="BP24" s="123">
        <v>0</v>
      </c>
      <c r="BQ24" s="120">
        <v>14</v>
      </c>
      <c r="BR24" s="123">
        <v>100</v>
      </c>
      <c r="BS24" s="120">
        <v>14</v>
      </c>
      <c r="BT24" s="2"/>
      <c r="BU24" s="3"/>
      <c r="BV24" s="3"/>
      <c r="BW24" s="3"/>
      <c r="BX24" s="3"/>
    </row>
    <row r="25" spans="1:76" ht="15">
      <c r="A25" s="64" t="s">
        <v>227</v>
      </c>
      <c r="B25" s="65"/>
      <c r="C25" s="65" t="s">
        <v>64</v>
      </c>
      <c r="D25" s="66">
        <v>162.12893918372447</v>
      </c>
      <c r="E25" s="68"/>
      <c r="F25" s="100" t="s">
        <v>647</v>
      </c>
      <c r="G25" s="65"/>
      <c r="H25" s="69" t="s">
        <v>227</v>
      </c>
      <c r="I25" s="70"/>
      <c r="J25" s="70"/>
      <c r="K25" s="69" t="s">
        <v>2058</v>
      </c>
      <c r="L25" s="73">
        <v>1</v>
      </c>
      <c r="M25" s="74">
        <v>3963.458984375</v>
      </c>
      <c r="N25" s="74">
        <v>2585.259765625</v>
      </c>
      <c r="O25" s="75"/>
      <c r="P25" s="76"/>
      <c r="Q25" s="76"/>
      <c r="R25" s="86"/>
      <c r="S25" s="48">
        <v>0</v>
      </c>
      <c r="T25" s="48">
        <v>1</v>
      </c>
      <c r="U25" s="49">
        <v>0</v>
      </c>
      <c r="V25" s="49">
        <v>0.032258</v>
      </c>
      <c r="W25" s="49">
        <v>0</v>
      </c>
      <c r="X25" s="49">
        <v>0.555554</v>
      </c>
      <c r="Y25" s="49">
        <v>0</v>
      </c>
      <c r="Z25" s="49">
        <v>0</v>
      </c>
      <c r="AA25" s="71">
        <v>25</v>
      </c>
      <c r="AB25" s="71"/>
      <c r="AC25" s="72"/>
      <c r="AD25" s="78" t="s">
        <v>1184</v>
      </c>
      <c r="AE25" s="78">
        <v>316</v>
      </c>
      <c r="AF25" s="78">
        <v>117</v>
      </c>
      <c r="AG25" s="78">
        <v>6735</v>
      </c>
      <c r="AH25" s="78">
        <v>18056</v>
      </c>
      <c r="AI25" s="78"/>
      <c r="AJ25" s="78"/>
      <c r="AK25" s="78"/>
      <c r="AL25" s="78"/>
      <c r="AM25" s="78"/>
      <c r="AN25" s="80">
        <v>39626.93609953704</v>
      </c>
      <c r="AO25" s="82" t="s">
        <v>1678</v>
      </c>
      <c r="AP25" s="78" t="b">
        <v>1</v>
      </c>
      <c r="AQ25" s="78" t="b">
        <v>0</v>
      </c>
      <c r="AR25" s="78" t="b">
        <v>0</v>
      </c>
      <c r="AS25" s="78" t="s">
        <v>1100</v>
      </c>
      <c r="AT25" s="78">
        <v>0</v>
      </c>
      <c r="AU25" s="82" t="s">
        <v>1804</v>
      </c>
      <c r="AV25" s="78" t="b">
        <v>0</v>
      </c>
      <c r="AW25" s="78" t="s">
        <v>1867</v>
      </c>
      <c r="AX25" s="82" t="s">
        <v>1890</v>
      </c>
      <c r="AY25" s="78" t="s">
        <v>66</v>
      </c>
      <c r="AZ25" s="78" t="str">
        <f>REPLACE(INDEX(GroupVertices[Group],MATCH(Vertices[[#This Row],[Vertex]],GroupVertices[Vertex],0)),1,1,"")</f>
        <v>4</v>
      </c>
      <c r="BA25" s="48"/>
      <c r="BB25" s="48"/>
      <c r="BC25" s="48"/>
      <c r="BD25" s="48"/>
      <c r="BE25" s="48" t="s">
        <v>592</v>
      </c>
      <c r="BF25" s="48" t="s">
        <v>592</v>
      </c>
      <c r="BG25" s="120" t="s">
        <v>2684</v>
      </c>
      <c r="BH25" s="120" t="s">
        <v>2684</v>
      </c>
      <c r="BI25" s="120" t="s">
        <v>2756</v>
      </c>
      <c r="BJ25" s="120" t="s">
        <v>2756</v>
      </c>
      <c r="BK25" s="120">
        <v>2</v>
      </c>
      <c r="BL25" s="123">
        <v>8.695652173913043</v>
      </c>
      <c r="BM25" s="120">
        <v>0</v>
      </c>
      <c r="BN25" s="123">
        <v>0</v>
      </c>
      <c r="BO25" s="120">
        <v>0</v>
      </c>
      <c r="BP25" s="123">
        <v>0</v>
      </c>
      <c r="BQ25" s="120">
        <v>21</v>
      </c>
      <c r="BR25" s="123">
        <v>91.30434782608695</v>
      </c>
      <c r="BS25" s="120">
        <v>23</v>
      </c>
      <c r="BT25" s="2"/>
      <c r="BU25" s="3"/>
      <c r="BV25" s="3"/>
      <c r="BW25" s="3"/>
      <c r="BX25" s="3"/>
    </row>
    <row r="26" spans="1:76" ht="15">
      <c r="A26" s="64" t="s">
        <v>338</v>
      </c>
      <c r="B26" s="65"/>
      <c r="C26" s="65" t="s">
        <v>64</v>
      </c>
      <c r="D26" s="66">
        <v>229.90135782905162</v>
      </c>
      <c r="E26" s="68"/>
      <c r="F26" s="100" t="s">
        <v>1824</v>
      </c>
      <c r="G26" s="65"/>
      <c r="H26" s="69" t="s">
        <v>338</v>
      </c>
      <c r="I26" s="70"/>
      <c r="J26" s="70"/>
      <c r="K26" s="69" t="s">
        <v>2059</v>
      </c>
      <c r="L26" s="73">
        <v>1</v>
      </c>
      <c r="M26" s="74">
        <v>4831.46435546875</v>
      </c>
      <c r="N26" s="74">
        <v>4199.580078125</v>
      </c>
      <c r="O26" s="75"/>
      <c r="P26" s="76"/>
      <c r="Q26" s="76"/>
      <c r="R26" s="86"/>
      <c r="S26" s="48">
        <v>1</v>
      </c>
      <c r="T26" s="48">
        <v>0</v>
      </c>
      <c r="U26" s="49">
        <v>0</v>
      </c>
      <c r="V26" s="49">
        <v>0.032258</v>
      </c>
      <c r="W26" s="49">
        <v>0</v>
      </c>
      <c r="X26" s="49">
        <v>0.555554</v>
      </c>
      <c r="Y26" s="49">
        <v>0</v>
      </c>
      <c r="Z26" s="49">
        <v>0</v>
      </c>
      <c r="AA26" s="71">
        <v>26</v>
      </c>
      <c r="AB26" s="71"/>
      <c r="AC26" s="72"/>
      <c r="AD26" s="78" t="s">
        <v>1185</v>
      </c>
      <c r="AE26" s="78">
        <v>7522</v>
      </c>
      <c r="AF26" s="78">
        <v>61614</v>
      </c>
      <c r="AG26" s="78">
        <v>13237</v>
      </c>
      <c r="AH26" s="78">
        <v>24210</v>
      </c>
      <c r="AI26" s="78"/>
      <c r="AJ26" s="78" t="s">
        <v>1348</v>
      </c>
      <c r="AK26" s="78" t="s">
        <v>1488</v>
      </c>
      <c r="AL26" s="82" t="s">
        <v>1582</v>
      </c>
      <c r="AM26" s="78"/>
      <c r="AN26" s="80">
        <v>40675.96165509259</v>
      </c>
      <c r="AO26" s="82" t="s">
        <v>1679</v>
      </c>
      <c r="AP26" s="78" t="b">
        <v>0</v>
      </c>
      <c r="AQ26" s="78" t="b">
        <v>0</v>
      </c>
      <c r="AR26" s="78" t="b">
        <v>0</v>
      </c>
      <c r="AS26" s="78" t="s">
        <v>1100</v>
      </c>
      <c r="AT26" s="78">
        <v>1905</v>
      </c>
      <c r="AU26" s="82" t="s">
        <v>1804</v>
      </c>
      <c r="AV26" s="78" t="b">
        <v>1</v>
      </c>
      <c r="AW26" s="78" t="s">
        <v>1867</v>
      </c>
      <c r="AX26" s="82" t="s">
        <v>1891</v>
      </c>
      <c r="AY26" s="78" t="s">
        <v>65</v>
      </c>
      <c r="AZ26" s="78" t="str">
        <f>REPLACE(INDEX(GroupVertices[Group],MATCH(Vertices[[#This Row],[Vertex]],GroupVertices[Vertex],0)),1,1,"")</f>
        <v>4</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229</v>
      </c>
      <c r="B27" s="65"/>
      <c r="C27" s="65" t="s">
        <v>64</v>
      </c>
      <c r="D27" s="66">
        <v>165.63013394178103</v>
      </c>
      <c r="E27" s="68"/>
      <c r="F27" s="100" t="s">
        <v>649</v>
      </c>
      <c r="G27" s="65"/>
      <c r="H27" s="69" t="s">
        <v>229</v>
      </c>
      <c r="I27" s="70"/>
      <c r="J27" s="70"/>
      <c r="K27" s="69" t="s">
        <v>2060</v>
      </c>
      <c r="L27" s="73">
        <v>1</v>
      </c>
      <c r="M27" s="74">
        <v>4871.98388671875</v>
      </c>
      <c r="N27" s="74">
        <v>3168.76123046875</v>
      </c>
      <c r="O27" s="75"/>
      <c r="P27" s="76"/>
      <c r="Q27" s="76"/>
      <c r="R27" s="86"/>
      <c r="S27" s="48">
        <v>0</v>
      </c>
      <c r="T27" s="48">
        <v>1</v>
      </c>
      <c r="U27" s="49">
        <v>0</v>
      </c>
      <c r="V27" s="49">
        <v>0.032258</v>
      </c>
      <c r="W27" s="49">
        <v>0</v>
      </c>
      <c r="X27" s="49">
        <v>0.555554</v>
      </c>
      <c r="Y27" s="49">
        <v>0</v>
      </c>
      <c r="Z27" s="49">
        <v>0</v>
      </c>
      <c r="AA27" s="71">
        <v>27</v>
      </c>
      <c r="AB27" s="71"/>
      <c r="AC27" s="72"/>
      <c r="AD27" s="78" t="s">
        <v>1186</v>
      </c>
      <c r="AE27" s="78">
        <v>5000</v>
      </c>
      <c r="AF27" s="78">
        <v>3294</v>
      </c>
      <c r="AG27" s="78">
        <v>279806</v>
      </c>
      <c r="AH27" s="78">
        <v>493753</v>
      </c>
      <c r="AI27" s="78"/>
      <c r="AJ27" s="78" t="s">
        <v>1349</v>
      </c>
      <c r="AK27" s="78"/>
      <c r="AL27" s="78"/>
      <c r="AM27" s="78"/>
      <c r="AN27" s="80">
        <v>39692.93869212963</v>
      </c>
      <c r="AO27" s="78"/>
      <c r="AP27" s="78" t="b">
        <v>1</v>
      </c>
      <c r="AQ27" s="78" t="b">
        <v>0</v>
      </c>
      <c r="AR27" s="78" t="b">
        <v>0</v>
      </c>
      <c r="AS27" s="78" t="s">
        <v>1100</v>
      </c>
      <c r="AT27" s="78">
        <v>462</v>
      </c>
      <c r="AU27" s="82" t="s">
        <v>1804</v>
      </c>
      <c r="AV27" s="78" t="b">
        <v>0</v>
      </c>
      <c r="AW27" s="78" t="s">
        <v>1867</v>
      </c>
      <c r="AX27" s="82" t="s">
        <v>1892</v>
      </c>
      <c r="AY27" s="78" t="s">
        <v>66</v>
      </c>
      <c r="AZ27" s="78" t="str">
        <f>REPLACE(INDEX(GroupVertices[Group],MATCH(Vertices[[#This Row],[Vertex]],GroupVertices[Vertex],0)),1,1,"")</f>
        <v>4</v>
      </c>
      <c r="BA27" s="48"/>
      <c r="BB27" s="48"/>
      <c r="BC27" s="48"/>
      <c r="BD27" s="48"/>
      <c r="BE27" s="48" t="s">
        <v>592</v>
      </c>
      <c r="BF27" s="48" t="s">
        <v>592</v>
      </c>
      <c r="BG27" s="120" t="s">
        <v>2684</v>
      </c>
      <c r="BH27" s="120" t="s">
        <v>2684</v>
      </c>
      <c r="BI27" s="120" t="s">
        <v>2756</v>
      </c>
      <c r="BJ27" s="120" t="s">
        <v>2756</v>
      </c>
      <c r="BK27" s="120">
        <v>2</v>
      </c>
      <c r="BL27" s="123">
        <v>8.695652173913043</v>
      </c>
      <c r="BM27" s="120">
        <v>0</v>
      </c>
      <c r="BN27" s="123">
        <v>0</v>
      </c>
      <c r="BO27" s="120">
        <v>0</v>
      </c>
      <c r="BP27" s="123">
        <v>0</v>
      </c>
      <c r="BQ27" s="120">
        <v>21</v>
      </c>
      <c r="BR27" s="123">
        <v>91.30434782608695</v>
      </c>
      <c r="BS27" s="120">
        <v>23</v>
      </c>
      <c r="BT27" s="2"/>
      <c r="BU27" s="3"/>
      <c r="BV27" s="3"/>
      <c r="BW27" s="3"/>
      <c r="BX27" s="3"/>
    </row>
    <row r="28" spans="1:76" ht="15">
      <c r="A28" s="64" t="s">
        <v>230</v>
      </c>
      <c r="B28" s="65"/>
      <c r="C28" s="65" t="s">
        <v>64</v>
      </c>
      <c r="D28" s="66">
        <v>163.97816952808043</v>
      </c>
      <c r="E28" s="68"/>
      <c r="F28" s="100" t="s">
        <v>650</v>
      </c>
      <c r="G28" s="65"/>
      <c r="H28" s="69" t="s">
        <v>230</v>
      </c>
      <c r="I28" s="70"/>
      <c r="J28" s="70"/>
      <c r="K28" s="69" t="s">
        <v>2061</v>
      </c>
      <c r="L28" s="73">
        <v>1</v>
      </c>
      <c r="M28" s="74">
        <v>4339.0546875</v>
      </c>
      <c r="N28" s="74">
        <v>4153.22705078125</v>
      </c>
      <c r="O28" s="75"/>
      <c r="P28" s="76"/>
      <c r="Q28" s="76"/>
      <c r="R28" s="86"/>
      <c r="S28" s="48">
        <v>0</v>
      </c>
      <c r="T28" s="48">
        <v>1</v>
      </c>
      <c r="U28" s="49">
        <v>0</v>
      </c>
      <c r="V28" s="49">
        <v>0.032258</v>
      </c>
      <c r="W28" s="49">
        <v>0</v>
      </c>
      <c r="X28" s="49">
        <v>0.555554</v>
      </c>
      <c r="Y28" s="49">
        <v>0</v>
      </c>
      <c r="Z28" s="49">
        <v>0</v>
      </c>
      <c r="AA28" s="71">
        <v>28</v>
      </c>
      <c r="AB28" s="71"/>
      <c r="AC28" s="72"/>
      <c r="AD28" s="78" t="s">
        <v>1187</v>
      </c>
      <c r="AE28" s="78">
        <v>1238</v>
      </c>
      <c r="AF28" s="78">
        <v>1795</v>
      </c>
      <c r="AG28" s="78">
        <v>21873</v>
      </c>
      <c r="AH28" s="78">
        <v>26824</v>
      </c>
      <c r="AI28" s="78"/>
      <c r="AJ28" s="78" t="s">
        <v>1350</v>
      </c>
      <c r="AK28" s="78" t="s">
        <v>1489</v>
      </c>
      <c r="AL28" s="78"/>
      <c r="AM28" s="78"/>
      <c r="AN28" s="80">
        <v>40646.99134259259</v>
      </c>
      <c r="AO28" s="82" t="s">
        <v>1680</v>
      </c>
      <c r="AP28" s="78" t="b">
        <v>1</v>
      </c>
      <c r="AQ28" s="78" t="b">
        <v>0</v>
      </c>
      <c r="AR28" s="78" t="b">
        <v>1</v>
      </c>
      <c r="AS28" s="78" t="s">
        <v>1100</v>
      </c>
      <c r="AT28" s="78">
        <v>106</v>
      </c>
      <c r="AU28" s="82" t="s">
        <v>1804</v>
      </c>
      <c r="AV28" s="78" t="b">
        <v>0</v>
      </c>
      <c r="AW28" s="78" t="s">
        <v>1867</v>
      </c>
      <c r="AX28" s="82" t="s">
        <v>1893</v>
      </c>
      <c r="AY28" s="78" t="s">
        <v>66</v>
      </c>
      <c r="AZ28" s="78" t="str">
        <f>REPLACE(INDEX(GroupVertices[Group],MATCH(Vertices[[#This Row],[Vertex]],GroupVertices[Vertex],0)),1,1,"")</f>
        <v>4</v>
      </c>
      <c r="BA28" s="48"/>
      <c r="BB28" s="48"/>
      <c r="BC28" s="48"/>
      <c r="BD28" s="48"/>
      <c r="BE28" s="48" t="s">
        <v>592</v>
      </c>
      <c r="BF28" s="48" t="s">
        <v>592</v>
      </c>
      <c r="BG28" s="120" t="s">
        <v>2684</v>
      </c>
      <c r="BH28" s="120" t="s">
        <v>2684</v>
      </c>
      <c r="BI28" s="120" t="s">
        <v>2756</v>
      </c>
      <c r="BJ28" s="120" t="s">
        <v>2756</v>
      </c>
      <c r="BK28" s="120">
        <v>2</v>
      </c>
      <c r="BL28" s="123">
        <v>8.695652173913043</v>
      </c>
      <c r="BM28" s="120">
        <v>0</v>
      </c>
      <c r="BN28" s="123">
        <v>0</v>
      </c>
      <c r="BO28" s="120">
        <v>0</v>
      </c>
      <c r="BP28" s="123">
        <v>0</v>
      </c>
      <c r="BQ28" s="120">
        <v>21</v>
      </c>
      <c r="BR28" s="123">
        <v>91.30434782608695</v>
      </c>
      <c r="BS28" s="120">
        <v>23</v>
      </c>
      <c r="BT28" s="2"/>
      <c r="BU28" s="3"/>
      <c r="BV28" s="3"/>
      <c r="BW28" s="3"/>
      <c r="BX28" s="3"/>
    </row>
    <row r="29" spans="1:76" ht="15">
      <c r="A29" s="64" t="s">
        <v>231</v>
      </c>
      <c r="B29" s="65"/>
      <c r="C29" s="65" t="s">
        <v>64</v>
      </c>
      <c r="D29" s="66">
        <v>166.80932134849192</v>
      </c>
      <c r="E29" s="68"/>
      <c r="F29" s="100" t="s">
        <v>651</v>
      </c>
      <c r="G29" s="65"/>
      <c r="H29" s="69" t="s">
        <v>231</v>
      </c>
      <c r="I29" s="70"/>
      <c r="J29" s="70"/>
      <c r="K29" s="69" t="s">
        <v>2062</v>
      </c>
      <c r="L29" s="73">
        <v>1</v>
      </c>
      <c r="M29" s="74">
        <v>5379.392578125</v>
      </c>
      <c r="N29" s="74">
        <v>1227.60009765625</v>
      </c>
      <c r="O29" s="75"/>
      <c r="P29" s="76"/>
      <c r="Q29" s="76"/>
      <c r="R29" s="86"/>
      <c r="S29" s="48">
        <v>0</v>
      </c>
      <c r="T29" s="48">
        <v>1</v>
      </c>
      <c r="U29" s="49">
        <v>0</v>
      </c>
      <c r="V29" s="49">
        <v>0.032258</v>
      </c>
      <c r="W29" s="49">
        <v>0</v>
      </c>
      <c r="X29" s="49">
        <v>0.555554</v>
      </c>
      <c r="Y29" s="49">
        <v>0</v>
      </c>
      <c r="Z29" s="49">
        <v>0</v>
      </c>
      <c r="AA29" s="71">
        <v>29</v>
      </c>
      <c r="AB29" s="71"/>
      <c r="AC29" s="72"/>
      <c r="AD29" s="78" t="s">
        <v>1188</v>
      </c>
      <c r="AE29" s="78">
        <v>2770</v>
      </c>
      <c r="AF29" s="78">
        <v>4364</v>
      </c>
      <c r="AG29" s="78">
        <v>140135</v>
      </c>
      <c r="AH29" s="78">
        <v>15426</v>
      </c>
      <c r="AI29" s="78"/>
      <c r="AJ29" s="78" t="s">
        <v>1351</v>
      </c>
      <c r="AK29" s="78" t="s">
        <v>1490</v>
      </c>
      <c r="AL29" s="78"/>
      <c r="AM29" s="78"/>
      <c r="AN29" s="80">
        <v>40868.12238425926</v>
      </c>
      <c r="AO29" s="82" t="s">
        <v>1681</v>
      </c>
      <c r="AP29" s="78" t="b">
        <v>0</v>
      </c>
      <c r="AQ29" s="78" t="b">
        <v>0</v>
      </c>
      <c r="AR29" s="78" t="b">
        <v>0</v>
      </c>
      <c r="AS29" s="78" t="s">
        <v>1100</v>
      </c>
      <c r="AT29" s="78">
        <v>314</v>
      </c>
      <c r="AU29" s="82" t="s">
        <v>1804</v>
      </c>
      <c r="AV29" s="78" t="b">
        <v>0</v>
      </c>
      <c r="AW29" s="78" t="s">
        <v>1867</v>
      </c>
      <c r="AX29" s="82" t="s">
        <v>1894</v>
      </c>
      <c r="AY29" s="78" t="s">
        <v>66</v>
      </c>
      <c r="AZ29" s="78" t="str">
        <f>REPLACE(INDEX(GroupVertices[Group],MATCH(Vertices[[#This Row],[Vertex]],GroupVertices[Vertex],0)),1,1,"")</f>
        <v>4</v>
      </c>
      <c r="BA29" s="48"/>
      <c r="BB29" s="48"/>
      <c r="BC29" s="48"/>
      <c r="BD29" s="48"/>
      <c r="BE29" s="48" t="s">
        <v>592</v>
      </c>
      <c r="BF29" s="48" t="s">
        <v>592</v>
      </c>
      <c r="BG29" s="120" t="s">
        <v>2684</v>
      </c>
      <c r="BH29" s="120" t="s">
        <v>2684</v>
      </c>
      <c r="BI29" s="120" t="s">
        <v>2756</v>
      </c>
      <c r="BJ29" s="120" t="s">
        <v>2756</v>
      </c>
      <c r="BK29" s="120">
        <v>2</v>
      </c>
      <c r="BL29" s="123">
        <v>8.695652173913043</v>
      </c>
      <c r="BM29" s="120">
        <v>0</v>
      </c>
      <c r="BN29" s="123">
        <v>0</v>
      </c>
      <c r="BO29" s="120">
        <v>0</v>
      </c>
      <c r="BP29" s="123">
        <v>0</v>
      </c>
      <c r="BQ29" s="120">
        <v>21</v>
      </c>
      <c r="BR29" s="123">
        <v>91.30434782608695</v>
      </c>
      <c r="BS29" s="120">
        <v>23</v>
      </c>
      <c r="BT29" s="2"/>
      <c r="BU29" s="3"/>
      <c r="BV29" s="3"/>
      <c r="BW29" s="3"/>
      <c r="BX29" s="3"/>
    </row>
    <row r="30" spans="1:76" ht="15">
      <c r="A30" s="64" t="s">
        <v>232</v>
      </c>
      <c r="B30" s="65"/>
      <c r="C30" s="65" t="s">
        <v>64</v>
      </c>
      <c r="D30" s="66">
        <v>166.27923803762468</v>
      </c>
      <c r="E30" s="68"/>
      <c r="F30" s="100" t="s">
        <v>652</v>
      </c>
      <c r="G30" s="65"/>
      <c r="H30" s="69" t="s">
        <v>232</v>
      </c>
      <c r="I30" s="70"/>
      <c r="J30" s="70"/>
      <c r="K30" s="69" t="s">
        <v>2063</v>
      </c>
      <c r="L30" s="73">
        <v>1</v>
      </c>
      <c r="M30" s="74">
        <v>3912.08056640625</v>
      </c>
      <c r="N30" s="74">
        <v>3841.861572265625</v>
      </c>
      <c r="O30" s="75"/>
      <c r="P30" s="76"/>
      <c r="Q30" s="76"/>
      <c r="R30" s="86"/>
      <c r="S30" s="48">
        <v>0</v>
      </c>
      <c r="T30" s="48">
        <v>1</v>
      </c>
      <c r="U30" s="49">
        <v>0</v>
      </c>
      <c r="V30" s="49">
        <v>0.032258</v>
      </c>
      <c r="W30" s="49">
        <v>0</v>
      </c>
      <c r="X30" s="49">
        <v>0.555554</v>
      </c>
      <c r="Y30" s="49">
        <v>0</v>
      </c>
      <c r="Z30" s="49">
        <v>0</v>
      </c>
      <c r="AA30" s="71">
        <v>30</v>
      </c>
      <c r="AB30" s="71"/>
      <c r="AC30" s="72"/>
      <c r="AD30" s="78" t="s">
        <v>1189</v>
      </c>
      <c r="AE30" s="78">
        <v>2981</v>
      </c>
      <c r="AF30" s="78">
        <v>3883</v>
      </c>
      <c r="AG30" s="78">
        <v>488049</v>
      </c>
      <c r="AH30" s="78">
        <v>3594</v>
      </c>
      <c r="AI30" s="78"/>
      <c r="AJ30" s="78" t="s">
        <v>1352</v>
      </c>
      <c r="AK30" s="78" t="s">
        <v>1491</v>
      </c>
      <c r="AL30" s="82" t="s">
        <v>1583</v>
      </c>
      <c r="AM30" s="78"/>
      <c r="AN30" s="80">
        <v>40238.30358796296</v>
      </c>
      <c r="AO30" s="82" t="s">
        <v>1682</v>
      </c>
      <c r="AP30" s="78" t="b">
        <v>0</v>
      </c>
      <c r="AQ30" s="78" t="b">
        <v>0</v>
      </c>
      <c r="AR30" s="78" t="b">
        <v>0</v>
      </c>
      <c r="AS30" s="78" t="s">
        <v>1100</v>
      </c>
      <c r="AT30" s="78">
        <v>694</v>
      </c>
      <c r="AU30" s="82" t="s">
        <v>1808</v>
      </c>
      <c r="AV30" s="78" t="b">
        <v>0</v>
      </c>
      <c r="AW30" s="78" t="s">
        <v>1867</v>
      </c>
      <c r="AX30" s="82" t="s">
        <v>1895</v>
      </c>
      <c r="AY30" s="78" t="s">
        <v>66</v>
      </c>
      <c r="AZ30" s="78" t="str">
        <f>REPLACE(INDEX(GroupVertices[Group],MATCH(Vertices[[#This Row],[Vertex]],GroupVertices[Vertex],0)),1,1,"")</f>
        <v>4</v>
      </c>
      <c r="BA30" s="48"/>
      <c r="BB30" s="48"/>
      <c r="BC30" s="48"/>
      <c r="BD30" s="48"/>
      <c r="BE30" s="48" t="s">
        <v>592</v>
      </c>
      <c r="BF30" s="48" t="s">
        <v>592</v>
      </c>
      <c r="BG30" s="120" t="s">
        <v>2684</v>
      </c>
      <c r="BH30" s="120" t="s">
        <v>2684</v>
      </c>
      <c r="BI30" s="120" t="s">
        <v>2756</v>
      </c>
      <c r="BJ30" s="120" t="s">
        <v>2756</v>
      </c>
      <c r="BK30" s="120">
        <v>2</v>
      </c>
      <c r="BL30" s="123">
        <v>8.695652173913043</v>
      </c>
      <c r="BM30" s="120">
        <v>0</v>
      </c>
      <c r="BN30" s="123">
        <v>0</v>
      </c>
      <c r="BO30" s="120">
        <v>0</v>
      </c>
      <c r="BP30" s="123">
        <v>0</v>
      </c>
      <c r="BQ30" s="120">
        <v>21</v>
      </c>
      <c r="BR30" s="123">
        <v>91.30434782608695</v>
      </c>
      <c r="BS30" s="120">
        <v>23</v>
      </c>
      <c r="BT30" s="2"/>
      <c r="BU30" s="3"/>
      <c r="BV30" s="3"/>
      <c r="BW30" s="3"/>
      <c r="BX30" s="3"/>
    </row>
    <row r="31" spans="1:76" ht="15">
      <c r="A31" s="64" t="s">
        <v>233</v>
      </c>
      <c r="B31" s="65"/>
      <c r="C31" s="65" t="s">
        <v>64</v>
      </c>
      <c r="D31" s="66">
        <v>166.10621708168674</v>
      </c>
      <c r="E31" s="68"/>
      <c r="F31" s="100" t="s">
        <v>653</v>
      </c>
      <c r="G31" s="65"/>
      <c r="H31" s="69" t="s">
        <v>233</v>
      </c>
      <c r="I31" s="70"/>
      <c r="J31" s="70"/>
      <c r="K31" s="69" t="s">
        <v>2064</v>
      </c>
      <c r="L31" s="73">
        <v>1</v>
      </c>
      <c r="M31" s="74">
        <v>7188.2734375</v>
      </c>
      <c r="N31" s="74">
        <v>4008.853515625</v>
      </c>
      <c r="O31" s="75"/>
      <c r="P31" s="76"/>
      <c r="Q31" s="76"/>
      <c r="R31" s="86"/>
      <c r="S31" s="48">
        <v>0</v>
      </c>
      <c r="T31" s="48">
        <v>1</v>
      </c>
      <c r="U31" s="49">
        <v>0</v>
      </c>
      <c r="V31" s="49">
        <v>0.058824</v>
      </c>
      <c r="W31" s="49">
        <v>0</v>
      </c>
      <c r="X31" s="49">
        <v>0.566571</v>
      </c>
      <c r="Y31" s="49">
        <v>0</v>
      </c>
      <c r="Z31" s="49">
        <v>0</v>
      </c>
      <c r="AA31" s="71">
        <v>31</v>
      </c>
      <c r="AB31" s="71"/>
      <c r="AC31" s="72"/>
      <c r="AD31" s="78" t="s">
        <v>1190</v>
      </c>
      <c r="AE31" s="78">
        <v>4999</v>
      </c>
      <c r="AF31" s="78">
        <v>3726</v>
      </c>
      <c r="AG31" s="78">
        <v>135249</v>
      </c>
      <c r="AH31" s="78">
        <v>14274</v>
      </c>
      <c r="AI31" s="78"/>
      <c r="AJ31" s="78" t="s">
        <v>1353</v>
      </c>
      <c r="AK31" s="78" t="s">
        <v>1492</v>
      </c>
      <c r="AL31" s="78"/>
      <c r="AM31" s="78"/>
      <c r="AN31" s="80">
        <v>41851.12347222222</v>
      </c>
      <c r="AO31" s="82" t="s">
        <v>1683</v>
      </c>
      <c r="AP31" s="78" t="b">
        <v>1</v>
      </c>
      <c r="AQ31" s="78" t="b">
        <v>0</v>
      </c>
      <c r="AR31" s="78" t="b">
        <v>0</v>
      </c>
      <c r="AS31" s="78" t="s">
        <v>1100</v>
      </c>
      <c r="AT31" s="78">
        <v>65</v>
      </c>
      <c r="AU31" s="82" t="s">
        <v>1804</v>
      </c>
      <c r="AV31" s="78" t="b">
        <v>0</v>
      </c>
      <c r="AW31" s="78" t="s">
        <v>1867</v>
      </c>
      <c r="AX31" s="82" t="s">
        <v>1896</v>
      </c>
      <c r="AY31" s="78" t="s">
        <v>66</v>
      </c>
      <c r="AZ31" s="78" t="str">
        <f>REPLACE(INDEX(GroupVertices[Group],MATCH(Vertices[[#This Row],[Vertex]],GroupVertices[Vertex],0)),1,1,"")</f>
        <v>7</v>
      </c>
      <c r="BA31" s="48"/>
      <c r="BB31" s="48"/>
      <c r="BC31" s="48"/>
      <c r="BD31" s="48"/>
      <c r="BE31" s="48" t="s">
        <v>590</v>
      </c>
      <c r="BF31" s="48" t="s">
        <v>590</v>
      </c>
      <c r="BG31" s="120" t="s">
        <v>2681</v>
      </c>
      <c r="BH31" s="120" t="s">
        <v>2681</v>
      </c>
      <c r="BI31" s="120" t="s">
        <v>2754</v>
      </c>
      <c r="BJ31" s="120" t="s">
        <v>2754</v>
      </c>
      <c r="BK31" s="120">
        <v>1</v>
      </c>
      <c r="BL31" s="123">
        <v>5.555555555555555</v>
      </c>
      <c r="BM31" s="120">
        <v>0</v>
      </c>
      <c r="BN31" s="123">
        <v>0</v>
      </c>
      <c r="BO31" s="120">
        <v>0</v>
      </c>
      <c r="BP31" s="123">
        <v>0</v>
      </c>
      <c r="BQ31" s="120">
        <v>17</v>
      </c>
      <c r="BR31" s="123">
        <v>94.44444444444444</v>
      </c>
      <c r="BS31" s="120">
        <v>18</v>
      </c>
      <c r="BT31" s="2"/>
      <c r="BU31" s="3"/>
      <c r="BV31" s="3"/>
      <c r="BW31" s="3"/>
      <c r="BX31" s="3"/>
    </row>
    <row r="32" spans="1:76" ht="15">
      <c r="A32" s="64" t="s">
        <v>234</v>
      </c>
      <c r="B32" s="65"/>
      <c r="C32" s="65" t="s">
        <v>64</v>
      </c>
      <c r="D32" s="66">
        <v>162.36918484228798</v>
      </c>
      <c r="E32" s="68"/>
      <c r="F32" s="100" t="s">
        <v>654</v>
      </c>
      <c r="G32" s="65"/>
      <c r="H32" s="69" t="s">
        <v>234</v>
      </c>
      <c r="I32" s="70"/>
      <c r="J32" s="70"/>
      <c r="K32" s="69" t="s">
        <v>2065</v>
      </c>
      <c r="L32" s="73">
        <v>1</v>
      </c>
      <c r="M32" s="74">
        <v>3540.674560546875</v>
      </c>
      <c r="N32" s="74">
        <v>3149.0498046875</v>
      </c>
      <c r="O32" s="75"/>
      <c r="P32" s="76"/>
      <c r="Q32" s="76"/>
      <c r="R32" s="86"/>
      <c r="S32" s="48">
        <v>0</v>
      </c>
      <c r="T32" s="48">
        <v>1</v>
      </c>
      <c r="U32" s="49">
        <v>0</v>
      </c>
      <c r="V32" s="49">
        <v>0.032258</v>
      </c>
      <c r="W32" s="49">
        <v>0</v>
      </c>
      <c r="X32" s="49">
        <v>0.555554</v>
      </c>
      <c r="Y32" s="49">
        <v>0</v>
      </c>
      <c r="Z32" s="49">
        <v>0</v>
      </c>
      <c r="AA32" s="71">
        <v>32</v>
      </c>
      <c r="AB32" s="71"/>
      <c r="AC32" s="72"/>
      <c r="AD32" s="78" t="s">
        <v>1191</v>
      </c>
      <c r="AE32" s="78">
        <v>561</v>
      </c>
      <c r="AF32" s="78">
        <v>335</v>
      </c>
      <c r="AG32" s="78">
        <v>40976</v>
      </c>
      <c r="AH32" s="78">
        <v>5950</v>
      </c>
      <c r="AI32" s="78"/>
      <c r="AJ32" s="78" t="s">
        <v>1354</v>
      </c>
      <c r="AK32" s="78"/>
      <c r="AL32" s="78"/>
      <c r="AM32" s="78"/>
      <c r="AN32" s="80">
        <v>40340.94020833333</v>
      </c>
      <c r="AO32" s="82" t="s">
        <v>1684</v>
      </c>
      <c r="AP32" s="78" t="b">
        <v>1</v>
      </c>
      <c r="AQ32" s="78" t="b">
        <v>0</v>
      </c>
      <c r="AR32" s="78" t="b">
        <v>0</v>
      </c>
      <c r="AS32" s="78" t="s">
        <v>1100</v>
      </c>
      <c r="AT32" s="78">
        <v>41</v>
      </c>
      <c r="AU32" s="82" t="s">
        <v>1804</v>
      </c>
      <c r="AV32" s="78" t="b">
        <v>0</v>
      </c>
      <c r="AW32" s="78" t="s">
        <v>1867</v>
      </c>
      <c r="AX32" s="82" t="s">
        <v>1897</v>
      </c>
      <c r="AY32" s="78" t="s">
        <v>66</v>
      </c>
      <c r="AZ32" s="78" t="str">
        <f>REPLACE(INDEX(GroupVertices[Group],MATCH(Vertices[[#This Row],[Vertex]],GroupVertices[Vertex],0)),1,1,"")</f>
        <v>4</v>
      </c>
      <c r="BA32" s="48"/>
      <c r="BB32" s="48"/>
      <c r="BC32" s="48"/>
      <c r="BD32" s="48"/>
      <c r="BE32" s="48" t="s">
        <v>592</v>
      </c>
      <c r="BF32" s="48" t="s">
        <v>592</v>
      </c>
      <c r="BG32" s="120" t="s">
        <v>2684</v>
      </c>
      <c r="BH32" s="120" t="s">
        <v>2684</v>
      </c>
      <c r="BI32" s="120" t="s">
        <v>2756</v>
      </c>
      <c r="BJ32" s="120" t="s">
        <v>2756</v>
      </c>
      <c r="BK32" s="120">
        <v>2</v>
      </c>
      <c r="BL32" s="123">
        <v>8.695652173913043</v>
      </c>
      <c r="BM32" s="120">
        <v>0</v>
      </c>
      <c r="BN32" s="123">
        <v>0</v>
      </c>
      <c r="BO32" s="120">
        <v>0</v>
      </c>
      <c r="BP32" s="123">
        <v>0</v>
      </c>
      <c r="BQ32" s="120">
        <v>21</v>
      </c>
      <c r="BR32" s="123">
        <v>91.30434782608695</v>
      </c>
      <c r="BS32" s="120">
        <v>23</v>
      </c>
      <c r="BT32" s="2"/>
      <c r="BU32" s="3"/>
      <c r="BV32" s="3"/>
      <c r="BW32" s="3"/>
      <c r="BX32" s="3"/>
    </row>
    <row r="33" spans="1:76" ht="15">
      <c r="A33" s="64" t="s">
        <v>235</v>
      </c>
      <c r="B33" s="65"/>
      <c r="C33" s="65" t="s">
        <v>64</v>
      </c>
      <c r="D33" s="66">
        <v>162.0297551962441</v>
      </c>
      <c r="E33" s="68"/>
      <c r="F33" s="100" t="s">
        <v>655</v>
      </c>
      <c r="G33" s="65"/>
      <c r="H33" s="69" t="s">
        <v>235</v>
      </c>
      <c r="I33" s="70"/>
      <c r="J33" s="70"/>
      <c r="K33" s="69" t="s">
        <v>2066</v>
      </c>
      <c r="L33" s="73">
        <v>1</v>
      </c>
      <c r="M33" s="74">
        <v>5736.91796875</v>
      </c>
      <c r="N33" s="74">
        <v>4928.44287109375</v>
      </c>
      <c r="O33" s="75"/>
      <c r="P33" s="76"/>
      <c r="Q33" s="76"/>
      <c r="R33" s="86"/>
      <c r="S33" s="48">
        <v>0</v>
      </c>
      <c r="T33" s="48">
        <v>1</v>
      </c>
      <c r="U33" s="49">
        <v>0</v>
      </c>
      <c r="V33" s="49">
        <v>0.058824</v>
      </c>
      <c r="W33" s="49">
        <v>0</v>
      </c>
      <c r="X33" s="49">
        <v>0.566571</v>
      </c>
      <c r="Y33" s="49">
        <v>0</v>
      </c>
      <c r="Z33" s="49">
        <v>0</v>
      </c>
      <c r="AA33" s="71">
        <v>33</v>
      </c>
      <c r="AB33" s="71"/>
      <c r="AC33" s="72"/>
      <c r="AD33" s="78" t="s">
        <v>1192</v>
      </c>
      <c r="AE33" s="78">
        <v>30</v>
      </c>
      <c r="AF33" s="78">
        <v>27</v>
      </c>
      <c r="AG33" s="78">
        <v>2907</v>
      </c>
      <c r="AH33" s="78">
        <v>14</v>
      </c>
      <c r="AI33" s="78"/>
      <c r="AJ33" s="78" t="s">
        <v>1355</v>
      </c>
      <c r="AK33" s="78" t="s">
        <v>1493</v>
      </c>
      <c r="AL33" s="78"/>
      <c r="AM33" s="78"/>
      <c r="AN33" s="80">
        <v>43091.424050925925</v>
      </c>
      <c r="AO33" s="82" t="s">
        <v>1685</v>
      </c>
      <c r="AP33" s="78" t="b">
        <v>1</v>
      </c>
      <c r="AQ33" s="78" t="b">
        <v>0</v>
      </c>
      <c r="AR33" s="78" t="b">
        <v>0</v>
      </c>
      <c r="AS33" s="78" t="s">
        <v>1100</v>
      </c>
      <c r="AT33" s="78">
        <v>1</v>
      </c>
      <c r="AU33" s="78"/>
      <c r="AV33" s="78" t="b">
        <v>0</v>
      </c>
      <c r="AW33" s="78" t="s">
        <v>1867</v>
      </c>
      <c r="AX33" s="82" t="s">
        <v>1898</v>
      </c>
      <c r="AY33" s="78" t="s">
        <v>66</v>
      </c>
      <c r="AZ33" s="78" t="str">
        <f>REPLACE(INDEX(GroupVertices[Group],MATCH(Vertices[[#This Row],[Vertex]],GroupVertices[Vertex],0)),1,1,"")</f>
        <v>7</v>
      </c>
      <c r="BA33" s="48"/>
      <c r="BB33" s="48"/>
      <c r="BC33" s="48"/>
      <c r="BD33" s="48"/>
      <c r="BE33" s="48" t="s">
        <v>590</v>
      </c>
      <c r="BF33" s="48" t="s">
        <v>590</v>
      </c>
      <c r="BG33" s="120" t="s">
        <v>2681</v>
      </c>
      <c r="BH33" s="120" t="s">
        <v>2681</v>
      </c>
      <c r="BI33" s="120" t="s">
        <v>2754</v>
      </c>
      <c r="BJ33" s="120" t="s">
        <v>2754</v>
      </c>
      <c r="BK33" s="120">
        <v>1</v>
      </c>
      <c r="BL33" s="123">
        <v>5.555555555555555</v>
      </c>
      <c r="BM33" s="120">
        <v>0</v>
      </c>
      <c r="BN33" s="123">
        <v>0</v>
      </c>
      <c r="BO33" s="120">
        <v>0</v>
      </c>
      <c r="BP33" s="123">
        <v>0</v>
      </c>
      <c r="BQ33" s="120">
        <v>17</v>
      </c>
      <c r="BR33" s="123">
        <v>94.44444444444444</v>
      </c>
      <c r="BS33" s="120">
        <v>18</v>
      </c>
      <c r="BT33" s="2"/>
      <c r="BU33" s="3"/>
      <c r="BV33" s="3"/>
      <c r="BW33" s="3"/>
      <c r="BX33" s="3"/>
    </row>
    <row r="34" spans="1:76" ht="15">
      <c r="A34" s="64" t="s">
        <v>236</v>
      </c>
      <c r="B34" s="65"/>
      <c r="C34" s="65" t="s">
        <v>64</v>
      </c>
      <c r="D34" s="66">
        <v>163.0965340838106</v>
      </c>
      <c r="E34" s="68"/>
      <c r="F34" s="100" t="s">
        <v>1825</v>
      </c>
      <c r="G34" s="65"/>
      <c r="H34" s="69" t="s">
        <v>236</v>
      </c>
      <c r="I34" s="70"/>
      <c r="J34" s="70"/>
      <c r="K34" s="69" t="s">
        <v>2067</v>
      </c>
      <c r="L34" s="73">
        <v>1</v>
      </c>
      <c r="M34" s="74">
        <v>8077.48974609375</v>
      </c>
      <c r="N34" s="74">
        <v>1332.2197265625</v>
      </c>
      <c r="O34" s="75"/>
      <c r="P34" s="76"/>
      <c r="Q34" s="76"/>
      <c r="R34" s="86"/>
      <c r="S34" s="48">
        <v>1</v>
      </c>
      <c r="T34" s="48">
        <v>1</v>
      </c>
      <c r="U34" s="49">
        <v>0</v>
      </c>
      <c r="V34" s="49">
        <v>0.5</v>
      </c>
      <c r="W34" s="49">
        <v>0</v>
      </c>
      <c r="X34" s="49">
        <v>0.999997</v>
      </c>
      <c r="Y34" s="49">
        <v>0.5</v>
      </c>
      <c r="Z34" s="49">
        <v>0</v>
      </c>
      <c r="AA34" s="71">
        <v>34</v>
      </c>
      <c r="AB34" s="71"/>
      <c r="AC34" s="72"/>
      <c r="AD34" s="78" t="s">
        <v>1193</v>
      </c>
      <c r="AE34" s="78">
        <v>488</v>
      </c>
      <c r="AF34" s="78">
        <v>995</v>
      </c>
      <c r="AG34" s="78">
        <v>2539</v>
      </c>
      <c r="AH34" s="78">
        <v>212</v>
      </c>
      <c r="AI34" s="78"/>
      <c r="AJ34" s="78" t="s">
        <v>1356</v>
      </c>
      <c r="AK34" s="78" t="s">
        <v>1494</v>
      </c>
      <c r="AL34" s="82" t="s">
        <v>1584</v>
      </c>
      <c r="AM34" s="78"/>
      <c r="AN34" s="80">
        <v>40879.68346064815</v>
      </c>
      <c r="AO34" s="82" t="s">
        <v>1686</v>
      </c>
      <c r="AP34" s="78" t="b">
        <v>0</v>
      </c>
      <c r="AQ34" s="78" t="b">
        <v>0</v>
      </c>
      <c r="AR34" s="78" t="b">
        <v>0</v>
      </c>
      <c r="AS34" s="78" t="s">
        <v>1100</v>
      </c>
      <c r="AT34" s="78">
        <v>48</v>
      </c>
      <c r="AU34" s="82" t="s">
        <v>1804</v>
      </c>
      <c r="AV34" s="78" t="b">
        <v>0</v>
      </c>
      <c r="AW34" s="78" t="s">
        <v>1867</v>
      </c>
      <c r="AX34" s="82" t="s">
        <v>1899</v>
      </c>
      <c r="AY34" s="78" t="s">
        <v>66</v>
      </c>
      <c r="AZ34" s="78" t="str">
        <f>REPLACE(INDEX(GroupVertices[Group],MATCH(Vertices[[#This Row],[Vertex]],GroupVertices[Vertex],0)),1,1,"")</f>
        <v>12</v>
      </c>
      <c r="BA34" s="48"/>
      <c r="BB34" s="48"/>
      <c r="BC34" s="48"/>
      <c r="BD34" s="48"/>
      <c r="BE34" s="48" t="s">
        <v>594</v>
      </c>
      <c r="BF34" s="48" t="s">
        <v>594</v>
      </c>
      <c r="BG34" s="120" t="s">
        <v>2463</v>
      </c>
      <c r="BH34" s="120" t="s">
        <v>2463</v>
      </c>
      <c r="BI34" s="120" t="s">
        <v>2566</v>
      </c>
      <c r="BJ34" s="120" t="s">
        <v>2566</v>
      </c>
      <c r="BK34" s="120">
        <v>1</v>
      </c>
      <c r="BL34" s="123">
        <v>3.5714285714285716</v>
      </c>
      <c r="BM34" s="120">
        <v>0</v>
      </c>
      <c r="BN34" s="123">
        <v>0</v>
      </c>
      <c r="BO34" s="120">
        <v>0</v>
      </c>
      <c r="BP34" s="123">
        <v>0</v>
      </c>
      <c r="BQ34" s="120">
        <v>27</v>
      </c>
      <c r="BR34" s="123">
        <v>96.42857142857143</v>
      </c>
      <c r="BS34" s="120">
        <v>28</v>
      </c>
      <c r="BT34" s="2"/>
      <c r="BU34" s="3"/>
      <c r="BV34" s="3"/>
      <c r="BW34" s="3"/>
      <c r="BX34" s="3"/>
    </row>
    <row r="35" spans="1:76" ht="15">
      <c r="A35" s="64" t="s">
        <v>339</v>
      </c>
      <c r="B35" s="65"/>
      <c r="C35" s="65" t="s">
        <v>64</v>
      </c>
      <c r="D35" s="66">
        <v>195.25969713507934</v>
      </c>
      <c r="E35" s="68"/>
      <c r="F35" s="100" t="s">
        <v>1826</v>
      </c>
      <c r="G35" s="65"/>
      <c r="H35" s="69" t="s">
        <v>339</v>
      </c>
      <c r="I35" s="70"/>
      <c r="J35" s="70"/>
      <c r="K35" s="69" t="s">
        <v>2068</v>
      </c>
      <c r="L35" s="73">
        <v>1</v>
      </c>
      <c r="M35" s="74">
        <v>7664.92529296875</v>
      </c>
      <c r="N35" s="74">
        <v>1332.2197265625</v>
      </c>
      <c r="O35" s="75"/>
      <c r="P35" s="76"/>
      <c r="Q35" s="76"/>
      <c r="R35" s="86"/>
      <c r="S35" s="48">
        <v>2</v>
      </c>
      <c r="T35" s="48">
        <v>0</v>
      </c>
      <c r="U35" s="49">
        <v>0</v>
      </c>
      <c r="V35" s="49">
        <v>0.5</v>
      </c>
      <c r="W35" s="49">
        <v>0</v>
      </c>
      <c r="X35" s="49">
        <v>0.999997</v>
      </c>
      <c r="Y35" s="49">
        <v>0.5</v>
      </c>
      <c r="Z35" s="49">
        <v>0</v>
      </c>
      <c r="AA35" s="71">
        <v>35</v>
      </c>
      <c r="AB35" s="71"/>
      <c r="AC35" s="72"/>
      <c r="AD35" s="78" t="s">
        <v>1194</v>
      </c>
      <c r="AE35" s="78">
        <v>2868</v>
      </c>
      <c r="AF35" s="78">
        <v>30180</v>
      </c>
      <c r="AG35" s="78">
        <v>5442</v>
      </c>
      <c r="AH35" s="78">
        <v>764</v>
      </c>
      <c r="AI35" s="78"/>
      <c r="AJ35" s="78" t="s">
        <v>1357</v>
      </c>
      <c r="AK35" s="78" t="s">
        <v>1495</v>
      </c>
      <c r="AL35" s="82" t="s">
        <v>1585</v>
      </c>
      <c r="AM35" s="78"/>
      <c r="AN35" s="80">
        <v>40360.83125</v>
      </c>
      <c r="AO35" s="82" t="s">
        <v>1687</v>
      </c>
      <c r="AP35" s="78" t="b">
        <v>0</v>
      </c>
      <c r="AQ35" s="78" t="b">
        <v>0</v>
      </c>
      <c r="AR35" s="78" t="b">
        <v>1</v>
      </c>
      <c r="AS35" s="78" t="s">
        <v>1100</v>
      </c>
      <c r="AT35" s="78">
        <v>1056</v>
      </c>
      <c r="AU35" s="82" t="s">
        <v>1804</v>
      </c>
      <c r="AV35" s="78" t="b">
        <v>1</v>
      </c>
      <c r="AW35" s="78" t="s">
        <v>1867</v>
      </c>
      <c r="AX35" s="82" t="s">
        <v>1900</v>
      </c>
      <c r="AY35" s="78" t="s">
        <v>65</v>
      </c>
      <c r="AZ35" s="78" t="str">
        <f>REPLACE(INDEX(GroupVertices[Group],MATCH(Vertices[[#This Row],[Vertex]],GroupVertices[Vertex],0)),1,1,"")</f>
        <v>12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237</v>
      </c>
      <c r="B36" s="65"/>
      <c r="C36" s="65" t="s">
        <v>64</v>
      </c>
      <c r="D36" s="66">
        <v>166.10952321460275</v>
      </c>
      <c r="E36" s="68"/>
      <c r="F36" s="100" t="s">
        <v>656</v>
      </c>
      <c r="G36" s="65"/>
      <c r="H36" s="69" t="s">
        <v>237</v>
      </c>
      <c r="I36" s="70"/>
      <c r="J36" s="70"/>
      <c r="K36" s="69" t="s">
        <v>2069</v>
      </c>
      <c r="L36" s="73">
        <v>1</v>
      </c>
      <c r="M36" s="74">
        <v>7664.92529296875</v>
      </c>
      <c r="N36" s="74">
        <v>679.3438110351562</v>
      </c>
      <c r="O36" s="75"/>
      <c r="P36" s="76"/>
      <c r="Q36" s="76"/>
      <c r="R36" s="86"/>
      <c r="S36" s="48">
        <v>0</v>
      </c>
      <c r="T36" s="48">
        <v>2</v>
      </c>
      <c r="U36" s="49">
        <v>0</v>
      </c>
      <c r="V36" s="49">
        <v>0.5</v>
      </c>
      <c r="W36" s="49">
        <v>0</v>
      </c>
      <c r="X36" s="49">
        <v>0.999997</v>
      </c>
      <c r="Y36" s="49">
        <v>0.5</v>
      </c>
      <c r="Z36" s="49">
        <v>0</v>
      </c>
      <c r="AA36" s="71">
        <v>36</v>
      </c>
      <c r="AB36" s="71"/>
      <c r="AC36" s="72"/>
      <c r="AD36" s="78" t="s">
        <v>1195</v>
      </c>
      <c r="AE36" s="78">
        <v>4328</v>
      </c>
      <c r="AF36" s="78">
        <v>3729</v>
      </c>
      <c r="AG36" s="78">
        <v>23043</v>
      </c>
      <c r="AH36" s="78">
        <v>38718</v>
      </c>
      <c r="AI36" s="78"/>
      <c r="AJ36" s="78" t="s">
        <v>1358</v>
      </c>
      <c r="AK36" s="78" t="s">
        <v>1494</v>
      </c>
      <c r="AL36" s="82" t="s">
        <v>1586</v>
      </c>
      <c r="AM36" s="78"/>
      <c r="AN36" s="80">
        <v>41938.07540509259</v>
      </c>
      <c r="AO36" s="82" t="s">
        <v>1688</v>
      </c>
      <c r="AP36" s="78" t="b">
        <v>0</v>
      </c>
      <c r="AQ36" s="78" t="b">
        <v>0</v>
      </c>
      <c r="AR36" s="78" t="b">
        <v>1</v>
      </c>
      <c r="AS36" s="78" t="s">
        <v>1100</v>
      </c>
      <c r="AT36" s="78">
        <v>1</v>
      </c>
      <c r="AU36" s="82" t="s">
        <v>1804</v>
      </c>
      <c r="AV36" s="78" t="b">
        <v>0</v>
      </c>
      <c r="AW36" s="78" t="s">
        <v>1867</v>
      </c>
      <c r="AX36" s="82" t="s">
        <v>1901</v>
      </c>
      <c r="AY36" s="78" t="s">
        <v>66</v>
      </c>
      <c r="AZ36" s="78" t="str">
        <f>REPLACE(INDEX(GroupVertices[Group],MATCH(Vertices[[#This Row],[Vertex]],GroupVertices[Vertex],0)),1,1,"")</f>
        <v>12</v>
      </c>
      <c r="BA36" s="48"/>
      <c r="BB36" s="48"/>
      <c r="BC36" s="48"/>
      <c r="BD36" s="48"/>
      <c r="BE36" s="48"/>
      <c r="BF36" s="48"/>
      <c r="BG36" s="120" t="s">
        <v>2686</v>
      </c>
      <c r="BH36" s="120" t="s">
        <v>2686</v>
      </c>
      <c r="BI36" s="120" t="s">
        <v>2758</v>
      </c>
      <c r="BJ36" s="120" t="s">
        <v>2758</v>
      </c>
      <c r="BK36" s="120">
        <v>0</v>
      </c>
      <c r="BL36" s="123">
        <v>0</v>
      </c>
      <c r="BM36" s="120">
        <v>0</v>
      </c>
      <c r="BN36" s="123">
        <v>0</v>
      </c>
      <c r="BO36" s="120">
        <v>0</v>
      </c>
      <c r="BP36" s="123">
        <v>0</v>
      </c>
      <c r="BQ36" s="120">
        <v>24</v>
      </c>
      <c r="BR36" s="123">
        <v>100</v>
      </c>
      <c r="BS36" s="120">
        <v>24</v>
      </c>
      <c r="BT36" s="2"/>
      <c r="BU36" s="3"/>
      <c r="BV36" s="3"/>
      <c r="BW36" s="3"/>
      <c r="BX36" s="3"/>
    </row>
    <row r="37" spans="1:76" ht="15">
      <c r="A37" s="64" t="s">
        <v>238</v>
      </c>
      <c r="B37" s="65"/>
      <c r="C37" s="65" t="s">
        <v>64</v>
      </c>
      <c r="D37" s="66">
        <v>162.83755367205634</v>
      </c>
      <c r="E37" s="68"/>
      <c r="F37" s="100" t="s">
        <v>657</v>
      </c>
      <c r="G37" s="65"/>
      <c r="H37" s="69" t="s">
        <v>238</v>
      </c>
      <c r="I37" s="70"/>
      <c r="J37" s="70"/>
      <c r="K37" s="69" t="s">
        <v>2070</v>
      </c>
      <c r="L37" s="73">
        <v>1</v>
      </c>
      <c r="M37" s="74">
        <v>3676.300537109375</v>
      </c>
      <c r="N37" s="74">
        <v>1286.585693359375</v>
      </c>
      <c r="O37" s="75"/>
      <c r="P37" s="76"/>
      <c r="Q37" s="76"/>
      <c r="R37" s="86"/>
      <c r="S37" s="48">
        <v>0</v>
      </c>
      <c r="T37" s="48">
        <v>1</v>
      </c>
      <c r="U37" s="49">
        <v>0</v>
      </c>
      <c r="V37" s="49">
        <v>0.032258</v>
      </c>
      <c r="W37" s="49">
        <v>0</v>
      </c>
      <c r="X37" s="49">
        <v>0.555554</v>
      </c>
      <c r="Y37" s="49">
        <v>0</v>
      </c>
      <c r="Z37" s="49">
        <v>0</v>
      </c>
      <c r="AA37" s="71">
        <v>37</v>
      </c>
      <c r="AB37" s="71"/>
      <c r="AC37" s="72"/>
      <c r="AD37" s="78" t="s">
        <v>1196</v>
      </c>
      <c r="AE37" s="78">
        <v>681</v>
      </c>
      <c r="AF37" s="78">
        <v>760</v>
      </c>
      <c r="AG37" s="78">
        <v>172278</v>
      </c>
      <c r="AH37" s="78">
        <v>42665</v>
      </c>
      <c r="AI37" s="78"/>
      <c r="AJ37" s="78"/>
      <c r="AK37" s="78" t="s">
        <v>1496</v>
      </c>
      <c r="AL37" s="78"/>
      <c r="AM37" s="78"/>
      <c r="AN37" s="80">
        <v>39879.08188657407</v>
      </c>
      <c r="AO37" s="78"/>
      <c r="AP37" s="78" t="b">
        <v>0</v>
      </c>
      <c r="AQ37" s="78" t="b">
        <v>0</v>
      </c>
      <c r="AR37" s="78" t="b">
        <v>0</v>
      </c>
      <c r="AS37" s="78" t="s">
        <v>1100</v>
      </c>
      <c r="AT37" s="78">
        <v>191</v>
      </c>
      <c r="AU37" s="82" t="s">
        <v>1807</v>
      </c>
      <c r="AV37" s="78" t="b">
        <v>0</v>
      </c>
      <c r="AW37" s="78" t="s">
        <v>1867</v>
      </c>
      <c r="AX37" s="82" t="s">
        <v>1902</v>
      </c>
      <c r="AY37" s="78" t="s">
        <v>66</v>
      </c>
      <c r="AZ37" s="78" t="str">
        <f>REPLACE(INDEX(GroupVertices[Group],MATCH(Vertices[[#This Row],[Vertex]],GroupVertices[Vertex],0)),1,1,"")</f>
        <v>4</v>
      </c>
      <c r="BA37" s="48"/>
      <c r="BB37" s="48"/>
      <c r="BC37" s="48"/>
      <c r="BD37" s="48"/>
      <c r="BE37" s="48" t="s">
        <v>592</v>
      </c>
      <c r="BF37" s="48" t="s">
        <v>592</v>
      </c>
      <c r="BG37" s="120" t="s">
        <v>2684</v>
      </c>
      <c r="BH37" s="120" t="s">
        <v>2684</v>
      </c>
      <c r="BI37" s="120" t="s">
        <v>2756</v>
      </c>
      <c r="BJ37" s="120" t="s">
        <v>2756</v>
      </c>
      <c r="BK37" s="120">
        <v>2</v>
      </c>
      <c r="BL37" s="123">
        <v>8.695652173913043</v>
      </c>
      <c r="BM37" s="120">
        <v>0</v>
      </c>
      <c r="BN37" s="123">
        <v>0</v>
      </c>
      <c r="BO37" s="120">
        <v>0</v>
      </c>
      <c r="BP37" s="123">
        <v>0</v>
      </c>
      <c r="BQ37" s="120">
        <v>21</v>
      </c>
      <c r="BR37" s="123">
        <v>91.30434782608695</v>
      </c>
      <c r="BS37" s="120">
        <v>23</v>
      </c>
      <c r="BT37" s="2"/>
      <c r="BU37" s="3"/>
      <c r="BV37" s="3"/>
      <c r="BW37" s="3"/>
      <c r="BX37" s="3"/>
    </row>
    <row r="38" spans="1:76" ht="15">
      <c r="A38" s="64" t="s">
        <v>239</v>
      </c>
      <c r="B38" s="65"/>
      <c r="C38" s="65" t="s">
        <v>64</v>
      </c>
      <c r="D38" s="66">
        <v>163.49106594512136</v>
      </c>
      <c r="E38" s="68"/>
      <c r="F38" s="100" t="s">
        <v>658</v>
      </c>
      <c r="G38" s="65"/>
      <c r="H38" s="69" t="s">
        <v>239</v>
      </c>
      <c r="I38" s="70"/>
      <c r="J38" s="70"/>
      <c r="K38" s="69" t="s">
        <v>2071</v>
      </c>
      <c r="L38" s="73">
        <v>1</v>
      </c>
      <c r="M38" s="74">
        <v>5542.005859375</v>
      </c>
      <c r="N38" s="74">
        <v>2780.03564453125</v>
      </c>
      <c r="O38" s="75"/>
      <c r="P38" s="76"/>
      <c r="Q38" s="76"/>
      <c r="R38" s="86"/>
      <c r="S38" s="48">
        <v>0</v>
      </c>
      <c r="T38" s="48">
        <v>1</v>
      </c>
      <c r="U38" s="49">
        <v>0</v>
      </c>
      <c r="V38" s="49">
        <v>0.032258</v>
      </c>
      <c r="W38" s="49">
        <v>0</v>
      </c>
      <c r="X38" s="49">
        <v>0.555554</v>
      </c>
      <c r="Y38" s="49">
        <v>0</v>
      </c>
      <c r="Z38" s="49">
        <v>0</v>
      </c>
      <c r="AA38" s="71">
        <v>38</v>
      </c>
      <c r="AB38" s="71"/>
      <c r="AC38" s="72"/>
      <c r="AD38" s="78" t="s">
        <v>1197</v>
      </c>
      <c r="AE38" s="78">
        <v>2495</v>
      </c>
      <c r="AF38" s="78">
        <v>1353</v>
      </c>
      <c r="AG38" s="78">
        <v>6628</v>
      </c>
      <c r="AH38" s="78">
        <v>489</v>
      </c>
      <c r="AI38" s="78"/>
      <c r="AJ38" s="78" t="s">
        <v>1359</v>
      </c>
      <c r="AK38" s="78" t="s">
        <v>1497</v>
      </c>
      <c r="AL38" s="78"/>
      <c r="AM38" s="78"/>
      <c r="AN38" s="80">
        <v>41915.94758101852</v>
      </c>
      <c r="AO38" s="82" t="s">
        <v>1689</v>
      </c>
      <c r="AP38" s="78" t="b">
        <v>0</v>
      </c>
      <c r="AQ38" s="78" t="b">
        <v>0</v>
      </c>
      <c r="AR38" s="78" t="b">
        <v>1</v>
      </c>
      <c r="AS38" s="78" t="s">
        <v>1100</v>
      </c>
      <c r="AT38" s="78">
        <v>48</v>
      </c>
      <c r="AU38" s="82" t="s">
        <v>1804</v>
      </c>
      <c r="AV38" s="78" t="b">
        <v>0</v>
      </c>
      <c r="AW38" s="78" t="s">
        <v>1867</v>
      </c>
      <c r="AX38" s="82" t="s">
        <v>1903</v>
      </c>
      <c r="AY38" s="78" t="s">
        <v>66</v>
      </c>
      <c r="AZ38" s="78" t="str">
        <f>REPLACE(INDEX(GroupVertices[Group],MATCH(Vertices[[#This Row],[Vertex]],GroupVertices[Vertex],0)),1,1,"")</f>
        <v>4</v>
      </c>
      <c r="BA38" s="48"/>
      <c r="BB38" s="48"/>
      <c r="BC38" s="48"/>
      <c r="BD38" s="48"/>
      <c r="BE38" s="48" t="s">
        <v>592</v>
      </c>
      <c r="BF38" s="48" t="s">
        <v>592</v>
      </c>
      <c r="BG38" s="120" t="s">
        <v>2684</v>
      </c>
      <c r="BH38" s="120" t="s">
        <v>2684</v>
      </c>
      <c r="BI38" s="120" t="s">
        <v>2756</v>
      </c>
      <c r="BJ38" s="120" t="s">
        <v>2756</v>
      </c>
      <c r="BK38" s="120">
        <v>2</v>
      </c>
      <c r="BL38" s="123">
        <v>8.695652173913043</v>
      </c>
      <c r="BM38" s="120">
        <v>0</v>
      </c>
      <c r="BN38" s="123">
        <v>0</v>
      </c>
      <c r="BO38" s="120">
        <v>0</v>
      </c>
      <c r="BP38" s="123">
        <v>0</v>
      </c>
      <c r="BQ38" s="120">
        <v>21</v>
      </c>
      <c r="BR38" s="123">
        <v>91.30434782608695</v>
      </c>
      <c r="BS38" s="120">
        <v>23</v>
      </c>
      <c r="BT38" s="2"/>
      <c r="BU38" s="3"/>
      <c r="BV38" s="3"/>
      <c r="BW38" s="3"/>
      <c r="BX38" s="3"/>
    </row>
    <row r="39" spans="1:76" ht="15">
      <c r="A39" s="64" t="s">
        <v>240</v>
      </c>
      <c r="B39" s="65"/>
      <c r="C39" s="65" t="s">
        <v>64</v>
      </c>
      <c r="D39" s="66">
        <v>162.10249012039637</v>
      </c>
      <c r="E39" s="68"/>
      <c r="F39" s="100" t="s">
        <v>634</v>
      </c>
      <c r="G39" s="65"/>
      <c r="H39" s="69" t="s">
        <v>240</v>
      </c>
      <c r="I39" s="70"/>
      <c r="J39" s="70"/>
      <c r="K39" s="69" t="s">
        <v>2072</v>
      </c>
      <c r="L39" s="73">
        <v>1</v>
      </c>
      <c r="M39" s="74">
        <v>5339.8076171875</v>
      </c>
      <c r="N39" s="74">
        <v>3644.8935546875</v>
      </c>
      <c r="O39" s="75"/>
      <c r="P39" s="76"/>
      <c r="Q39" s="76"/>
      <c r="R39" s="86"/>
      <c r="S39" s="48">
        <v>0</v>
      </c>
      <c r="T39" s="48">
        <v>1</v>
      </c>
      <c r="U39" s="49">
        <v>0</v>
      </c>
      <c r="V39" s="49">
        <v>0.032258</v>
      </c>
      <c r="W39" s="49">
        <v>0</v>
      </c>
      <c r="X39" s="49">
        <v>0.555554</v>
      </c>
      <c r="Y39" s="49">
        <v>0</v>
      </c>
      <c r="Z39" s="49">
        <v>0</v>
      </c>
      <c r="AA39" s="71">
        <v>39</v>
      </c>
      <c r="AB39" s="71"/>
      <c r="AC39" s="72"/>
      <c r="AD39" s="78" t="s">
        <v>1198</v>
      </c>
      <c r="AE39" s="78">
        <v>278</v>
      </c>
      <c r="AF39" s="78">
        <v>93</v>
      </c>
      <c r="AG39" s="78">
        <v>15842</v>
      </c>
      <c r="AH39" s="78">
        <v>10744</v>
      </c>
      <c r="AI39" s="78"/>
      <c r="AJ39" s="78"/>
      <c r="AK39" s="78"/>
      <c r="AL39" s="78"/>
      <c r="AM39" s="78"/>
      <c r="AN39" s="80">
        <v>42982.19834490741</v>
      </c>
      <c r="AO39" s="78"/>
      <c r="AP39" s="78" t="b">
        <v>1</v>
      </c>
      <c r="AQ39" s="78" t="b">
        <v>0</v>
      </c>
      <c r="AR39" s="78" t="b">
        <v>0</v>
      </c>
      <c r="AS39" s="78" t="s">
        <v>1100</v>
      </c>
      <c r="AT39" s="78">
        <v>2</v>
      </c>
      <c r="AU39" s="78"/>
      <c r="AV39" s="78" t="b">
        <v>0</v>
      </c>
      <c r="AW39" s="78" t="s">
        <v>1867</v>
      </c>
      <c r="AX39" s="82" t="s">
        <v>1904</v>
      </c>
      <c r="AY39" s="78" t="s">
        <v>66</v>
      </c>
      <c r="AZ39" s="78" t="str">
        <f>REPLACE(INDEX(GroupVertices[Group],MATCH(Vertices[[#This Row],[Vertex]],GroupVertices[Vertex],0)),1,1,"")</f>
        <v>4</v>
      </c>
      <c r="BA39" s="48"/>
      <c r="BB39" s="48"/>
      <c r="BC39" s="48"/>
      <c r="BD39" s="48"/>
      <c r="BE39" s="48" t="s">
        <v>592</v>
      </c>
      <c r="BF39" s="48" t="s">
        <v>592</v>
      </c>
      <c r="BG39" s="120" t="s">
        <v>2684</v>
      </c>
      <c r="BH39" s="120" t="s">
        <v>2684</v>
      </c>
      <c r="BI39" s="120" t="s">
        <v>2756</v>
      </c>
      <c r="BJ39" s="120" t="s">
        <v>2756</v>
      </c>
      <c r="BK39" s="120">
        <v>2</v>
      </c>
      <c r="BL39" s="123">
        <v>8.695652173913043</v>
      </c>
      <c r="BM39" s="120">
        <v>0</v>
      </c>
      <c r="BN39" s="123">
        <v>0</v>
      </c>
      <c r="BO39" s="120">
        <v>0</v>
      </c>
      <c r="BP39" s="123">
        <v>0</v>
      </c>
      <c r="BQ39" s="120">
        <v>21</v>
      </c>
      <c r="BR39" s="123">
        <v>91.30434782608695</v>
      </c>
      <c r="BS39" s="120">
        <v>23</v>
      </c>
      <c r="BT39" s="2"/>
      <c r="BU39" s="3"/>
      <c r="BV39" s="3"/>
      <c r="BW39" s="3"/>
      <c r="BX39" s="3"/>
    </row>
    <row r="40" spans="1:76" ht="15">
      <c r="A40" s="64" t="s">
        <v>241</v>
      </c>
      <c r="B40" s="65"/>
      <c r="C40" s="65" t="s">
        <v>64</v>
      </c>
      <c r="D40" s="66">
        <v>162.3129805827158</v>
      </c>
      <c r="E40" s="68"/>
      <c r="F40" s="100" t="s">
        <v>659</v>
      </c>
      <c r="G40" s="65"/>
      <c r="H40" s="69" t="s">
        <v>241</v>
      </c>
      <c r="I40" s="70"/>
      <c r="J40" s="70"/>
      <c r="K40" s="69" t="s">
        <v>2073</v>
      </c>
      <c r="L40" s="73">
        <v>1</v>
      </c>
      <c r="M40" s="74">
        <v>8657.3544921875</v>
      </c>
      <c r="N40" s="74">
        <v>2955.586669921875</v>
      </c>
      <c r="O40" s="75"/>
      <c r="P40" s="76"/>
      <c r="Q40" s="76"/>
      <c r="R40" s="86"/>
      <c r="S40" s="48">
        <v>0</v>
      </c>
      <c r="T40" s="48">
        <v>1</v>
      </c>
      <c r="U40" s="49">
        <v>0</v>
      </c>
      <c r="V40" s="49">
        <v>0.333333</v>
      </c>
      <c r="W40" s="49">
        <v>0</v>
      </c>
      <c r="X40" s="49">
        <v>0.638296</v>
      </c>
      <c r="Y40" s="49">
        <v>0</v>
      </c>
      <c r="Z40" s="49">
        <v>0</v>
      </c>
      <c r="AA40" s="71">
        <v>40</v>
      </c>
      <c r="AB40" s="71"/>
      <c r="AC40" s="72"/>
      <c r="AD40" s="78" t="s">
        <v>1199</v>
      </c>
      <c r="AE40" s="78">
        <v>9</v>
      </c>
      <c r="AF40" s="78">
        <v>284</v>
      </c>
      <c r="AG40" s="78">
        <v>15247</v>
      </c>
      <c r="AH40" s="78">
        <v>0</v>
      </c>
      <c r="AI40" s="78"/>
      <c r="AJ40" s="78" t="s">
        <v>1360</v>
      </c>
      <c r="AK40" s="78"/>
      <c r="AL40" s="82" t="s">
        <v>1587</v>
      </c>
      <c r="AM40" s="78"/>
      <c r="AN40" s="80">
        <v>43289.64</v>
      </c>
      <c r="AO40" s="82" t="s">
        <v>1690</v>
      </c>
      <c r="AP40" s="78" t="b">
        <v>1</v>
      </c>
      <c r="AQ40" s="78" t="b">
        <v>0</v>
      </c>
      <c r="AR40" s="78" t="b">
        <v>0</v>
      </c>
      <c r="AS40" s="78" t="s">
        <v>1100</v>
      </c>
      <c r="AT40" s="78">
        <v>10</v>
      </c>
      <c r="AU40" s="78"/>
      <c r="AV40" s="78" t="b">
        <v>0</v>
      </c>
      <c r="AW40" s="78" t="s">
        <v>1867</v>
      </c>
      <c r="AX40" s="82" t="s">
        <v>1905</v>
      </c>
      <c r="AY40" s="78" t="s">
        <v>66</v>
      </c>
      <c r="AZ40" s="78" t="str">
        <f>REPLACE(INDEX(GroupVertices[Group],MATCH(Vertices[[#This Row],[Vertex]],GroupVertices[Vertex],0)),1,1,"")</f>
        <v>11</v>
      </c>
      <c r="BA40" s="48"/>
      <c r="BB40" s="48"/>
      <c r="BC40" s="48"/>
      <c r="BD40" s="48"/>
      <c r="BE40" s="48" t="s">
        <v>595</v>
      </c>
      <c r="BF40" s="48" t="s">
        <v>595</v>
      </c>
      <c r="BG40" s="120" t="s">
        <v>2687</v>
      </c>
      <c r="BH40" s="120" t="s">
        <v>2687</v>
      </c>
      <c r="BI40" s="120" t="s">
        <v>2759</v>
      </c>
      <c r="BJ40" s="120" t="s">
        <v>2759</v>
      </c>
      <c r="BK40" s="120">
        <v>1</v>
      </c>
      <c r="BL40" s="123">
        <v>6.25</v>
      </c>
      <c r="BM40" s="120">
        <v>1</v>
      </c>
      <c r="BN40" s="123">
        <v>6.25</v>
      </c>
      <c r="BO40" s="120">
        <v>0</v>
      </c>
      <c r="BP40" s="123">
        <v>0</v>
      </c>
      <c r="BQ40" s="120">
        <v>14</v>
      </c>
      <c r="BR40" s="123">
        <v>87.5</v>
      </c>
      <c r="BS40" s="120">
        <v>16</v>
      </c>
      <c r="BT40" s="2"/>
      <c r="BU40" s="3"/>
      <c r="BV40" s="3"/>
      <c r="BW40" s="3"/>
      <c r="BX40" s="3"/>
    </row>
    <row r="41" spans="1:76" ht="15">
      <c r="A41" s="64" t="s">
        <v>316</v>
      </c>
      <c r="B41" s="65"/>
      <c r="C41" s="65" t="s">
        <v>64</v>
      </c>
      <c r="D41" s="66">
        <v>163.3709431158396</v>
      </c>
      <c r="E41" s="68"/>
      <c r="F41" s="100" t="s">
        <v>727</v>
      </c>
      <c r="G41" s="65"/>
      <c r="H41" s="69" t="s">
        <v>316</v>
      </c>
      <c r="I41" s="70"/>
      <c r="J41" s="70"/>
      <c r="K41" s="69" t="s">
        <v>2074</v>
      </c>
      <c r="L41" s="73">
        <v>22.54741379310345</v>
      </c>
      <c r="M41" s="74">
        <v>8657.3544921875</v>
      </c>
      <c r="N41" s="74">
        <v>2208.6025390625</v>
      </c>
      <c r="O41" s="75"/>
      <c r="P41" s="76"/>
      <c r="Q41" s="76"/>
      <c r="R41" s="86"/>
      <c r="S41" s="48">
        <v>2</v>
      </c>
      <c r="T41" s="48">
        <v>2</v>
      </c>
      <c r="U41" s="49">
        <v>2</v>
      </c>
      <c r="V41" s="49">
        <v>0.5</v>
      </c>
      <c r="W41" s="49">
        <v>0</v>
      </c>
      <c r="X41" s="49">
        <v>1.723399</v>
      </c>
      <c r="Y41" s="49">
        <v>0</v>
      </c>
      <c r="Z41" s="49">
        <v>0</v>
      </c>
      <c r="AA41" s="71">
        <v>41</v>
      </c>
      <c r="AB41" s="71"/>
      <c r="AC41" s="72"/>
      <c r="AD41" s="78" t="s">
        <v>1200</v>
      </c>
      <c r="AE41" s="78">
        <v>850</v>
      </c>
      <c r="AF41" s="78">
        <v>1244</v>
      </c>
      <c r="AG41" s="78">
        <v>26244</v>
      </c>
      <c r="AH41" s="78">
        <v>661</v>
      </c>
      <c r="AI41" s="78"/>
      <c r="AJ41" s="78" t="s">
        <v>1361</v>
      </c>
      <c r="AK41" s="78" t="s">
        <v>1498</v>
      </c>
      <c r="AL41" s="82" t="s">
        <v>1588</v>
      </c>
      <c r="AM41" s="78"/>
      <c r="AN41" s="80">
        <v>41338.10381944444</v>
      </c>
      <c r="AO41" s="82" t="s">
        <v>1691</v>
      </c>
      <c r="AP41" s="78" t="b">
        <v>0</v>
      </c>
      <c r="AQ41" s="78" t="b">
        <v>0</v>
      </c>
      <c r="AR41" s="78" t="b">
        <v>0</v>
      </c>
      <c r="AS41" s="78" t="s">
        <v>1103</v>
      </c>
      <c r="AT41" s="78">
        <v>38</v>
      </c>
      <c r="AU41" s="82" t="s">
        <v>1809</v>
      </c>
      <c r="AV41" s="78" t="b">
        <v>0</v>
      </c>
      <c r="AW41" s="78" t="s">
        <v>1867</v>
      </c>
      <c r="AX41" s="82" t="s">
        <v>1906</v>
      </c>
      <c r="AY41" s="78" t="s">
        <v>66</v>
      </c>
      <c r="AZ41" s="78" t="str">
        <f>REPLACE(INDEX(GroupVertices[Group],MATCH(Vertices[[#This Row],[Vertex]],GroupVertices[Vertex],0)),1,1,"")</f>
        <v>11</v>
      </c>
      <c r="BA41" s="48" t="s">
        <v>2637</v>
      </c>
      <c r="BB41" s="48" t="s">
        <v>2637</v>
      </c>
      <c r="BC41" s="48" t="s">
        <v>562</v>
      </c>
      <c r="BD41" s="48" t="s">
        <v>562</v>
      </c>
      <c r="BE41" s="48" t="s">
        <v>2662</v>
      </c>
      <c r="BF41" s="48" t="s">
        <v>2668</v>
      </c>
      <c r="BG41" s="120" t="s">
        <v>2688</v>
      </c>
      <c r="BH41" s="120" t="s">
        <v>2738</v>
      </c>
      <c r="BI41" s="120" t="s">
        <v>2760</v>
      </c>
      <c r="BJ41" s="120" t="s">
        <v>2807</v>
      </c>
      <c r="BK41" s="120">
        <v>1</v>
      </c>
      <c r="BL41" s="123">
        <v>1.7857142857142858</v>
      </c>
      <c r="BM41" s="120">
        <v>1</v>
      </c>
      <c r="BN41" s="123">
        <v>1.7857142857142858</v>
      </c>
      <c r="BO41" s="120">
        <v>0</v>
      </c>
      <c r="BP41" s="123">
        <v>0</v>
      </c>
      <c r="BQ41" s="120">
        <v>54</v>
      </c>
      <c r="BR41" s="123">
        <v>96.42857142857143</v>
      </c>
      <c r="BS41" s="120">
        <v>56</v>
      </c>
      <c r="BT41" s="2"/>
      <c r="BU41" s="3"/>
      <c r="BV41" s="3"/>
      <c r="BW41" s="3"/>
      <c r="BX41" s="3"/>
    </row>
    <row r="42" spans="1:76" ht="15">
      <c r="A42" s="64" t="s">
        <v>242</v>
      </c>
      <c r="B42" s="65"/>
      <c r="C42" s="65" t="s">
        <v>64</v>
      </c>
      <c r="D42" s="66">
        <v>162.85959455816308</v>
      </c>
      <c r="E42" s="68"/>
      <c r="F42" s="100" t="s">
        <v>660</v>
      </c>
      <c r="G42" s="65"/>
      <c r="H42" s="69" t="s">
        <v>242</v>
      </c>
      <c r="I42" s="70"/>
      <c r="J42" s="70"/>
      <c r="K42" s="69" t="s">
        <v>2075</v>
      </c>
      <c r="L42" s="73">
        <v>1</v>
      </c>
      <c r="M42" s="74">
        <v>8538.5458984375</v>
      </c>
      <c r="N42" s="74">
        <v>6822.92626953125</v>
      </c>
      <c r="O42" s="75"/>
      <c r="P42" s="76"/>
      <c r="Q42" s="76"/>
      <c r="R42" s="86"/>
      <c r="S42" s="48">
        <v>0</v>
      </c>
      <c r="T42" s="48">
        <v>1</v>
      </c>
      <c r="U42" s="49">
        <v>0</v>
      </c>
      <c r="V42" s="49">
        <v>0.052632</v>
      </c>
      <c r="W42" s="49">
        <v>0</v>
      </c>
      <c r="X42" s="49">
        <v>0.564101</v>
      </c>
      <c r="Y42" s="49">
        <v>0</v>
      </c>
      <c r="Z42" s="49">
        <v>0</v>
      </c>
      <c r="AA42" s="71">
        <v>42</v>
      </c>
      <c r="AB42" s="71"/>
      <c r="AC42" s="72"/>
      <c r="AD42" s="78" t="s">
        <v>1201</v>
      </c>
      <c r="AE42" s="78">
        <v>2025</v>
      </c>
      <c r="AF42" s="78">
        <v>780</v>
      </c>
      <c r="AG42" s="78">
        <v>41183</v>
      </c>
      <c r="AH42" s="78">
        <v>34049</v>
      </c>
      <c r="AI42" s="78"/>
      <c r="AJ42" s="78" t="s">
        <v>1362</v>
      </c>
      <c r="AK42" s="78"/>
      <c r="AL42" s="78"/>
      <c r="AM42" s="78"/>
      <c r="AN42" s="80">
        <v>41594.77574074074</v>
      </c>
      <c r="AO42" s="82" t="s">
        <v>1692</v>
      </c>
      <c r="AP42" s="78" t="b">
        <v>0</v>
      </c>
      <c r="AQ42" s="78" t="b">
        <v>0</v>
      </c>
      <c r="AR42" s="78" t="b">
        <v>0</v>
      </c>
      <c r="AS42" s="78" t="s">
        <v>1800</v>
      </c>
      <c r="AT42" s="78">
        <v>133</v>
      </c>
      <c r="AU42" s="82" t="s">
        <v>1804</v>
      </c>
      <c r="AV42" s="78" t="b">
        <v>0</v>
      </c>
      <c r="AW42" s="78" t="s">
        <v>1867</v>
      </c>
      <c r="AX42" s="82" t="s">
        <v>1907</v>
      </c>
      <c r="AY42" s="78" t="s">
        <v>66</v>
      </c>
      <c r="AZ42" s="78" t="str">
        <f>REPLACE(INDEX(GroupVertices[Group],MATCH(Vertices[[#This Row],[Vertex]],GroupVertices[Vertex],0)),1,1,"")</f>
        <v>6</v>
      </c>
      <c r="BA42" s="48" t="s">
        <v>489</v>
      </c>
      <c r="BB42" s="48" t="s">
        <v>489</v>
      </c>
      <c r="BC42" s="48" t="s">
        <v>565</v>
      </c>
      <c r="BD42" s="48" t="s">
        <v>565</v>
      </c>
      <c r="BE42" s="48" t="s">
        <v>594</v>
      </c>
      <c r="BF42" s="48" t="s">
        <v>594</v>
      </c>
      <c r="BG42" s="120" t="s">
        <v>2689</v>
      </c>
      <c r="BH42" s="120" t="s">
        <v>2689</v>
      </c>
      <c r="BI42" s="120" t="s">
        <v>2761</v>
      </c>
      <c r="BJ42" s="120" t="s">
        <v>2761</v>
      </c>
      <c r="BK42" s="120">
        <v>1</v>
      </c>
      <c r="BL42" s="123">
        <v>7.142857142857143</v>
      </c>
      <c r="BM42" s="120">
        <v>1</v>
      </c>
      <c r="BN42" s="123">
        <v>7.142857142857143</v>
      </c>
      <c r="BO42" s="120">
        <v>0</v>
      </c>
      <c r="BP42" s="123">
        <v>0</v>
      </c>
      <c r="BQ42" s="120">
        <v>12</v>
      </c>
      <c r="BR42" s="123">
        <v>85.71428571428571</v>
      </c>
      <c r="BS42" s="120">
        <v>14</v>
      </c>
      <c r="BT42" s="2"/>
      <c r="BU42" s="3"/>
      <c r="BV42" s="3"/>
      <c r="BW42" s="3"/>
      <c r="BX42" s="3"/>
    </row>
    <row r="43" spans="1:76" ht="15">
      <c r="A43" s="64" t="s">
        <v>313</v>
      </c>
      <c r="B43" s="65"/>
      <c r="C43" s="65" t="s">
        <v>64</v>
      </c>
      <c r="D43" s="66">
        <v>177.33604855307368</v>
      </c>
      <c r="E43" s="68"/>
      <c r="F43" s="100" t="s">
        <v>725</v>
      </c>
      <c r="G43" s="65"/>
      <c r="H43" s="69" t="s">
        <v>313</v>
      </c>
      <c r="I43" s="70"/>
      <c r="J43" s="70"/>
      <c r="K43" s="69" t="s">
        <v>2076</v>
      </c>
      <c r="L43" s="73">
        <v>970.6336206896551</v>
      </c>
      <c r="M43" s="74">
        <v>9001.6142578125</v>
      </c>
      <c r="N43" s="74">
        <v>8105.2978515625</v>
      </c>
      <c r="O43" s="75"/>
      <c r="P43" s="76"/>
      <c r="Q43" s="76"/>
      <c r="R43" s="86"/>
      <c r="S43" s="48">
        <v>11</v>
      </c>
      <c r="T43" s="48">
        <v>1</v>
      </c>
      <c r="U43" s="49">
        <v>90</v>
      </c>
      <c r="V43" s="49">
        <v>0.1</v>
      </c>
      <c r="W43" s="49">
        <v>0</v>
      </c>
      <c r="X43" s="49">
        <v>5.358956</v>
      </c>
      <c r="Y43" s="49">
        <v>0</v>
      </c>
      <c r="Z43" s="49">
        <v>0</v>
      </c>
      <c r="AA43" s="71">
        <v>43</v>
      </c>
      <c r="AB43" s="71"/>
      <c r="AC43" s="72"/>
      <c r="AD43" s="78" t="s">
        <v>1202</v>
      </c>
      <c r="AE43" s="78">
        <v>3718</v>
      </c>
      <c r="AF43" s="78">
        <v>13916</v>
      </c>
      <c r="AG43" s="78">
        <v>10106</v>
      </c>
      <c r="AH43" s="78">
        <v>1506</v>
      </c>
      <c r="AI43" s="78"/>
      <c r="AJ43" s="78" t="s">
        <v>1363</v>
      </c>
      <c r="AK43" s="78" t="s">
        <v>1499</v>
      </c>
      <c r="AL43" s="82" t="s">
        <v>1589</v>
      </c>
      <c r="AM43" s="78"/>
      <c r="AN43" s="80">
        <v>39706.99471064815</v>
      </c>
      <c r="AO43" s="82" t="s">
        <v>1693</v>
      </c>
      <c r="AP43" s="78" t="b">
        <v>0</v>
      </c>
      <c r="AQ43" s="78" t="b">
        <v>0</v>
      </c>
      <c r="AR43" s="78" t="b">
        <v>0</v>
      </c>
      <c r="AS43" s="78" t="s">
        <v>1100</v>
      </c>
      <c r="AT43" s="78">
        <v>360</v>
      </c>
      <c r="AU43" s="82" t="s">
        <v>1810</v>
      </c>
      <c r="AV43" s="78" t="b">
        <v>0</v>
      </c>
      <c r="AW43" s="78" t="s">
        <v>1867</v>
      </c>
      <c r="AX43" s="82" t="s">
        <v>1908</v>
      </c>
      <c r="AY43" s="78" t="s">
        <v>66</v>
      </c>
      <c r="AZ43" s="78" t="str">
        <f>REPLACE(INDEX(GroupVertices[Group],MATCH(Vertices[[#This Row],[Vertex]],GroupVertices[Vertex],0)),1,1,"")</f>
        <v>6</v>
      </c>
      <c r="BA43" s="48" t="s">
        <v>2638</v>
      </c>
      <c r="BB43" s="48" t="s">
        <v>2638</v>
      </c>
      <c r="BC43" s="48" t="s">
        <v>2650</v>
      </c>
      <c r="BD43" s="48" t="s">
        <v>2657</v>
      </c>
      <c r="BE43" s="48" t="s">
        <v>606</v>
      </c>
      <c r="BF43" s="48" t="s">
        <v>2669</v>
      </c>
      <c r="BG43" s="120" t="s">
        <v>2690</v>
      </c>
      <c r="BH43" s="120" t="s">
        <v>2690</v>
      </c>
      <c r="BI43" s="120" t="s">
        <v>2762</v>
      </c>
      <c r="BJ43" s="120" t="s">
        <v>2762</v>
      </c>
      <c r="BK43" s="120">
        <v>1</v>
      </c>
      <c r="BL43" s="123">
        <v>1.9607843137254901</v>
      </c>
      <c r="BM43" s="120">
        <v>3</v>
      </c>
      <c r="BN43" s="123">
        <v>5.882352941176471</v>
      </c>
      <c r="BO43" s="120">
        <v>0</v>
      </c>
      <c r="BP43" s="123">
        <v>0</v>
      </c>
      <c r="BQ43" s="120">
        <v>47</v>
      </c>
      <c r="BR43" s="123">
        <v>92.15686274509804</v>
      </c>
      <c r="BS43" s="120">
        <v>51</v>
      </c>
      <c r="BT43" s="2"/>
      <c r="BU43" s="3"/>
      <c r="BV43" s="3"/>
      <c r="BW43" s="3"/>
      <c r="BX43" s="3"/>
    </row>
    <row r="44" spans="1:76" ht="15">
      <c r="A44" s="64" t="s">
        <v>243</v>
      </c>
      <c r="B44" s="65"/>
      <c r="C44" s="65" t="s">
        <v>64</v>
      </c>
      <c r="D44" s="66">
        <v>162.003306132916</v>
      </c>
      <c r="E44" s="68"/>
      <c r="F44" s="100" t="s">
        <v>634</v>
      </c>
      <c r="G44" s="65"/>
      <c r="H44" s="69" t="s">
        <v>243</v>
      </c>
      <c r="I44" s="70"/>
      <c r="J44" s="70"/>
      <c r="K44" s="69" t="s">
        <v>2077</v>
      </c>
      <c r="L44" s="73">
        <v>1</v>
      </c>
      <c r="M44" s="74">
        <v>8000.1611328125</v>
      </c>
      <c r="N44" s="74">
        <v>6211.1435546875</v>
      </c>
      <c r="O44" s="75"/>
      <c r="P44" s="76"/>
      <c r="Q44" s="76"/>
      <c r="R44" s="86"/>
      <c r="S44" s="48">
        <v>0</v>
      </c>
      <c r="T44" s="48">
        <v>1</v>
      </c>
      <c r="U44" s="49">
        <v>0</v>
      </c>
      <c r="V44" s="49">
        <v>0.052632</v>
      </c>
      <c r="W44" s="49">
        <v>0</v>
      </c>
      <c r="X44" s="49">
        <v>0.475707</v>
      </c>
      <c r="Y44" s="49">
        <v>0</v>
      </c>
      <c r="Z44" s="49">
        <v>0</v>
      </c>
      <c r="AA44" s="71">
        <v>44</v>
      </c>
      <c r="AB44" s="71"/>
      <c r="AC44" s="72"/>
      <c r="AD44" s="78" t="s">
        <v>1203</v>
      </c>
      <c r="AE44" s="78">
        <v>29</v>
      </c>
      <c r="AF44" s="78">
        <v>3</v>
      </c>
      <c r="AG44" s="78">
        <v>806</v>
      </c>
      <c r="AH44" s="78">
        <v>1102</v>
      </c>
      <c r="AI44" s="78"/>
      <c r="AJ44" s="78"/>
      <c r="AK44" s="78"/>
      <c r="AL44" s="78"/>
      <c r="AM44" s="78"/>
      <c r="AN44" s="80">
        <v>43340.07954861111</v>
      </c>
      <c r="AO44" s="78"/>
      <c r="AP44" s="78" t="b">
        <v>1</v>
      </c>
      <c r="AQ44" s="78" t="b">
        <v>1</v>
      </c>
      <c r="AR44" s="78" t="b">
        <v>1</v>
      </c>
      <c r="AS44" s="78" t="s">
        <v>1100</v>
      </c>
      <c r="AT44" s="78">
        <v>0</v>
      </c>
      <c r="AU44" s="78"/>
      <c r="AV44" s="78" t="b">
        <v>0</v>
      </c>
      <c r="AW44" s="78" t="s">
        <v>1867</v>
      </c>
      <c r="AX44" s="82" t="s">
        <v>1909</v>
      </c>
      <c r="AY44" s="78" t="s">
        <v>66</v>
      </c>
      <c r="AZ44" s="78" t="str">
        <f>REPLACE(INDEX(GroupVertices[Group],MATCH(Vertices[[#This Row],[Vertex]],GroupVertices[Vertex],0)),1,1,"")</f>
        <v>8</v>
      </c>
      <c r="BA44" s="48"/>
      <c r="BB44" s="48"/>
      <c r="BC44" s="48"/>
      <c r="BD44" s="48"/>
      <c r="BE44" s="48"/>
      <c r="BF44" s="48"/>
      <c r="BG44" s="120" t="s">
        <v>2691</v>
      </c>
      <c r="BH44" s="120" t="s">
        <v>2691</v>
      </c>
      <c r="BI44" s="120" t="s">
        <v>2763</v>
      </c>
      <c r="BJ44" s="120" t="s">
        <v>2763</v>
      </c>
      <c r="BK44" s="120">
        <v>1</v>
      </c>
      <c r="BL44" s="123">
        <v>4.761904761904762</v>
      </c>
      <c r="BM44" s="120">
        <v>0</v>
      </c>
      <c r="BN44" s="123">
        <v>0</v>
      </c>
      <c r="BO44" s="120">
        <v>0</v>
      </c>
      <c r="BP44" s="123">
        <v>0</v>
      </c>
      <c r="BQ44" s="120">
        <v>20</v>
      </c>
      <c r="BR44" s="123">
        <v>95.23809523809524</v>
      </c>
      <c r="BS44" s="120">
        <v>21</v>
      </c>
      <c r="BT44" s="2"/>
      <c r="BU44" s="3"/>
      <c r="BV44" s="3"/>
      <c r="BW44" s="3"/>
      <c r="BX44" s="3"/>
    </row>
    <row r="45" spans="1:76" ht="15">
      <c r="A45" s="64" t="s">
        <v>300</v>
      </c>
      <c r="B45" s="65"/>
      <c r="C45" s="65" t="s">
        <v>64</v>
      </c>
      <c r="D45" s="66">
        <v>173.15819859154004</v>
      </c>
      <c r="E45" s="68"/>
      <c r="F45" s="100" t="s">
        <v>714</v>
      </c>
      <c r="G45" s="65"/>
      <c r="H45" s="69" t="s">
        <v>300</v>
      </c>
      <c r="I45" s="70"/>
      <c r="J45" s="70"/>
      <c r="K45" s="69" t="s">
        <v>2078</v>
      </c>
      <c r="L45" s="73">
        <v>399.6271551724138</v>
      </c>
      <c r="M45" s="74">
        <v>8095.8251953125</v>
      </c>
      <c r="N45" s="74">
        <v>4992.005859375</v>
      </c>
      <c r="O45" s="75"/>
      <c r="P45" s="76"/>
      <c r="Q45" s="76"/>
      <c r="R45" s="86"/>
      <c r="S45" s="48">
        <v>4</v>
      </c>
      <c r="T45" s="48">
        <v>3</v>
      </c>
      <c r="U45" s="49">
        <v>37</v>
      </c>
      <c r="V45" s="49">
        <v>0.083333</v>
      </c>
      <c r="W45" s="49">
        <v>0</v>
      </c>
      <c r="X45" s="49">
        <v>2.299109</v>
      </c>
      <c r="Y45" s="49">
        <v>0.1</v>
      </c>
      <c r="Z45" s="49">
        <v>0</v>
      </c>
      <c r="AA45" s="71">
        <v>45</v>
      </c>
      <c r="AB45" s="71"/>
      <c r="AC45" s="72"/>
      <c r="AD45" s="78" t="s">
        <v>1204</v>
      </c>
      <c r="AE45" s="78">
        <v>987</v>
      </c>
      <c r="AF45" s="78">
        <v>10125</v>
      </c>
      <c r="AG45" s="78">
        <v>19500</v>
      </c>
      <c r="AH45" s="78">
        <v>3061</v>
      </c>
      <c r="AI45" s="78"/>
      <c r="AJ45" s="78" t="s">
        <v>1364</v>
      </c>
      <c r="AK45" s="78" t="s">
        <v>1478</v>
      </c>
      <c r="AL45" s="82" t="s">
        <v>1590</v>
      </c>
      <c r="AM45" s="78"/>
      <c r="AN45" s="80">
        <v>40007.88752314815</v>
      </c>
      <c r="AO45" s="82" t="s">
        <v>1694</v>
      </c>
      <c r="AP45" s="78" t="b">
        <v>0</v>
      </c>
      <c r="AQ45" s="78" t="b">
        <v>0</v>
      </c>
      <c r="AR45" s="78" t="b">
        <v>1</v>
      </c>
      <c r="AS45" s="78" t="s">
        <v>1100</v>
      </c>
      <c r="AT45" s="78">
        <v>414</v>
      </c>
      <c r="AU45" s="82" t="s">
        <v>1804</v>
      </c>
      <c r="AV45" s="78" t="b">
        <v>1</v>
      </c>
      <c r="AW45" s="78" t="s">
        <v>1867</v>
      </c>
      <c r="AX45" s="82" t="s">
        <v>1910</v>
      </c>
      <c r="AY45" s="78" t="s">
        <v>66</v>
      </c>
      <c r="AZ45" s="78" t="str">
        <f>REPLACE(INDEX(GroupVertices[Group],MATCH(Vertices[[#This Row],[Vertex]],GroupVertices[Vertex],0)),1,1,"")</f>
        <v>8</v>
      </c>
      <c r="BA45" s="48" t="s">
        <v>2639</v>
      </c>
      <c r="BB45" s="48" t="s">
        <v>2639</v>
      </c>
      <c r="BC45" s="48" t="s">
        <v>2651</v>
      </c>
      <c r="BD45" s="48" t="s">
        <v>2658</v>
      </c>
      <c r="BE45" s="48" t="s">
        <v>594</v>
      </c>
      <c r="BF45" s="48" t="s">
        <v>594</v>
      </c>
      <c r="BG45" s="120" t="s">
        <v>2692</v>
      </c>
      <c r="BH45" s="120" t="s">
        <v>2692</v>
      </c>
      <c r="BI45" s="120" t="s">
        <v>2764</v>
      </c>
      <c r="BJ45" s="120" t="s">
        <v>2764</v>
      </c>
      <c r="BK45" s="120">
        <v>3</v>
      </c>
      <c r="BL45" s="123">
        <v>3.061224489795918</v>
      </c>
      <c r="BM45" s="120">
        <v>9</v>
      </c>
      <c r="BN45" s="123">
        <v>9.183673469387756</v>
      </c>
      <c r="BO45" s="120">
        <v>0</v>
      </c>
      <c r="BP45" s="123">
        <v>0</v>
      </c>
      <c r="BQ45" s="120">
        <v>86</v>
      </c>
      <c r="BR45" s="123">
        <v>87.75510204081633</v>
      </c>
      <c r="BS45" s="120">
        <v>98</v>
      </c>
      <c r="BT45" s="2"/>
      <c r="BU45" s="3"/>
      <c r="BV45" s="3"/>
      <c r="BW45" s="3"/>
      <c r="BX45" s="3"/>
    </row>
    <row r="46" spans="1:76" ht="15">
      <c r="A46" s="64" t="s">
        <v>244</v>
      </c>
      <c r="B46" s="65"/>
      <c r="C46" s="65" t="s">
        <v>64</v>
      </c>
      <c r="D46" s="66">
        <v>177.08588449576212</v>
      </c>
      <c r="E46" s="68"/>
      <c r="F46" s="100" t="s">
        <v>661</v>
      </c>
      <c r="G46" s="65"/>
      <c r="H46" s="69" t="s">
        <v>244</v>
      </c>
      <c r="I46" s="70"/>
      <c r="J46" s="70"/>
      <c r="K46" s="69" t="s">
        <v>2079</v>
      </c>
      <c r="L46" s="73">
        <v>1</v>
      </c>
      <c r="M46" s="74">
        <v>3462.94140625</v>
      </c>
      <c r="N46" s="74">
        <v>2077.673095703125</v>
      </c>
      <c r="O46" s="75"/>
      <c r="P46" s="76"/>
      <c r="Q46" s="76"/>
      <c r="R46" s="86"/>
      <c r="S46" s="48">
        <v>0</v>
      </c>
      <c r="T46" s="48">
        <v>1</v>
      </c>
      <c r="U46" s="49">
        <v>0</v>
      </c>
      <c r="V46" s="49">
        <v>0.032258</v>
      </c>
      <c r="W46" s="49">
        <v>0</v>
      </c>
      <c r="X46" s="49">
        <v>0.555554</v>
      </c>
      <c r="Y46" s="49">
        <v>0</v>
      </c>
      <c r="Z46" s="49">
        <v>0</v>
      </c>
      <c r="AA46" s="71">
        <v>46</v>
      </c>
      <c r="AB46" s="71"/>
      <c r="AC46" s="72"/>
      <c r="AD46" s="78" t="s">
        <v>1205</v>
      </c>
      <c r="AE46" s="78">
        <v>4900</v>
      </c>
      <c r="AF46" s="78">
        <v>13689</v>
      </c>
      <c r="AG46" s="78">
        <v>44078</v>
      </c>
      <c r="AH46" s="78">
        <v>3593</v>
      </c>
      <c r="AI46" s="78"/>
      <c r="AJ46" s="78" t="s">
        <v>1365</v>
      </c>
      <c r="AK46" s="78" t="s">
        <v>1500</v>
      </c>
      <c r="AL46" s="82" t="s">
        <v>1591</v>
      </c>
      <c r="AM46" s="78"/>
      <c r="AN46" s="80">
        <v>39990.666655092595</v>
      </c>
      <c r="AO46" s="82" t="s">
        <v>1695</v>
      </c>
      <c r="AP46" s="78" t="b">
        <v>0</v>
      </c>
      <c r="AQ46" s="78" t="b">
        <v>0</v>
      </c>
      <c r="AR46" s="78" t="b">
        <v>1</v>
      </c>
      <c r="AS46" s="78" t="s">
        <v>1100</v>
      </c>
      <c r="AT46" s="78">
        <v>577</v>
      </c>
      <c r="AU46" s="82" t="s">
        <v>1808</v>
      </c>
      <c r="AV46" s="78" t="b">
        <v>0</v>
      </c>
      <c r="AW46" s="78" t="s">
        <v>1867</v>
      </c>
      <c r="AX46" s="82" t="s">
        <v>1911</v>
      </c>
      <c r="AY46" s="78" t="s">
        <v>66</v>
      </c>
      <c r="AZ46" s="78" t="str">
        <f>REPLACE(INDEX(GroupVertices[Group],MATCH(Vertices[[#This Row],[Vertex]],GroupVertices[Vertex],0)),1,1,"")</f>
        <v>4</v>
      </c>
      <c r="BA46" s="48"/>
      <c r="BB46" s="48"/>
      <c r="BC46" s="48"/>
      <c r="BD46" s="48"/>
      <c r="BE46" s="48" t="s">
        <v>592</v>
      </c>
      <c r="BF46" s="48" t="s">
        <v>592</v>
      </c>
      <c r="BG46" s="120" t="s">
        <v>2684</v>
      </c>
      <c r="BH46" s="120" t="s">
        <v>2684</v>
      </c>
      <c r="BI46" s="120" t="s">
        <v>2756</v>
      </c>
      <c r="BJ46" s="120" t="s">
        <v>2756</v>
      </c>
      <c r="BK46" s="120">
        <v>2</v>
      </c>
      <c r="BL46" s="123">
        <v>8.695652173913043</v>
      </c>
      <c r="BM46" s="120">
        <v>0</v>
      </c>
      <c r="BN46" s="123">
        <v>0</v>
      </c>
      <c r="BO46" s="120">
        <v>0</v>
      </c>
      <c r="BP46" s="123">
        <v>0</v>
      </c>
      <c r="BQ46" s="120">
        <v>21</v>
      </c>
      <c r="BR46" s="123">
        <v>91.30434782608695</v>
      </c>
      <c r="BS46" s="120">
        <v>23</v>
      </c>
      <c r="BT46" s="2"/>
      <c r="BU46" s="3"/>
      <c r="BV46" s="3"/>
      <c r="BW46" s="3"/>
      <c r="BX46" s="3"/>
    </row>
    <row r="47" spans="1:76" ht="15">
      <c r="A47" s="64" t="s">
        <v>245</v>
      </c>
      <c r="B47" s="65"/>
      <c r="C47" s="65" t="s">
        <v>64</v>
      </c>
      <c r="D47" s="66">
        <v>164.16110888276643</v>
      </c>
      <c r="E47" s="68"/>
      <c r="F47" s="100" t="s">
        <v>662</v>
      </c>
      <c r="G47" s="65"/>
      <c r="H47" s="69" t="s">
        <v>245</v>
      </c>
      <c r="I47" s="70"/>
      <c r="J47" s="70"/>
      <c r="K47" s="69" t="s">
        <v>2080</v>
      </c>
      <c r="L47" s="73">
        <v>1</v>
      </c>
      <c r="M47" s="74">
        <v>4456.02392578125</v>
      </c>
      <c r="N47" s="74">
        <v>352.9058837890625</v>
      </c>
      <c r="O47" s="75"/>
      <c r="P47" s="76"/>
      <c r="Q47" s="76"/>
      <c r="R47" s="86"/>
      <c r="S47" s="48">
        <v>0</v>
      </c>
      <c r="T47" s="48">
        <v>1</v>
      </c>
      <c r="U47" s="49">
        <v>0</v>
      </c>
      <c r="V47" s="49">
        <v>0.032258</v>
      </c>
      <c r="W47" s="49">
        <v>0</v>
      </c>
      <c r="X47" s="49">
        <v>0.555554</v>
      </c>
      <c r="Y47" s="49">
        <v>0</v>
      </c>
      <c r="Z47" s="49">
        <v>0</v>
      </c>
      <c r="AA47" s="71">
        <v>47</v>
      </c>
      <c r="AB47" s="71"/>
      <c r="AC47" s="72"/>
      <c r="AD47" s="78" t="s">
        <v>1206</v>
      </c>
      <c r="AE47" s="78">
        <v>2766</v>
      </c>
      <c r="AF47" s="78">
        <v>1961</v>
      </c>
      <c r="AG47" s="78">
        <v>227544</v>
      </c>
      <c r="AH47" s="78">
        <v>131511</v>
      </c>
      <c r="AI47" s="78"/>
      <c r="AJ47" s="78" t="s">
        <v>1366</v>
      </c>
      <c r="AK47" s="78" t="s">
        <v>1501</v>
      </c>
      <c r="AL47" s="78"/>
      <c r="AM47" s="78"/>
      <c r="AN47" s="80">
        <v>41450.30613425926</v>
      </c>
      <c r="AO47" s="78"/>
      <c r="AP47" s="78" t="b">
        <v>0</v>
      </c>
      <c r="AQ47" s="78" t="b">
        <v>0</v>
      </c>
      <c r="AR47" s="78" t="b">
        <v>0</v>
      </c>
      <c r="AS47" s="78" t="s">
        <v>1100</v>
      </c>
      <c r="AT47" s="78">
        <v>331</v>
      </c>
      <c r="AU47" s="82" t="s">
        <v>1811</v>
      </c>
      <c r="AV47" s="78" t="b">
        <v>0</v>
      </c>
      <c r="AW47" s="78" t="s">
        <v>1867</v>
      </c>
      <c r="AX47" s="82" t="s">
        <v>1912</v>
      </c>
      <c r="AY47" s="78" t="s">
        <v>66</v>
      </c>
      <c r="AZ47" s="78" t="str">
        <f>REPLACE(INDEX(GroupVertices[Group],MATCH(Vertices[[#This Row],[Vertex]],GroupVertices[Vertex],0)),1,1,"")</f>
        <v>4</v>
      </c>
      <c r="BA47" s="48"/>
      <c r="BB47" s="48"/>
      <c r="BC47" s="48"/>
      <c r="BD47" s="48"/>
      <c r="BE47" s="48" t="s">
        <v>592</v>
      </c>
      <c r="BF47" s="48" t="s">
        <v>592</v>
      </c>
      <c r="BG47" s="120" t="s">
        <v>2684</v>
      </c>
      <c r="BH47" s="120" t="s">
        <v>2684</v>
      </c>
      <c r="BI47" s="120" t="s">
        <v>2756</v>
      </c>
      <c r="BJ47" s="120" t="s">
        <v>2756</v>
      </c>
      <c r="BK47" s="120">
        <v>2</v>
      </c>
      <c r="BL47" s="123">
        <v>8.695652173913043</v>
      </c>
      <c r="BM47" s="120">
        <v>0</v>
      </c>
      <c r="BN47" s="123">
        <v>0</v>
      </c>
      <c r="BO47" s="120">
        <v>0</v>
      </c>
      <c r="BP47" s="123">
        <v>0</v>
      </c>
      <c r="BQ47" s="120">
        <v>21</v>
      </c>
      <c r="BR47" s="123">
        <v>91.30434782608695</v>
      </c>
      <c r="BS47" s="120">
        <v>23</v>
      </c>
      <c r="BT47" s="2"/>
      <c r="BU47" s="3"/>
      <c r="BV47" s="3"/>
      <c r="BW47" s="3"/>
      <c r="BX47" s="3"/>
    </row>
    <row r="48" spans="1:76" ht="15">
      <c r="A48" s="64" t="s">
        <v>246</v>
      </c>
      <c r="B48" s="65"/>
      <c r="C48" s="65" t="s">
        <v>64</v>
      </c>
      <c r="D48" s="66">
        <v>165.79103241036026</v>
      </c>
      <c r="E48" s="68"/>
      <c r="F48" s="100" t="s">
        <v>663</v>
      </c>
      <c r="G48" s="65"/>
      <c r="H48" s="69" t="s">
        <v>246</v>
      </c>
      <c r="I48" s="70"/>
      <c r="J48" s="70"/>
      <c r="K48" s="69" t="s">
        <v>2081</v>
      </c>
      <c r="L48" s="73">
        <v>1</v>
      </c>
      <c r="M48" s="74">
        <v>6984.02880859375</v>
      </c>
      <c r="N48" s="74">
        <v>5891.83447265625</v>
      </c>
      <c r="O48" s="75"/>
      <c r="P48" s="76"/>
      <c r="Q48" s="76"/>
      <c r="R48" s="86"/>
      <c r="S48" s="48">
        <v>0</v>
      </c>
      <c r="T48" s="48">
        <v>1</v>
      </c>
      <c r="U48" s="49">
        <v>0</v>
      </c>
      <c r="V48" s="49">
        <v>0.058824</v>
      </c>
      <c r="W48" s="49">
        <v>0</v>
      </c>
      <c r="X48" s="49">
        <v>0.566571</v>
      </c>
      <c r="Y48" s="49">
        <v>0</v>
      </c>
      <c r="Z48" s="49">
        <v>0</v>
      </c>
      <c r="AA48" s="71">
        <v>48</v>
      </c>
      <c r="AB48" s="71"/>
      <c r="AC48" s="72"/>
      <c r="AD48" s="78" t="s">
        <v>1207</v>
      </c>
      <c r="AE48" s="78">
        <v>4731</v>
      </c>
      <c r="AF48" s="78">
        <v>3440</v>
      </c>
      <c r="AG48" s="78">
        <v>7537</v>
      </c>
      <c r="AH48" s="78">
        <v>2325</v>
      </c>
      <c r="AI48" s="78"/>
      <c r="AJ48" s="78" t="s">
        <v>1367</v>
      </c>
      <c r="AK48" s="78" t="s">
        <v>1502</v>
      </c>
      <c r="AL48" s="82" t="s">
        <v>1592</v>
      </c>
      <c r="AM48" s="78"/>
      <c r="AN48" s="80">
        <v>41018.871516203704</v>
      </c>
      <c r="AO48" s="82" t="s">
        <v>1696</v>
      </c>
      <c r="AP48" s="78" t="b">
        <v>1</v>
      </c>
      <c r="AQ48" s="78" t="b">
        <v>0</v>
      </c>
      <c r="AR48" s="78" t="b">
        <v>0</v>
      </c>
      <c r="AS48" s="78" t="s">
        <v>1103</v>
      </c>
      <c r="AT48" s="78">
        <v>16</v>
      </c>
      <c r="AU48" s="82" t="s">
        <v>1804</v>
      </c>
      <c r="AV48" s="78" t="b">
        <v>0</v>
      </c>
      <c r="AW48" s="78" t="s">
        <v>1867</v>
      </c>
      <c r="AX48" s="82" t="s">
        <v>1913</v>
      </c>
      <c r="AY48" s="78" t="s">
        <v>66</v>
      </c>
      <c r="AZ48" s="78" t="str">
        <f>REPLACE(INDEX(GroupVertices[Group],MATCH(Vertices[[#This Row],[Vertex]],GroupVertices[Vertex],0)),1,1,"")</f>
        <v>7</v>
      </c>
      <c r="BA48" s="48"/>
      <c r="BB48" s="48"/>
      <c r="BC48" s="48"/>
      <c r="BD48" s="48"/>
      <c r="BE48" s="48" t="s">
        <v>590</v>
      </c>
      <c r="BF48" s="48" t="s">
        <v>590</v>
      </c>
      <c r="BG48" s="120" t="s">
        <v>2681</v>
      </c>
      <c r="BH48" s="120" t="s">
        <v>2681</v>
      </c>
      <c r="BI48" s="120" t="s">
        <v>2754</v>
      </c>
      <c r="BJ48" s="120" t="s">
        <v>2754</v>
      </c>
      <c r="BK48" s="120">
        <v>1</v>
      </c>
      <c r="BL48" s="123">
        <v>5.555555555555555</v>
      </c>
      <c r="BM48" s="120">
        <v>0</v>
      </c>
      <c r="BN48" s="123">
        <v>0</v>
      </c>
      <c r="BO48" s="120">
        <v>0</v>
      </c>
      <c r="BP48" s="123">
        <v>0</v>
      </c>
      <c r="BQ48" s="120">
        <v>17</v>
      </c>
      <c r="BR48" s="123">
        <v>94.44444444444444</v>
      </c>
      <c r="BS48" s="120">
        <v>18</v>
      </c>
      <c r="BT48" s="2"/>
      <c r="BU48" s="3"/>
      <c r="BV48" s="3"/>
      <c r="BW48" s="3"/>
      <c r="BX48" s="3"/>
    </row>
    <row r="49" spans="1:76" ht="15">
      <c r="A49" s="64" t="s">
        <v>247</v>
      </c>
      <c r="B49" s="65"/>
      <c r="C49" s="65" t="s">
        <v>64</v>
      </c>
      <c r="D49" s="66">
        <v>162.17522504454863</v>
      </c>
      <c r="E49" s="68"/>
      <c r="F49" s="100" t="s">
        <v>664</v>
      </c>
      <c r="G49" s="65"/>
      <c r="H49" s="69" t="s">
        <v>247</v>
      </c>
      <c r="I49" s="70"/>
      <c r="J49" s="70"/>
      <c r="K49" s="69" t="s">
        <v>2082</v>
      </c>
      <c r="L49" s="73">
        <v>1</v>
      </c>
      <c r="M49" s="74">
        <v>5845.595703125</v>
      </c>
      <c r="N49" s="74">
        <v>3926.5712890625</v>
      </c>
      <c r="O49" s="75"/>
      <c r="P49" s="76"/>
      <c r="Q49" s="76"/>
      <c r="R49" s="86"/>
      <c r="S49" s="48">
        <v>0</v>
      </c>
      <c r="T49" s="48">
        <v>1</v>
      </c>
      <c r="U49" s="49">
        <v>0</v>
      </c>
      <c r="V49" s="49">
        <v>0.058824</v>
      </c>
      <c r="W49" s="49">
        <v>0</v>
      </c>
      <c r="X49" s="49">
        <v>0.566571</v>
      </c>
      <c r="Y49" s="49">
        <v>0</v>
      </c>
      <c r="Z49" s="49">
        <v>0</v>
      </c>
      <c r="AA49" s="71">
        <v>49</v>
      </c>
      <c r="AB49" s="71"/>
      <c r="AC49" s="72"/>
      <c r="AD49" s="78" t="s">
        <v>1208</v>
      </c>
      <c r="AE49" s="78">
        <v>158</v>
      </c>
      <c r="AF49" s="78">
        <v>159</v>
      </c>
      <c r="AG49" s="78">
        <v>81345</v>
      </c>
      <c r="AH49" s="78">
        <v>484</v>
      </c>
      <c r="AI49" s="78"/>
      <c r="AJ49" s="78" t="s">
        <v>1368</v>
      </c>
      <c r="AK49" s="78" t="s">
        <v>1503</v>
      </c>
      <c r="AL49" s="78"/>
      <c r="AM49" s="78"/>
      <c r="AN49" s="80">
        <v>40680.89853009259</v>
      </c>
      <c r="AO49" s="82" t="s">
        <v>1697</v>
      </c>
      <c r="AP49" s="78" t="b">
        <v>0</v>
      </c>
      <c r="AQ49" s="78" t="b">
        <v>0</v>
      </c>
      <c r="AR49" s="78" t="b">
        <v>1</v>
      </c>
      <c r="AS49" s="78" t="s">
        <v>1801</v>
      </c>
      <c r="AT49" s="78">
        <v>48</v>
      </c>
      <c r="AU49" s="82" t="s">
        <v>1804</v>
      </c>
      <c r="AV49" s="78" t="b">
        <v>0</v>
      </c>
      <c r="AW49" s="78" t="s">
        <v>1867</v>
      </c>
      <c r="AX49" s="82" t="s">
        <v>1914</v>
      </c>
      <c r="AY49" s="78" t="s">
        <v>66</v>
      </c>
      <c r="AZ49" s="78" t="str">
        <f>REPLACE(INDEX(GroupVertices[Group],MATCH(Vertices[[#This Row],[Vertex]],GroupVertices[Vertex],0)),1,1,"")</f>
        <v>7</v>
      </c>
      <c r="BA49" s="48"/>
      <c r="BB49" s="48"/>
      <c r="BC49" s="48"/>
      <c r="BD49" s="48"/>
      <c r="BE49" s="48" t="s">
        <v>590</v>
      </c>
      <c r="BF49" s="48" t="s">
        <v>590</v>
      </c>
      <c r="BG49" s="120" t="s">
        <v>2681</v>
      </c>
      <c r="BH49" s="120" t="s">
        <v>2681</v>
      </c>
      <c r="BI49" s="120" t="s">
        <v>2754</v>
      </c>
      <c r="BJ49" s="120" t="s">
        <v>2754</v>
      </c>
      <c r="BK49" s="120">
        <v>1</v>
      </c>
      <c r="BL49" s="123">
        <v>5.555555555555555</v>
      </c>
      <c r="BM49" s="120">
        <v>0</v>
      </c>
      <c r="BN49" s="123">
        <v>0</v>
      </c>
      <c r="BO49" s="120">
        <v>0</v>
      </c>
      <c r="BP49" s="123">
        <v>0</v>
      </c>
      <c r="BQ49" s="120">
        <v>17</v>
      </c>
      <c r="BR49" s="123">
        <v>94.44444444444444</v>
      </c>
      <c r="BS49" s="120">
        <v>18</v>
      </c>
      <c r="BT49" s="2"/>
      <c r="BU49" s="3"/>
      <c r="BV49" s="3"/>
      <c r="BW49" s="3"/>
      <c r="BX49" s="3"/>
    </row>
    <row r="50" spans="1:76" ht="15">
      <c r="A50" s="64" t="s">
        <v>248</v>
      </c>
      <c r="B50" s="65"/>
      <c r="C50" s="65" t="s">
        <v>64</v>
      </c>
      <c r="D50" s="66">
        <v>162.47498109560038</v>
      </c>
      <c r="E50" s="68"/>
      <c r="F50" s="100" t="s">
        <v>665</v>
      </c>
      <c r="G50" s="65"/>
      <c r="H50" s="69" t="s">
        <v>248</v>
      </c>
      <c r="I50" s="70"/>
      <c r="J50" s="70"/>
      <c r="K50" s="69" t="s">
        <v>2083</v>
      </c>
      <c r="L50" s="73">
        <v>1</v>
      </c>
      <c r="M50" s="74">
        <v>1116.8472900390625</v>
      </c>
      <c r="N50" s="74">
        <v>1485.733642578125</v>
      </c>
      <c r="O50" s="75"/>
      <c r="P50" s="76"/>
      <c r="Q50" s="76"/>
      <c r="R50" s="86"/>
      <c r="S50" s="48">
        <v>1</v>
      </c>
      <c r="T50" s="48">
        <v>1</v>
      </c>
      <c r="U50" s="49">
        <v>0</v>
      </c>
      <c r="V50" s="49">
        <v>0</v>
      </c>
      <c r="W50" s="49">
        <v>0</v>
      </c>
      <c r="X50" s="49">
        <v>0.999997</v>
      </c>
      <c r="Y50" s="49">
        <v>0</v>
      </c>
      <c r="Z50" s="49" t="s">
        <v>3029</v>
      </c>
      <c r="AA50" s="71">
        <v>50</v>
      </c>
      <c r="AB50" s="71"/>
      <c r="AC50" s="72"/>
      <c r="AD50" s="78" t="s">
        <v>1209</v>
      </c>
      <c r="AE50" s="78">
        <v>604</v>
      </c>
      <c r="AF50" s="78">
        <v>431</v>
      </c>
      <c r="AG50" s="78">
        <v>904</v>
      </c>
      <c r="AH50" s="78">
        <v>245</v>
      </c>
      <c r="AI50" s="78"/>
      <c r="AJ50" s="78" t="s">
        <v>1369</v>
      </c>
      <c r="AK50" s="78" t="s">
        <v>1504</v>
      </c>
      <c r="AL50" s="82" t="s">
        <v>1593</v>
      </c>
      <c r="AM50" s="78"/>
      <c r="AN50" s="80">
        <v>40069.95337962963</v>
      </c>
      <c r="AO50" s="82" t="s">
        <v>1698</v>
      </c>
      <c r="AP50" s="78" t="b">
        <v>0</v>
      </c>
      <c r="AQ50" s="78" t="b">
        <v>0</v>
      </c>
      <c r="AR50" s="78" t="b">
        <v>1</v>
      </c>
      <c r="AS50" s="78" t="s">
        <v>1100</v>
      </c>
      <c r="AT50" s="78">
        <v>25</v>
      </c>
      <c r="AU50" s="82" t="s">
        <v>1804</v>
      </c>
      <c r="AV50" s="78" t="b">
        <v>0</v>
      </c>
      <c r="AW50" s="78" t="s">
        <v>1867</v>
      </c>
      <c r="AX50" s="82" t="s">
        <v>1915</v>
      </c>
      <c r="AY50" s="78" t="s">
        <v>66</v>
      </c>
      <c r="AZ50" s="78" t="str">
        <f>REPLACE(INDEX(GroupVertices[Group],MATCH(Vertices[[#This Row],[Vertex]],GroupVertices[Vertex],0)),1,1,"")</f>
        <v>2</v>
      </c>
      <c r="BA50" s="48"/>
      <c r="BB50" s="48"/>
      <c r="BC50" s="48"/>
      <c r="BD50" s="48"/>
      <c r="BE50" s="48" t="s">
        <v>594</v>
      </c>
      <c r="BF50" s="48" t="s">
        <v>594</v>
      </c>
      <c r="BG50" s="120" t="s">
        <v>2693</v>
      </c>
      <c r="BH50" s="120" t="s">
        <v>2693</v>
      </c>
      <c r="BI50" s="120" t="s">
        <v>2765</v>
      </c>
      <c r="BJ50" s="120" t="s">
        <v>2765</v>
      </c>
      <c r="BK50" s="120">
        <v>1</v>
      </c>
      <c r="BL50" s="123">
        <v>7.6923076923076925</v>
      </c>
      <c r="BM50" s="120">
        <v>0</v>
      </c>
      <c r="BN50" s="123">
        <v>0</v>
      </c>
      <c r="BO50" s="120">
        <v>0</v>
      </c>
      <c r="BP50" s="123">
        <v>0</v>
      </c>
      <c r="BQ50" s="120">
        <v>12</v>
      </c>
      <c r="BR50" s="123">
        <v>92.3076923076923</v>
      </c>
      <c r="BS50" s="120">
        <v>13</v>
      </c>
      <c r="BT50" s="2"/>
      <c r="BU50" s="3"/>
      <c r="BV50" s="3"/>
      <c r="BW50" s="3"/>
      <c r="BX50" s="3"/>
    </row>
    <row r="51" spans="1:76" ht="15">
      <c r="A51" s="64" t="s">
        <v>249</v>
      </c>
      <c r="B51" s="65"/>
      <c r="C51" s="65" t="s">
        <v>64</v>
      </c>
      <c r="D51" s="66">
        <v>166.825852013072</v>
      </c>
      <c r="E51" s="68"/>
      <c r="F51" s="100" t="s">
        <v>666</v>
      </c>
      <c r="G51" s="65"/>
      <c r="H51" s="69" t="s">
        <v>249</v>
      </c>
      <c r="I51" s="70"/>
      <c r="J51" s="70"/>
      <c r="K51" s="69" t="s">
        <v>2084</v>
      </c>
      <c r="L51" s="73">
        <v>1</v>
      </c>
      <c r="M51" s="74">
        <v>5532.83154296875</v>
      </c>
      <c r="N51" s="74">
        <v>1975.0308837890625</v>
      </c>
      <c r="O51" s="75"/>
      <c r="P51" s="76"/>
      <c r="Q51" s="76"/>
      <c r="R51" s="86"/>
      <c r="S51" s="48">
        <v>0</v>
      </c>
      <c r="T51" s="48">
        <v>1</v>
      </c>
      <c r="U51" s="49">
        <v>0</v>
      </c>
      <c r="V51" s="49">
        <v>0.032258</v>
      </c>
      <c r="W51" s="49">
        <v>0</v>
      </c>
      <c r="X51" s="49">
        <v>0.555554</v>
      </c>
      <c r="Y51" s="49">
        <v>0</v>
      </c>
      <c r="Z51" s="49">
        <v>0</v>
      </c>
      <c r="AA51" s="71">
        <v>51</v>
      </c>
      <c r="AB51" s="71"/>
      <c r="AC51" s="72"/>
      <c r="AD51" s="78" t="s">
        <v>1210</v>
      </c>
      <c r="AE51" s="78">
        <v>5001</v>
      </c>
      <c r="AF51" s="78">
        <v>4379</v>
      </c>
      <c r="AG51" s="78">
        <v>61905</v>
      </c>
      <c r="AH51" s="78">
        <v>65634</v>
      </c>
      <c r="AI51" s="78"/>
      <c r="AJ51" s="78" t="s">
        <v>1370</v>
      </c>
      <c r="AK51" s="78" t="s">
        <v>1499</v>
      </c>
      <c r="AL51" s="78"/>
      <c r="AM51" s="78"/>
      <c r="AN51" s="80">
        <v>42667.7162962963</v>
      </c>
      <c r="AO51" s="82" t="s">
        <v>1699</v>
      </c>
      <c r="AP51" s="78" t="b">
        <v>1</v>
      </c>
      <c r="AQ51" s="78" t="b">
        <v>0</v>
      </c>
      <c r="AR51" s="78" t="b">
        <v>0</v>
      </c>
      <c r="AS51" s="78" t="s">
        <v>1100</v>
      </c>
      <c r="AT51" s="78">
        <v>35</v>
      </c>
      <c r="AU51" s="78"/>
      <c r="AV51" s="78" t="b">
        <v>0</v>
      </c>
      <c r="AW51" s="78" t="s">
        <v>1867</v>
      </c>
      <c r="AX51" s="82" t="s">
        <v>1916</v>
      </c>
      <c r="AY51" s="78" t="s">
        <v>66</v>
      </c>
      <c r="AZ51" s="78" t="str">
        <f>REPLACE(INDEX(GroupVertices[Group],MATCH(Vertices[[#This Row],[Vertex]],GroupVertices[Vertex],0)),1,1,"")</f>
        <v>4</v>
      </c>
      <c r="BA51" s="48"/>
      <c r="BB51" s="48"/>
      <c r="BC51" s="48"/>
      <c r="BD51" s="48"/>
      <c r="BE51" s="48" t="s">
        <v>592</v>
      </c>
      <c r="BF51" s="48" t="s">
        <v>592</v>
      </c>
      <c r="BG51" s="120" t="s">
        <v>2684</v>
      </c>
      <c r="BH51" s="120" t="s">
        <v>2684</v>
      </c>
      <c r="BI51" s="120" t="s">
        <v>2756</v>
      </c>
      <c r="BJ51" s="120" t="s">
        <v>2756</v>
      </c>
      <c r="BK51" s="120">
        <v>2</v>
      </c>
      <c r="BL51" s="123">
        <v>8.695652173913043</v>
      </c>
      <c r="BM51" s="120">
        <v>0</v>
      </c>
      <c r="BN51" s="123">
        <v>0</v>
      </c>
      <c r="BO51" s="120">
        <v>0</v>
      </c>
      <c r="BP51" s="123">
        <v>0</v>
      </c>
      <c r="BQ51" s="120">
        <v>21</v>
      </c>
      <c r="BR51" s="123">
        <v>91.30434782608695</v>
      </c>
      <c r="BS51" s="120">
        <v>23</v>
      </c>
      <c r="BT51" s="2"/>
      <c r="BU51" s="3"/>
      <c r="BV51" s="3"/>
      <c r="BW51" s="3"/>
      <c r="BX51" s="3"/>
    </row>
    <row r="52" spans="1:76" ht="15">
      <c r="A52" s="64" t="s">
        <v>250</v>
      </c>
      <c r="B52" s="65"/>
      <c r="C52" s="65" t="s">
        <v>64</v>
      </c>
      <c r="D52" s="66">
        <v>162.16089846857923</v>
      </c>
      <c r="E52" s="68"/>
      <c r="F52" s="100" t="s">
        <v>667</v>
      </c>
      <c r="G52" s="65"/>
      <c r="H52" s="69" t="s">
        <v>250</v>
      </c>
      <c r="I52" s="70"/>
      <c r="J52" s="70"/>
      <c r="K52" s="69" t="s">
        <v>2085</v>
      </c>
      <c r="L52" s="73">
        <v>1</v>
      </c>
      <c r="M52" s="74">
        <v>3992.995849609375</v>
      </c>
      <c r="N52" s="74">
        <v>704.3829345703125</v>
      </c>
      <c r="O52" s="75"/>
      <c r="P52" s="76"/>
      <c r="Q52" s="76"/>
      <c r="R52" s="86"/>
      <c r="S52" s="48">
        <v>0</v>
      </c>
      <c r="T52" s="48">
        <v>1</v>
      </c>
      <c r="U52" s="49">
        <v>0</v>
      </c>
      <c r="V52" s="49">
        <v>0.032258</v>
      </c>
      <c r="W52" s="49">
        <v>0</v>
      </c>
      <c r="X52" s="49">
        <v>0.555554</v>
      </c>
      <c r="Y52" s="49">
        <v>0</v>
      </c>
      <c r="Z52" s="49">
        <v>0</v>
      </c>
      <c r="AA52" s="71">
        <v>52</v>
      </c>
      <c r="AB52" s="71"/>
      <c r="AC52" s="72"/>
      <c r="AD52" s="78" t="s">
        <v>1211</v>
      </c>
      <c r="AE52" s="78">
        <v>884</v>
      </c>
      <c r="AF52" s="78">
        <v>146</v>
      </c>
      <c r="AG52" s="78">
        <v>737</v>
      </c>
      <c r="AH52" s="78">
        <v>1119</v>
      </c>
      <c r="AI52" s="78"/>
      <c r="AJ52" s="78" t="s">
        <v>1371</v>
      </c>
      <c r="AK52" s="78" t="s">
        <v>1505</v>
      </c>
      <c r="AL52" s="78"/>
      <c r="AM52" s="78"/>
      <c r="AN52" s="80">
        <v>42986.900289351855</v>
      </c>
      <c r="AO52" s="82" t="s">
        <v>1700</v>
      </c>
      <c r="AP52" s="78" t="b">
        <v>0</v>
      </c>
      <c r="AQ52" s="78" t="b">
        <v>0</v>
      </c>
      <c r="AR52" s="78" t="b">
        <v>0</v>
      </c>
      <c r="AS52" s="78" t="s">
        <v>1100</v>
      </c>
      <c r="AT52" s="78">
        <v>1</v>
      </c>
      <c r="AU52" s="82" t="s">
        <v>1804</v>
      </c>
      <c r="AV52" s="78" t="b">
        <v>0</v>
      </c>
      <c r="AW52" s="78" t="s">
        <v>1867</v>
      </c>
      <c r="AX52" s="82" t="s">
        <v>1917</v>
      </c>
      <c r="AY52" s="78" t="s">
        <v>66</v>
      </c>
      <c r="AZ52" s="78" t="str">
        <f>REPLACE(INDEX(GroupVertices[Group],MATCH(Vertices[[#This Row],[Vertex]],GroupVertices[Vertex],0)),1,1,"")</f>
        <v>4</v>
      </c>
      <c r="BA52" s="48"/>
      <c r="BB52" s="48"/>
      <c r="BC52" s="48"/>
      <c r="BD52" s="48"/>
      <c r="BE52" s="48" t="s">
        <v>592</v>
      </c>
      <c r="BF52" s="48" t="s">
        <v>592</v>
      </c>
      <c r="BG52" s="120" t="s">
        <v>2684</v>
      </c>
      <c r="BH52" s="120" t="s">
        <v>2684</v>
      </c>
      <c r="BI52" s="120" t="s">
        <v>2756</v>
      </c>
      <c r="BJ52" s="120" t="s">
        <v>2756</v>
      </c>
      <c r="BK52" s="120">
        <v>2</v>
      </c>
      <c r="BL52" s="123">
        <v>8.695652173913043</v>
      </c>
      <c r="BM52" s="120">
        <v>0</v>
      </c>
      <c r="BN52" s="123">
        <v>0</v>
      </c>
      <c r="BO52" s="120">
        <v>0</v>
      </c>
      <c r="BP52" s="123">
        <v>0</v>
      </c>
      <c r="BQ52" s="120">
        <v>21</v>
      </c>
      <c r="BR52" s="123">
        <v>91.30434782608695</v>
      </c>
      <c r="BS52" s="120">
        <v>23</v>
      </c>
      <c r="BT52" s="2"/>
      <c r="BU52" s="3"/>
      <c r="BV52" s="3"/>
      <c r="BW52" s="3"/>
      <c r="BX52" s="3"/>
    </row>
    <row r="53" spans="1:76" ht="15">
      <c r="A53" s="64" t="s">
        <v>251</v>
      </c>
      <c r="B53" s="65"/>
      <c r="C53" s="65" t="s">
        <v>64</v>
      </c>
      <c r="D53" s="66">
        <v>163.13620767880275</v>
      </c>
      <c r="E53" s="68"/>
      <c r="F53" s="100" t="s">
        <v>668</v>
      </c>
      <c r="G53" s="65"/>
      <c r="H53" s="69" t="s">
        <v>251</v>
      </c>
      <c r="I53" s="70"/>
      <c r="J53" s="70"/>
      <c r="K53" s="69" t="s">
        <v>2086</v>
      </c>
      <c r="L53" s="73">
        <v>1</v>
      </c>
      <c r="M53" s="74">
        <v>1731.470703125</v>
      </c>
      <c r="N53" s="74">
        <v>1485.733642578125</v>
      </c>
      <c r="O53" s="75"/>
      <c r="P53" s="76"/>
      <c r="Q53" s="76"/>
      <c r="R53" s="86"/>
      <c r="S53" s="48">
        <v>1</v>
      </c>
      <c r="T53" s="48">
        <v>1</v>
      </c>
      <c r="U53" s="49">
        <v>0</v>
      </c>
      <c r="V53" s="49">
        <v>0</v>
      </c>
      <c r="W53" s="49">
        <v>0</v>
      </c>
      <c r="X53" s="49">
        <v>0.999997</v>
      </c>
      <c r="Y53" s="49">
        <v>0</v>
      </c>
      <c r="Z53" s="49" t="s">
        <v>3029</v>
      </c>
      <c r="AA53" s="71">
        <v>53</v>
      </c>
      <c r="AB53" s="71"/>
      <c r="AC53" s="72"/>
      <c r="AD53" s="78" t="s">
        <v>1212</v>
      </c>
      <c r="AE53" s="78">
        <v>477</v>
      </c>
      <c r="AF53" s="78">
        <v>1031</v>
      </c>
      <c r="AG53" s="78">
        <v>30379</v>
      </c>
      <c r="AH53" s="78">
        <v>7177</v>
      </c>
      <c r="AI53" s="78"/>
      <c r="AJ53" s="78" t="s">
        <v>1372</v>
      </c>
      <c r="AK53" s="78" t="s">
        <v>1506</v>
      </c>
      <c r="AL53" s="78"/>
      <c r="AM53" s="78"/>
      <c r="AN53" s="80">
        <v>40088.31167824074</v>
      </c>
      <c r="AO53" s="82" t="s">
        <v>1701</v>
      </c>
      <c r="AP53" s="78" t="b">
        <v>1</v>
      </c>
      <c r="AQ53" s="78" t="b">
        <v>0</v>
      </c>
      <c r="AR53" s="78" t="b">
        <v>1</v>
      </c>
      <c r="AS53" s="78" t="s">
        <v>1100</v>
      </c>
      <c r="AT53" s="78">
        <v>9</v>
      </c>
      <c r="AU53" s="82" t="s">
        <v>1804</v>
      </c>
      <c r="AV53" s="78" t="b">
        <v>0</v>
      </c>
      <c r="AW53" s="78" t="s">
        <v>1867</v>
      </c>
      <c r="AX53" s="82" t="s">
        <v>1918</v>
      </c>
      <c r="AY53" s="78" t="s">
        <v>66</v>
      </c>
      <c r="AZ53" s="78" t="str">
        <f>REPLACE(INDEX(GroupVertices[Group],MATCH(Vertices[[#This Row],[Vertex]],GroupVertices[Vertex],0)),1,1,"")</f>
        <v>2</v>
      </c>
      <c r="BA53" s="48" t="s">
        <v>490</v>
      </c>
      <c r="BB53" s="48" t="s">
        <v>490</v>
      </c>
      <c r="BC53" s="48" t="s">
        <v>566</v>
      </c>
      <c r="BD53" s="48" t="s">
        <v>566</v>
      </c>
      <c r="BE53" s="48" t="s">
        <v>596</v>
      </c>
      <c r="BF53" s="48" t="s">
        <v>596</v>
      </c>
      <c r="BG53" s="120" t="s">
        <v>2694</v>
      </c>
      <c r="BH53" s="120" t="s">
        <v>2694</v>
      </c>
      <c r="BI53" s="120" t="s">
        <v>2766</v>
      </c>
      <c r="BJ53" s="120" t="s">
        <v>2766</v>
      </c>
      <c r="BK53" s="120">
        <v>0</v>
      </c>
      <c r="BL53" s="123">
        <v>0</v>
      </c>
      <c r="BM53" s="120">
        <v>0</v>
      </c>
      <c r="BN53" s="123">
        <v>0</v>
      </c>
      <c r="BO53" s="120">
        <v>0</v>
      </c>
      <c r="BP53" s="123">
        <v>0</v>
      </c>
      <c r="BQ53" s="120">
        <v>8</v>
      </c>
      <c r="BR53" s="123">
        <v>100</v>
      </c>
      <c r="BS53" s="120">
        <v>8</v>
      </c>
      <c r="BT53" s="2"/>
      <c r="BU53" s="3"/>
      <c r="BV53" s="3"/>
      <c r="BW53" s="3"/>
      <c r="BX53" s="3"/>
    </row>
    <row r="54" spans="1:76" ht="15">
      <c r="A54" s="64" t="s">
        <v>252</v>
      </c>
      <c r="B54" s="65"/>
      <c r="C54" s="65" t="s">
        <v>64</v>
      </c>
      <c r="D54" s="66">
        <v>162</v>
      </c>
      <c r="E54" s="68"/>
      <c r="F54" s="100" t="s">
        <v>669</v>
      </c>
      <c r="G54" s="65"/>
      <c r="H54" s="69" t="s">
        <v>252</v>
      </c>
      <c r="I54" s="70"/>
      <c r="J54" s="70"/>
      <c r="K54" s="69" t="s">
        <v>2087</v>
      </c>
      <c r="L54" s="73">
        <v>1</v>
      </c>
      <c r="M54" s="74">
        <v>1731.470703125</v>
      </c>
      <c r="N54" s="74">
        <v>2240.952392578125</v>
      </c>
      <c r="O54" s="75"/>
      <c r="P54" s="76"/>
      <c r="Q54" s="76"/>
      <c r="R54" s="86"/>
      <c r="S54" s="48">
        <v>1</v>
      </c>
      <c r="T54" s="48">
        <v>1</v>
      </c>
      <c r="U54" s="49">
        <v>0</v>
      </c>
      <c r="V54" s="49">
        <v>0</v>
      </c>
      <c r="W54" s="49">
        <v>0</v>
      </c>
      <c r="X54" s="49">
        <v>0.999997</v>
      </c>
      <c r="Y54" s="49">
        <v>0</v>
      </c>
      <c r="Z54" s="49" t="s">
        <v>3029</v>
      </c>
      <c r="AA54" s="71">
        <v>54</v>
      </c>
      <c r="AB54" s="71"/>
      <c r="AC54" s="72"/>
      <c r="AD54" s="78" t="s">
        <v>1213</v>
      </c>
      <c r="AE54" s="78">
        <v>6</v>
      </c>
      <c r="AF54" s="78">
        <v>0</v>
      </c>
      <c r="AG54" s="78">
        <v>3</v>
      </c>
      <c r="AH54" s="78">
        <v>0</v>
      </c>
      <c r="AI54" s="78"/>
      <c r="AJ54" s="78" t="s">
        <v>1373</v>
      </c>
      <c r="AK54" s="78" t="s">
        <v>1507</v>
      </c>
      <c r="AL54" s="82" t="s">
        <v>1594</v>
      </c>
      <c r="AM54" s="78"/>
      <c r="AN54" s="80">
        <v>43453.18326388889</v>
      </c>
      <c r="AO54" s="82" t="s">
        <v>1702</v>
      </c>
      <c r="AP54" s="78" t="b">
        <v>1</v>
      </c>
      <c r="AQ54" s="78" t="b">
        <v>0</v>
      </c>
      <c r="AR54" s="78" t="b">
        <v>0</v>
      </c>
      <c r="AS54" s="78" t="s">
        <v>1100</v>
      </c>
      <c r="AT54" s="78">
        <v>0</v>
      </c>
      <c r="AU54" s="78"/>
      <c r="AV54" s="78" t="b">
        <v>0</v>
      </c>
      <c r="AW54" s="78" t="s">
        <v>1867</v>
      </c>
      <c r="AX54" s="82" t="s">
        <v>1919</v>
      </c>
      <c r="AY54" s="78" t="s">
        <v>66</v>
      </c>
      <c r="AZ54" s="78" t="str">
        <f>REPLACE(INDEX(GroupVertices[Group],MATCH(Vertices[[#This Row],[Vertex]],GroupVertices[Vertex],0)),1,1,"")</f>
        <v>2</v>
      </c>
      <c r="BA54" s="48" t="s">
        <v>491</v>
      </c>
      <c r="BB54" s="48" t="s">
        <v>491</v>
      </c>
      <c r="BC54" s="48" t="s">
        <v>562</v>
      </c>
      <c r="BD54" s="48" t="s">
        <v>562</v>
      </c>
      <c r="BE54" s="48"/>
      <c r="BF54" s="48"/>
      <c r="BG54" s="120" t="s">
        <v>2695</v>
      </c>
      <c r="BH54" s="120" t="s">
        <v>2695</v>
      </c>
      <c r="BI54" s="120" t="s">
        <v>2767</v>
      </c>
      <c r="BJ54" s="120" t="s">
        <v>2767</v>
      </c>
      <c r="BK54" s="120">
        <v>0</v>
      </c>
      <c r="BL54" s="123">
        <v>0</v>
      </c>
      <c r="BM54" s="120">
        <v>1</v>
      </c>
      <c r="BN54" s="123">
        <v>5.2631578947368425</v>
      </c>
      <c r="BO54" s="120">
        <v>0</v>
      </c>
      <c r="BP54" s="123">
        <v>0</v>
      </c>
      <c r="BQ54" s="120">
        <v>18</v>
      </c>
      <c r="BR54" s="123">
        <v>94.73684210526316</v>
      </c>
      <c r="BS54" s="120">
        <v>19</v>
      </c>
      <c r="BT54" s="2"/>
      <c r="BU54" s="3"/>
      <c r="BV54" s="3"/>
      <c r="BW54" s="3"/>
      <c r="BX54" s="3"/>
    </row>
    <row r="55" spans="1:76" ht="15">
      <c r="A55" s="64" t="s">
        <v>253</v>
      </c>
      <c r="B55" s="65"/>
      <c r="C55" s="65" t="s">
        <v>64</v>
      </c>
      <c r="D55" s="66">
        <v>162.77473714665211</v>
      </c>
      <c r="E55" s="68"/>
      <c r="F55" s="100" t="s">
        <v>670</v>
      </c>
      <c r="G55" s="65"/>
      <c r="H55" s="69" t="s">
        <v>253</v>
      </c>
      <c r="I55" s="70"/>
      <c r="J55" s="70"/>
      <c r="K55" s="69" t="s">
        <v>2088</v>
      </c>
      <c r="L55" s="73">
        <v>1</v>
      </c>
      <c r="M55" s="74">
        <v>3911.36083984375</v>
      </c>
      <c r="N55" s="74">
        <v>7828.1142578125</v>
      </c>
      <c r="O55" s="75"/>
      <c r="P55" s="76"/>
      <c r="Q55" s="76"/>
      <c r="R55" s="86"/>
      <c r="S55" s="48">
        <v>0</v>
      </c>
      <c r="T55" s="48">
        <v>2</v>
      </c>
      <c r="U55" s="49">
        <v>0</v>
      </c>
      <c r="V55" s="49">
        <v>0.025</v>
      </c>
      <c r="W55" s="49">
        <v>3E-06</v>
      </c>
      <c r="X55" s="49">
        <v>0.758012</v>
      </c>
      <c r="Y55" s="49">
        <v>0.5</v>
      </c>
      <c r="Z55" s="49">
        <v>0</v>
      </c>
      <c r="AA55" s="71">
        <v>55</v>
      </c>
      <c r="AB55" s="71"/>
      <c r="AC55" s="72"/>
      <c r="AD55" s="78" t="s">
        <v>1214</v>
      </c>
      <c r="AE55" s="78">
        <v>530</v>
      </c>
      <c r="AF55" s="78">
        <v>703</v>
      </c>
      <c r="AG55" s="78">
        <v>21698</v>
      </c>
      <c r="AH55" s="78">
        <v>6172</v>
      </c>
      <c r="AI55" s="78"/>
      <c r="AJ55" s="78" t="s">
        <v>1374</v>
      </c>
      <c r="AK55" s="78" t="s">
        <v>1508</v>
      </c>
      <c r="AL55" s="78"/>
      <c r="AM55" s="78"/>
      <c r="AN55" s="80">
        <v>39986.644166666665</v>
      </c>
      <c r="AO55" s="82" t="s">
        <v>1703</v>
      </c>
      <c r="AP55" s="78" t="b">
        <v>0</v>
      </c>
      <c r="AQ55" s="78" t="b">
        <v>0</v>
      </c>
      <c r="AR55" s="78" t="b">
        <v>1</v>
      </c>
      <c r="AS55" s="78" t="s">
        <v>1100</v>
      </c>
      <c r="AT55" s="78">
        <v>51</v>
      </c>
      <c r="AU55" s="82" t="s">
        <v>1804</v>
      </c>
      <c r="AV55" s="78" t="b">
        <v>0</v>
      </c>
      <c r="AW55" s="78" t="s">
        <v>1867</v>
      </c>
      <c r="AX55" s="82" t="s">
        <v>1920</v>
      </c>
      <c r="AY55" s="78" t="s">
        <v>66</v>
      </c>
      <c r="AZ55" s="78" t="str">
        <f>REPLACE(INDEX(GroupVertices[Group],MATCH(Vertices[[#This Row],[Vertex]],GroupVertices[Vertex],0)),1,1,"")</f>
        <v>3</v>
      </c>
      <c r="BA55" s="48"/>
      <c r="BB55" s="48"/>
      <c r="BC55" s="48"/>
      <c r="BD55" s="48"/>
      <c r="BE55" s="48" t="s">
        <v>597</v>
      </c>
      <c r="BF55" s="48" t="s">
        <v>597</v>
      </c>
      <c r="BG55" s="120" t="s">
        <v>2696</v>
      </c>
      <c r="BH55" s="120" t="s">
        <v>2696</v>
      </c>
      <c r="BI55" s="120" t="s">
        <v>2768</v>
      </c>
      <c r="BJ55" s="120" t="s">
        <v>2768</v>
      </c>
      <c r="BK55" s="120">
        <v>1</v>
      </c>
      <c r="BL55" s="123">
        <v>4.761904761904762</v>
      </c>
      <c r="BM55" s="120">
        <v>0</v>
      </c>
      <c r="BN55" s="123">
        <v>0</v>
      </c>
      <c r="BO55" s="120">
        <v>0</v>
      </c>
      <c r="BP55" s="123">
        <v>0</v>
      </c>
      <c r="BQ55" s="120">
        <v>20</v>
      </c>
      <c r="BR55" s="123">
        <v>95.23809523809524</v>
      </c>
      <c r="BS55" s="120">
        <v>21</v>
      </c>
      <c r="BT55" s="2"/>
      <c r="BU55" s="3"/>
      <c r="BV55" s="3"/>
      <c r="BW55" s="3"/>
      <c r="BX55" s="3"/>
    </row>
    <row r="56" spans="1:76" ht="15">
      <c r="A56" s="64" t="s">
        <v>340</v>
      </c>
      <c r="B56" s="65"/>
      <c r="C56" s="65" t="s">
        <v>64</v>
      </c>
      <c r="D56" s="66">
        <v>175.1407762968418</v>
      </c>
      <c r="E56" s="68"/>
      <c r="F56" s="100" t="s">
        <v>1827</v>
      </c>
      <c r="G56" s="65"/>
      <c r="H56" s="69" t="s">
        <v>340</v>
      </c>
      <c r="I56" s="70"/>
      <c r="J56" s="70"/>
      <c r="K56" s="69" t="s">
        <v>2089</v>
      </c>
      <c r="L56" s="73">
        <v>1</v>
      </c>
      <c r="M56" s="74">
        <v>4188.0751953125</v>
      </c>
      <c r="N56" s="74">
        <v>8491.8759765625</v>
      </c>
      <c r="O56" s="75"/>
      <c r="P56" s="76"/>
      <c r="Q56" s="76"/>
      <c r="R56" s="86"/>
      <c r="S56" s="48">
        <v>2</v>
      </c>
      <c r="T56" s="48">
        <v>0</v>
      </c>
      <c r="U56" s="49">
        <v>0</v>
      </c>
      <c r="V56" s="49">
        <v>0.025</v>
      </c>
      <c r="W56" s="49">
        <v>3E-06</v>
      </c>
      <c r="X56" s="49">
        <v>0.758012</v>
      </c>
      <c r="Y56" s="49">
        <v>0.5</v>
      </c>
      <c r="Z56" s="49">
        <v>0</v>
      </c>
      <c r="AA56" s="71">
        <v>56</v>
      </c>
      <c r="AB56" s="71"/>
      <c r="AC56" s="72"/>
      <c r="AD56" s="78" t="s">
        <v>1215</v>
      </c>
      <c r="AE56" s="78">
        <v>2546</v>
      </c>
      <c r="AF56" s="78">
        <v>11924</v>
      </c>
      <c r="AG56" s="78">
        <v>25484</v>
      </c>
      <c r="AH56" s="78">
        <v>1627</v>
      </c>
      <c r="AI56" s="78"/>
      <c r="AJ56" s="78" t="s">
        <v>1375</v>
      </c>
      <c r="AK56" s="78" t="s">
        <v>1509</v>
      </c>
      <c r="AL56" s="82" t="s">
        <v>1595</v>
      </c>
      <c r="AM56" s="78"/>
      <c r="AN56" s="80">
        <v>40483.61671296296</v>
      </c>
      <c r="AO56" s="82" t="s">
        <v>1704</v>
      </c>
      <c r="AP56" s="78" t="b">
        <v>0</v>
      </c>
      <c r="AQ56" s="78" t="b">
        <v>0</v>
      </c>
      <c r="AR56" s="78" t="b">
        <v>0</v>
      </c>
      <c r="AS56" s="78" t="s">
        <v>1100</v>
      </c>
      <c r="AT56" s="78">
        <v>204</v>
      </c>
      <c r="AU56" s="82" t="s">
        <v>1804</v>
      </c>
      <c r="AV56" s="78" t="b">
        <v>1</v>
      </c>
      <c r="AW56" s="78" t="s">
        <v>1867</v>
      </c>
      <c r="AX56" s="82" t="s">
        <v>1921</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254</v>
      </c>
      <c r="B57" s="65"/>
      <c r="C57" s="65" t="s">
        <v>64</v>
      </c>
      <c r="D57" s="66">
        <v>162.03085724054944</v>
      </c>
      <c r="E57" s="68"/>
      <c r="F57" s="100" t="s">
        <v>671</v>
      </c>
      <c r="G57" s="65"/>
      <c r="H57" s="69" t="s">
        <v>254</v>
      </c>
      <c r="I57" s="70"/>
      <c r="J57" s="70"/>
      <c r="K57" s="69" t="s">
        <v>2090</v>
      </c>
      <c r="L57" s="73">
        <v>1</v>
      </c>
      <c r="M57" s="74">
        <v>2346.09423828125</v>
      </c>
      <c r="N57" s="74">
        <v>2240.952392578125</v>
      </c>
      <c r="O57" s="75"/>
      <c r="P57" s="76"/>
      <c r="Q57" s="76"/>
      <c r="R57" s="86"/>
      <c r="S57" s="48">
        <v>1</v>
      </c>
      <c r="T57" s="48">
        <v>1</v>
      </c>
      <c r="U57" s="49">
        <v>0</v>
      </c>
      <c r="V57" s="49">
        <v>0</v>
      </c>
      <c r="W57" s="49">
        <v>0</v>
      </c>
      <c r="X57" s="49">
        <v>0.999997</v>
      </c>
      <c r="Y57" s="49">
        <v>0</v>
      </c>
      <c r="Z57" s="49" t="s">
        <v>3029</v>
      </c>
      <c r="AA57" s="71">
        <v>57</v>
      </c>
      <c r="AB57" s="71"/>
      <c r="AC57" s="72"/>
      <c r="AD57" s="78" t="s">
        <v>1216</v>
      </c>
      <c r="AE57" s="78">
        <v>52</v>
      </c>
      <c r="AF57" s="78">
        <v>28</v>
      </c>
      <c r="AG57" s="78">
        <v>108</v>
      </c>
      <c r="AH57" s="78">
        <v>63</v>
      </c>
      <c r="AI57" s="78"/>
      <c r="AJ57" s="78" t="s">
        <v>1376</v>
      </c>
      <c r="AK57" s="78" t="s">
        <v>1510</v>
      </c>
      <c r="AL57" s="82" t="s">
        <v>1596</v>
      </c>
      <c r="AM57" s="78"/>
      <c r="AN57" s="80">
        <v>42902.342881944445</v>
      </c>
      <c r="AO57" s="82" t="s">
        <v>1705</v>
      </c>
      <c r="AP57" s="78" t="b">
        <v>1</v>
      </c>
      <c r="AQ57" s="78" t="b">
        <v>0</v>
      </c>
      <c r="AR57" s="78" t="b">
        <v>1</v>
      </c>
      <c r="AS57" s="78" t="s">
        <v>1100</v>
      </c>
      <c r="AT57" s="78">
        <v>1</v>
      </c>
      <c r="AU57" s="78"/>
      <c r="AV57" s="78" t="b">
        <v>0</v>
      </c>
      <c r="AW57" s="78" t="s">
        <v>1867</v>
      </c>
      <c r="AX57" s="82" t="s">
        <v>1922</v>
      </c>
      <c r="AY57" s="78" t="s">
        <v>66</v>
      </c>
      <c r="AZ57" s="78" t="str">
        <f>REPLACE(INDEX(GroupVertices[Group],MATCH(Vertices[[#This Row],[Vertex]],GroupVertices[Vertex],0)),1,1,"")</f>
        <v>2</v>
      </c>
      <c r="BA57" s="48" t="s">
        <v>492</v>
      </c>
      <c r="BB57" s="48" t="s">
        <v>492</v>
      </c>
      <c r="BC57" s="48" t="s">
        <v>562</v>
      </c>
      <c r="BD57" s="48" t="s">
        <v>562</v>
      </c>
      <c r="BE57" s="48"/>
      <c r="BF57" s="48"/>
      <c r="BG57" s="120" t="s">
        <v>2697</v>
      </c>
      <c r="BH57" s="120" t="s">
        <v>2697</v>
      </c>
      <c r="BI57" s="120" t="s">
        <v>2769</v>
      </c>
      <c r="BJ57" s="120" t="s">
        <v>2769</v>
      </c>
      <c r="BK57" s="120">
        <v>0</v>
      </c>
      <c r="BL57" s="123">
        <v>0</v>
      </c>
      <c r="BM57" s="120">
        <v>0</v>
      </c>
      <c r="BN57" s="123">
        <v>0</v>
      </c>
      <c r="BO57" s="120">
        <v>0</v>
      </c>
      <c r="BP57" s="123">
        <v>0</v>
      </c>
      <c r="BQ57" s="120">
        <v>19</v>
      </c>
      <c r="BR57" s="123">
        <v>100</v>
      </c>
      <c r="BS57" s="120">
        <v>19</v>
      </c>
      <c r="BT57" s="2"/>
      <c r="BU57" s="3"/>
      <c r="BV57" s="3"/>
      <c r="BW57" s="3"/>
      <c r="BX57" s="3"/>
    </row>
    <row r="58" spans="1:76" ht="15">
      <c r="A58" s="64" t="s">
        <v>255</v>
      </c>
      <c r="B58" s="65"/>
      <c r="C58" s="65" t="s">
        <v>64</v>
      </c>
      <c r="D58" s="66">
        <v>169.75949395387983</v>
      </c>
      <c r="E58" s="68"/>
      <c r="F58" s="100" t="s">
        <v>672</v>
      </c>
      <c r="G58" s="65"/>
      <c r="H58" s="69" t="s">
        <v>255</v>
      </c>
      <c r="I58" s="70"/>
      <c r="J58" s="70"/>
      <c r="K58" s="69" t="s">
        <v>2091</v>
      </c>
      <c r="L58" s="73">
        <v>1</v>
      </c>
      <c r="M58" s="74">
        <v>9804.087890625</v>
      </c>
      <c r="N58" s="74">
        <v>7686.77880859375</v>
      </c>
      <c r="O58" s="75"/>
      <c r="P58" s="76"/>
      <c r="Q58" s="76"/>
      <c r="R58" s="86"/>
      <c r="S58" s="48">
        <v>0</v>
      </c>
      <c r="T58" s="48">
        <v>1</v>
      </c>
      <c r="U58" s="49">
        <v>0</v>
      </c>
      <c r="V58" s="49">
        <v>0.052632</v>
      </c>
      <c r="W58" s="49">
        <v>0</v>
      </c>
      <c r="X58" s="49">
        <v>0.564101</v>
      </c>
      <c r="Y58" s="49">
        <v>0</v>
      </c>
      <c r="Z58" s="49">
        <v>0</v>
      </c>
      <c r="AA58" s="71">
        <v>58</v>
      </c>
      <c r="AB58" s="71"/>
      <c r="AC58" s="72"/>
      <c r="AD58" s="78" t="s">
        <v>1217</v>
      </c>
      <c r="AE58" s="78">
        <v>6950</v>
      </c>
      <c r="AF58" s="78">
        <v>7041</v>
      </c>
      <c r="AG58" s="78">
        <v>410338</v>
      </c>
      <c r="AH58" s="78">
        <v>404557</v>
      </c>
      <c r="AI58" s="78"/>
      <c r="AJ58" s="78"/>
      <c r="AK58" s="78" t="s">
        <v>1511</v>
      </c>
      <c r="AL58" s="78"/>
      <c r="AM58" s="78"/>
      <c r="AN58" s="80">
        <v>40401.969664351855</v>
      </c>
      <c r="AO58" s="82" t="s">
        <v>1706</v>
      </c>
      <c r="AP58" s="78" t="b">
        <v>0</v>
      </c>
      <c r="AQ58" s="78" t="b">
        <v>0</v>
      </c>
      <c r="AR58" s="78" t="b">
        <v>0</v>
      </c>
      <c r="AS58" s="78" t="s">
        <v>1100</v>
      </c>
      <c r="AT58" s="78">
        <v>490</v>
      </c>
      <c r="AU58" s="82" t="s">
        <v>1812</v>
      </c>
      <c r="AV58" s="78" t="b">
        <v>0</v>
      </c>
      <c r="AW58" s="78" t="s">
        <v>1867</v>
      </c>
      <c r="AX58" s="82" t="s">
        <v>1923</v>
      </c>
      <c r="AY58" s="78" t="s">
        <v>66</v>
      </c>
      <c r="AZ58" s="78" t="str">
        <f>REPLACE(INDEX(GroupVertices[Group],MATCH(Vertices[[#This Row],[Vertex]],GroupVertices[Vertex],0)),1,1,"")</f>
        <v>6</v>
      </c>
      <c r="BA58" s="48" t="s">
        <v>489</v>
      </c>
      <c r="BB58" s="48" t="s">
        <v>489</v>
      </c>
      <c r="BC58" s="48" t="s">
        <v>565</v>
      </c>
      <c r="BD58" s="48" t="s">
        <v>565</v>
      </c>
      <c r="BE58" s="48" t="s">
        <v>594</v>
      </c>
      <c r="BF58" s="48" t="s">
        <v>594</v>
      </c>
      <c r="BG58" s="120" t="s">
        <v>2689</v>
      </c>
      <c r="BH58" s="120" t="s">
        <v>2689</v>
      </c>
      <c r="BI58" s="120" t="s">
        <v>2761</v>
      </c>
      <c r="BJ58" s="120" t="s">
        <v>2761</v>
      </c>
      <c r="BK58" s="120">
        <v>1</v>
      </c>
      <c r="BL58" s="123">
        <v>7.142857142857143</v>
      </c>
      <c r="BM58" s="120">
        <v>1</v>
      </c>
      <c r="BN58" s="123">
        <v>7.142857142857143</v>
      </c>
      <c r="BO58" s="120">
        <v>0</v>
      </c>
      <c r="BP58" s="123">
        <v>0</v>
      </c>
      <c r="BQ58" s="120">
        <v>12</v>
      </c>
      <c r="BR58" s="123">
        <v>85.71428571428571</v>
      </c>
      <c r="BS58" s="120">
        <v>14</v>
      </c>
      <c r="BT58" s="2"/>
      <c r="BU58" s="3"/>
      <c r="BV58" s="3"/>
      <c r="BW58" s="3"/>
      <c r="BX58" s="3"/>
    </row>
    <row r="59" spans="1:76" ht="15">
      <c r="A59" s="64" t="s">
        <v>256</v>
      </c>
      <c r="B59" s="65"/>
      <c r="C59" s="65" t="s">
        <v>64</v>
      </c>
      <c r="D59" s="66">
        <v>162.1157146520604</v>
      </c>
      <c r="E59" s="68"/>
      <c r="F59" s="100" t="s">
        <v>673</v>
      </c>
      <c r="G59" s="65"/>
      <c r="H59" s="69" t="s">
        <v>256</v>
      </c>
      <c r="I59" s="70"/>
      <c r="J59" s="70"/>
      <c r="K59" s="69" t="s">
        <v>2092</v>
      </c>
      <c r="L59" s="73">
        <v>1</v>
      </c>
      <c r="M59" s="74">
        <v>2960.7177734375</v>
      </c>
      <c r="N59" s="74">
        <v>2240.952392578125</v>
      </c>
      <c r="O59" s="75"/>
      <c r="P59" s="76"/>
      <c r="Q59" s="76"/>
      <c r="R59" s="86"/>
      <c r="S59" s="48">
        <v>1</v>
      </c>
      <c r="T59" s="48">
        <v>1</v>
      </c>
      <c r="U59" s="49">
        <v>0</v>
      </c>
      <c r="V59" s="49">
        <v>0</v>
      </c>
      <c r="W59" s="49">
        <v>0</v>
      </c>
      <c r="X59" s="49">
        <v>0.999997</v>
      </c>
      <c r="Y59" s="49">
        <v>0</v>
      </c>
      <c r="Z59" s="49" t="s">
        <v>3029</v>
      </c>
      <c r="AA59" s="71">
        <v>59</v>
      </c>
      <c r="AB59" s="71"/>
      <c r="AC59" s="72"/>
      <c r="AD59" s="78" t="s">
        <v>1218</v>
      </c>
      <c r="AE59" s="78">
        <v>132</v>
      </c>
      <c r="AF59" s="78">
        <v>105</v>
      </c>
      <c r="AG59" s="78">
        <v>113</v>
      </c>
      <c r="AH59" s="78">
        <v>10</v>
      </c>
      <c r="AI59" s="78"/>
      <c r="AJ59" s="78" t="s">
        <v>1377</v>
      </c>
      <c r="AK59" s="78"/>
      <c r="AL59" s="78"/>
      <c r="AM59" s="78"/>
      <c r="AN59" s="80">
        <v>42542.52390046296</v>
      </c>
      <c r="AO59" s="82" t="s">
        <v>1707</v>
      </c>
      <c r="AP59" s="78" t="b">
        <v>0</v>
      </c>
      <c r="AQ59" s="78" t="b">
        <v>0</v>
      </c>
      <c r="AR59" s="78" t="b">
        <v>1</v>
      </c>
      <c r="AS59" s="78" t="s">
        <v>1100</v>
      </c>
      <c r="AT59" s="78">
        <v>4</v>
      </c>
      <c r="AU59" s="82" t="s">
        <v>1804</v>
      </c>
      <c r="AV59" s="78" t="b">
        <v>0</v>
      </c>
      <c r="AW59" s="78" t="s">
        <v>1867</v>
      </c>
      <c r="AX59" s="82" t="s">
        <v>1924</v>
      </c>
      <c r="AY59" s="78" t="s">
        <v>66</v>
      </c>
      <c r="AZ59" s="78" t="str">
        <f>REPLACE(INDEX(GroupVertices[Group],MATCH(Vertices[[#This Row],[Vertex]],GroupVertices[Vertex],0)),1,1,"")</f>
        <v>2</v>
      </c>
      <c r="BA59" s="48" t="s">
        <v>493</v>
      </c>
      <c r="BB59" s="48" t="s">
        <v>493</v>
      </c>
      <c r="BC59" s="48" t="s">
        <v>567</v>
      </c>
      <c r="BD59" s="48" t="s">
        <v>567</v>
      </c>
      <c r="BE59" s="48" t="s">
        <v>594</v>
      </c>
      <c r="BF59" s="48" t="s">
        <v>594</v>
      </c>
      <c r="BG59" s="120" t="s">
        <v>2698</v>
      </c>
      <c r="BH59" s="120" t="s">
        <v>2698</v>
      </c>
      <c r="BI59" s="120" t="s">
        <v>2770</v>
      </c>
      <c r="BJ59" s="120" t="s">
        <v>2770</v>
      </c>
      <c r="BK59" s="120">
        <v>1</v>
      </c>
      <c r="BL59" s="123">
        <v>8.333333333333334</v>
      </c>
      <c r="BM59" s="120">
        <v>2</v>
      </c>
      <c r="BN59" s="123">
        <v>16.666666666666668</v>
      </c>
      <c r="BO59" s="120">
        <v>0</v>
      </c>
      <c r="BP59" s="123">
        <v>0</v>
      </c>
      <c r="BQ59" s="120">
        <v>9</v>
      </c>
      <c r="BR59" s="123">
        <v>75</v>
      </c>
      <c r="BS59" s="120">
        <v>12</v>
      </c>
      <c r="BT59" s="2"/>
      <c r="BU59" s="3"/>
      <c r="BV59" s="3"/>
      <c r="BW59" s="3"/>
      <c r="BX59" s="3"/>
    </row>
    <row r="60" spans="1:76" ht="15">
      <c r="A60" s="64" t="s">
        <v>257</v>
      </c>
      <c r="B60" s="65"/>
      <c r="C60" s="65" t="s">
        <v>64</v>
      </c>
      <c r="D60" s="66">
        <v>162.48269540573773</v>
      </c>
      <c r="E60" s="68"/>
      <c r="F60" s="100" t="s">
        <v>674</v>
      </c>
      <c r="G60" s="65"/>
      <c r="H60" s="69" t="s">
        <v>257</v>
      </c>
      <c r="I60" s="70"/>
      <c r="J60" s="70"/>
      <c r="K60" s="69" t="s">
        <v>2093</v>
      </c>
      <c r="L60" s="73">
        <v>151.83189655172413</v>
      </c>
      <c r="M60" s="74">
        <v>7769.19580078125</v>
      </c>
      <c r="N60" s="74">
        <v>4853.50830078125</v>
      </c>
      <c r="O60" s="75"/>
      <c r="P60" s="76"/>
      <c r="Q60" s="76"/>
      <c r="R60" s="86"/>
      <c r="S60" s="48">
        <v>0</v>
      </c>
      <c r="T60" s="48">
        <v>2</v>
      </c>
      <c r="U60" s="49">
        <v>14</v>
      </c>
      <c r="V60" s="49">
        <v>0.058824</v>
      </c>
      <c r="W60" s="49">
        <v>0</v>
      </c>
      <c r="X60" s="49">
        <v>0.944355</v>
      </c>
      <c r="Y60" s="49">
        <v>0</v>
      </c>
      <c r="Z60" s="49">
        <v>0</v>
      </c>
      <c r="AA60" s="71">
        <v>60</v>
      </c>
      <c r="AB60" s="71"/>
      <c r="AC60" s="72"/>
      <c r="AD60" s="78" t="s">
        <v>1219</v>
      </c>
      <c r="AE60" s="78">
        <v>4897</v>
      </c>
      <c r="AF60" s="78">
        <v>438</v>
      </c>
      <c r="AG60" s="78">
        <v>44759</v>
      </c>
      <c r="AH60" s="78">
        <v>74627</v>
      </c>
      <c r="AI60" s="78"/>
      <c r="AJ60" s="78" t="s">
        <v>1378</v>
      </c>
      <c r="AK60" s="78"/>
      <c r="AL60" s="82" t="s">
        <v>1597</v>
      </c>
      <c r="AM60" s="78"/>
      <c r="AN60" s="80">
        <v>42422.84605324074</v>
      </c>
      <c r="AO60" s="82" t="s">
        <v>1708</v>
      </c>
      <c r="AP60" s="78" t="b">
        <v>0</v>
      </c>
      <c r="AQ60" s="78" t="b">
        <v>0</v>
      </c>
      <c r="AR60" s="78" t="b">
        <v>0</v>
      </c>
      <c r="AS60" s="78" t="s">
        <v>1100</v>
      </c>
      <c r="AT60" s="78">
        <v>18</v>
      </c>
      <c r="AU60" s="82" t="s">
        <v>1804</v>
      </c>
      <c r="AV60" s="78" t="b">
        <v>0</v>
      </c>
      <c r="AW60" s="78" t="s">
        <v>1867</v>
      </c>
      <c r="AX60" s="82" t="s">
        <v>1925</v>
      </c>
      <c r="AY60" s="78" t="s">
        <v>66</v>
      </c>
      <c r="AZ60" s="78" t="str">
        <f>REPLACE(INDEX(GroupVertices[Group],MATCH(Vertices[[#This Row],[Vertex]],GroupVertices[Vertex],0)),1,1,"")</f>
        <v>8</v>
      </c>
      <c r="BA60" s="48"/>
      <c r="BB60" s="48"/>
      <c r="BC60" s="48"/>
      <c r="BD60" s="48"/>
      <c r="BE60" s="48"/>
      <c r="BF60" s="48"/>
      <c r="BG60" s="120" t="s">
        <v>2699</v>
      </c>
      <c r="BH60" s="120" t="s">
        <v>2699</v>
      </c>
      <c r="BI60" s="120" t="s">
        <v>2771</v>
      </c>
      <c r="BJ60" s="120" t="s">
        <v>2771</v>
      </c>
      <c r="BK60" s="120">
        <v>0</v>
      </c>
      <c r="BL60" s="123">
        <v>0</v>
      </c>
      <c r="BM60" s="120">
        <v>4</v>
      </c>
      <c r="BN60" s="123">
        <v>19.047619047619047</v>
      </c>
      <c r="BO60" s="120">
        <v>0</v>
      </c>
      <c r="BP60" s="123">
        <v>0</v>
      </c>
      <c r="BQ60" s="120">
        <v>17</v>
      </c>
      <c r="BR60" s="123">
        <v>80.95238095238095</v>
      </c>
      <c r="BS60" s="120">
        <v>21</v>
      </c>
      <c r="BT60" s="2"/>
      <c r="BU60" s="3"/>
      <c r="BV60" s="3"/>
      <c r="BW60" s="3"/>
      <c r="BX60" s="3"/>
    </row>
    <row r="61" spans="1:76" ht="15">
      <c r="A61" s="64" t="s">
        <v>341</v>
      </c>
      <c r="B61" s="65"/>
      <c r="C61" s="65" t="s">
        <v>64</v>
      </c>
      <c r="D61" s="66">
        <v>167.01099545636865</v>
      </c>
      <c r="E61" s="68"/>
      <c r="F61" s="100" t="s">
        <v>1828</v>
      </c>
      <c r="G61" s="65"/>
      <c r="H61" s="69" t="s">
        <v>341</v>
      </c>
      <c r="I61" s="70"/>
      <c r="J61" s="70"/>
      <c r="K61" s="69" t="s">
        <v>2094</v>
      </c>
      <c r="L61" s="73">
        <v>1</v>
      </c>
      <c r="M61" s="74">
        <v>7458.64306640625</v>
      </c>
      <c r="N61" s="74">
        <v>4650.59130859375</v>
      </c>
      <c r="O61" s="75"/>
      <c r="P61" s="76"/>
      <c r="Q61" s="76"/>
      <c r="R61" s="86"/>
      <c r="S61" s="48">
        <v>1</v>
      </c>
      <c r="T61" s="48">
        <v>0</v>
      </c>
      <c r="U61" s="49">
        <v>0</v>
      </c>
      <c r="V61" s="49">
        <v>0.041667</v>
      </c>
      <c r="W61" s="49">
        <v>0</v>
      </c>
      <c r="X61" s="49">
        <v>0.551351</v>
      </c>
      <c r="Y61" s="49">
        <v>0</v>
      </c>
      <c r="Z61" s="49">
        <v>0</v>
      </c>
      <c r="AA61" s="71">
        <v>61</v>
      </c>
      <c r="AB61" s="71"/>
      <c r="AC61" s="72"/>
      <c r="AD61" s="78" t="s">
        <v>1220</v>
      </c>
      <c r="AE61" s="78">
        <v>1918</v>
      </c>
      <c r="AF61" s="78">
        <v>4547</v>
      </c>
      <c r="AG61" s="78">
        <v>15640</v>
      </c>
      <c r="AH61" s="78">
        <v>2810</v>
      </c>
      <c r="AI61" s="78"/>
      <c r="AJ61" s="78" t="s">
        <v>1379</v>
      </c>
      <c r="AK61" s="78" t="s">
        <v>1512</v>
      </c>
      <c r="AL61" s="82" t="s">
        <v>1598</v>
      </c>
      <c r="AM61" s="78"/>
      <c r="AN61" s="80">
        <v>39898.596030092594</v>
      </c>
      <c r="AO61" s="82" t="s">
        <v>1709</v>
      </c>
      <c r="AP61" s="78" t="b">
        <v>0</v>
      </c>
      <c r="AQ61" s="78" t="b">
        <v>0</v>
      </c>
      <c r="AR61" s="78" t="b">
        <v>1</v>
      </c>
      <c r="AS61" s="78" t="s">
        <v>1100</v>
      </c>
      <c r="AT61" s="78">
        <v>161</v>
      </c>
      <c r="AU61" s="82" t="s">
        <v>1809</v>
      </c>
      <c r="AV61" s="78" t="b">
        <v>0</v>
      </c>
      <c r="AW61" s="78" t="s">
        <v>1867</v>
      </c>
      <c r="AX61" s="82" t="s">
        <v>1926</v>
      </c>
      <c r="AY61" s="78" t="s">
        <v>65</v>
      </c>
      <c r="AZ61" s="78" t="str">
        <f>REPLACE(INDEX(GroupVertices[Group],MATCH(Vertices[[#This Row],[Vertex]],GroupVertices[Vertex],0)),1,1,"")</f>
        <v>8</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258</v>
      </c>
      <c r="B62" s="65"/>
      <c r="C62" s="65" t="s">
        <v>64</v>
      </c>
      <c r="D62" s="66">
        <v>162.71632879846925</v>
      </c>
      <c r="E62" s="68"/>
      <c r="F62" s="100" t="s">
        <v>675</v>
      </c>
      <c r="G62" s="65"/>
      <c r="H62" s="69" t="s">
        <v>258</v>
      </c>
      <c r="I62" s="70"/>
      <c r="J62" s="70"/>
      <c r="K62" s="69" t="s">
        <v>2095</v>
      </c>
      <c r="L62" s="73">
        <v>1</v>
      </c>
      <c r="M62" s="74">
        <v>1116.8472900390625</v>
      </c>
      <c r="N62" s="74">
        <v>730.5148315429688</v>
      </c>
      <c r="O62" s="75"/>
      <c r="P62" s="76"/>
      <c r="Q62" s="76"/>
      <c r="R62" s="86"/>
      <c r="S62" s="48">
        <v>1</v>
      </c>
      <c r="T62" s="48">
        <v>1</v>
      </c>
      <c r="U62" s="49">
        <v>0</v>
      </c>
      <c r="V62" s="49">
        <v>0</v>
      </c>
      <c r="W62" s="49">
        <v>0</v>
      </c>
      <c r="X62" s="49">
        <v>0.999997</v>
      </c>
      <c r="Y62" s="49">
        <v>0</v>
      </c>
      <c r="Z62" s="49" t="s">
        <v>3029</v>
      </c>
      <c r="AA62" s="71">
        <v>62</v>
      </c>
      <c r="AB62" s="71"/>
      <c r="AC62" s="72"/>
      <c r="AD62" s="78" t="s">
        <v>1221</v>
      </c>
      <c r="AE62" s="78">
        <v>979</v>
      </c>
      <c r="AF62" s="78">
        <v>650</v>
      </c>
      <c r="AG62" s="78">
        <v>30455</v>
      </c>
      <c r="AH62" s="78">
        <v>2690</v>
      </c>
      <c r="AI62" s="78"/>
      <c r="AJ62" s="78" t="s">
        <v>1380</v>
      </c>
      <c r="AK62" s="78" t="s">
        <v>1513</v>
      </c>
      <c r="AL62" s="78"/>
      <c r="AM62" s="78"/>
      <c r="AN62" s="80">
        <v>41325.87868055556</v>
      </c>
      <c r="AO62" s="82" t="s">
        <v>1710</v>
      </c>
      <c r="AP62" s="78" t="b">
        <v>1</v>
      </c>
      <c r="AQ62" s="78" t="b">
        <v>0</v>
      </c>
      <c r="AR62" s="78" t="b">
        <v>0</v>
      </c>
      <c r="AS62" s="78" t="s">
        <v>1100</v>
      </c>
      <c r="AT62" s="78">
        <v>162</v>
      </c>
      <c r="AU62" s="82" t="s">
        <v>1804</v>
      </c>
      <c r="AV62" s="78" t="b">
        <v>0</v>
      </c>
      <c r="AW62" s="78" t="s">
        <v>1867</v>
      </c>
      <c r="AX62" s="82" t="s">
        <v>1927</v>
      </c>
      <c r="AY62" s="78" t="s">
        <v>66</v>
      </c>
      <c r="AZ62" s="78" t="str">
        <f>REPLACE(INDEX(GroupVertices[Group],MATCH(Vertices[[#This Row],[Vertex]],GroupVertices[Vertex],0)),1,1,"")</f>
        <v>2</v>
      </c>
      <c r="BA62" s="48"/>
      <c r="BB62" s="48"/>
      <c r="BC62" s="48"/>
      <c r="BD62" s="48"/>
      <c r="BE62" s="48" t="s">
        <v>598</v>
      </c>
      <c r="BF62" s="48" t="s">
        <v>598</v>
      </c>
      <c r="BG62" s="120" t="s">
        <v>2700</v>
      </c>
      <c r="BH62" s="120" t="s">
        <v>2700</v>
      </c>
      <c r="BI62" s="120" t="s">
        <v>2772</v>
      </c>
      <c r="BJ62" s="120" t="s">
        <v>2772</v>
      </c>
      <c r="BK62" s="120">
        <v>0</v>
      </c>
      <c r="BL62" s="123">
        <v>0</v>
      </c>
      <c r="BM62" s="120">
        <v>0</v>
      </c>
      <c r="BN62" s="123">
        <v>0</v>
      </c>
      <c r="BO62" s="120">
        <v>0</v>
      </c>
      <c r="BP62" s="123">
        <v>0</v>
      </c>
      <c r="BQ62" s="120">
        <v>2</v>
      </c>
      <c r="BR62" s="123">
        <v>100</v>
      </c>
      <c r="BS62" s="120">
        <v>2</v>
      </c>
      <c r="BT62" s="2"/>
      <c r="BU62" s="3"/>
      <c r="BV62" s="3"/>
      <c r="BW62" s="3"/>
      <c r="BX62" s="3"/>
    </row>
    <row r="63" spans="1:76" ht="15">
      <c r="A63" s="64" t="s">
        <v>259</v>
      </c>
      <c r="B63" s="65"/>
      <c r="C63" s="65" t="s">
        <v>64</v>
      </c>
      <c r="D63" s="66">
        <v>163.10094226103195</v>
      </c>
      <c r="E63" s="68"/>
      <c r="F63" s="100" t="s">
        <v>676</v>
      </c>
      <c r="G63" s="65"/>
      <c r="H63" s="69" t="s">
        <v>259</v>
      </c>
      <c r="I63" s="70"/>
      <c r="J63" s="70"/>
      <c r="K63" s="69" t="s">
        <v>2096</v>
      </c>
      <c r="L63" s="73">
        <v>1</v>
      </c>
      <c r="M63" s="74">
        <v>1731.470703125</v>
      </c>
      <c r="N63" s="74">
        <v>730.5148315429688</v>
      </c>
      <c r="O63" s="75"/>
      <c r="P63" s="76"/>
      <c r="Q63" s="76"/>
      <c r="R63" s="86"/>
      <c r="S63" s="48">
        <v>1</v>
      </c>
      <c r="T63" s="48">
        <v>1</v>
      </c>
      <c r="U63" s="49">
        <v>0</v>
      </c>
      <c r="V63" s="49">
        <v>0</v>
      </c>
      <c r="W63" s="49">
        <v>0</v>
      </c>
      <c r="X63" s="49">
        <v>0.999997</v>
      </c>
      <c r="Y63" s="49">
        <v>0</v>
      </c>
      <c r="Z63" s="49" t="s">
        <v>3029</v>
      </c>
      <c r="AA63" s="71">
        <v>63</v>
      </c>
      <c r="AB63" s="71"/>
      <c r="AC63" s="72"/>
      <c r="AD63" s="78" t="s">
        <v>1222</v>
      </c>
      <c r="AE63" s="78">
        <v>1694</v>
      </c>
      <c r="AF63" s="78">
        <v>999</v>
      </c>
      <c r="AG63" s="78">
        <v>1515</v>
      </c>
      <c r="AH63" s="78">
        <v>660</v>
      </c>
      <c r="AI63" s="78"/>
      <c r="AJ63" s="78" t="s">
        <v>1381</v>
      </c>
      <c r="AK63" s="78" t="s">
        <v>1514</v>
      </c>
      <c r="AL63" s="82" t="s">
        <v>1599</v>
      </c>
      <c r="AM63" s="78"/>
      <c r="AN63" s="80">
        <v>40587.39759259259</v>
      </c>
      <c r="AO63" s="82" t="s">
        <v>1711</v>
      </c>
      <c r="AP63" s="78" t="b">
        <v>0</v>
      </c>
      <c r="AQ63" s="78" t="b">
        <v>0</v>
      </c>
      <c r="AR63" s="78" t="b">
        <v>1</v>
      </c>
      <c r="AS63" s="78" t="s">
        <v>1100</v>
      </c>
      <c r="AT63" s="78">
        <v>21</v>
      </c>
      <c r="AU63" s="82" t="s">
        <v>1807</v>
      </c>
      <c r="AV63" s="78" t="b">
        <v>0</v>
      </c>
      <c r="AW63" s="78" t="s">
        <v>1867</v>
      </c>
      <c r="AX63" s="82" t="s">
        <v>1928</v>
      </c>
      <c r="AY63" s="78" t="s">
        <v>66</v>
      </c>
      <c r="AZ63" s="78" t="str">
        <f>REPLACE(INDEX(GroupVertices[Group],MATCH(Vertices[[#This Row],[Vertex]],GroupVertices[Vertex],0)),1,1,"")</f>
        <v>2</v>
      </c>
      <c r="BA63" s="48" t="s">
        <v>494</v>
      </c>
      <c r="BB63" s="48" t="s">
        <v>494</v>
      </c>
      <c r="BC63" s="48" t="s">
        <v>562</v>
      </c>
      <c r="BD63" s="48" t="s">
        <v>562</v>
      </c>
      <c r="BE63" s="48"/>
      <c r="BF63" s="48"/>
      <c r="BG63" s="120" t="s">
        <v>2701</v>
      </c>
      <c r="BH63" s="120" t="s">
        <v>2701</v>
      </c>
      <c r="BI63" s="120" t="s">
        <v>2773</v>
      </c>
      <c r="BJ63" s="120" t="s">
        <v>2773</v>
      </c>
      <c r="BK63" s="120">
        <v>0</v>
      </c>
      <c r="BL63" s="123">
        <v>0</v>
      </c>
      <c r="BM63" s="120">
        <v>0</v>
      </c>
      <c r="BN63" s="123">
        <v>0</v>
      </c>
      <c r="BO63" s="120">
        <v>0</v>
      </c>
      <c r="BP63" s="123">
        <v>0</v>
      </c>
      <c r="BQ63" s="120">
        <v>20</v>
      </c>
      <c r="BR63" s="123">
        <v>100</v>
      </c>
      <c r="BS63" s="120">
        <v>20</v>
      </c>
      <c r="BT63" s="2"/>
      <c r="BU63" s="3"/>
      <c r="BV63" s="3"/>
      <c r="BW63" s="3"/>
      <c r="BX63" s="3"/>
    </row>
    <row r="64" spans="1:76" ht="15">
      <c r="A64" s="64" t="s">
        <v>260</v>
      </c>
      <c r="B64" s="65"/>
      <c r="C64" s="65" t="s">
        <v>64</v>
      </c>
      <c r="D64" s="66">
        <v>163.78641381895173</v>
      </c>
      <c r="E64" s="68"/>
      <c r="F64" s="100" t="s">
        <v>677</v>
      </c>
      <c r="G64" s="65"/>
      <c r="H64" s="69" t="s">
        <v>260</v>
      </c>
      <c r="I64" s="70"/>
      <c r="J64" s="70"/>
      <c r="K64" s="69" t="s">
        <v>2097</v>
      </c>
      <c r="L64" s="73">
        <v>1</v>
      </c>
      <c r="M64" s="74">
        <v>2346.09423828125</v>
      </c>
      <c r="N64" s="74">
        <v>730.5148315429688</v>
      </c>
      <c r="O64" s="75"/>
      <c r="P64" s="76"/>
      <c r="Q64" s="76"/>
      <c r="R64" s="86"/>
      <c r="S64" s="48">
        <v>1</v>
      </c>
      <c r="T64" s="48">
        <v>1</v>
      </c>
      <c r="U64" s="49">
        <v>0</v>
      </c>
      <c r="V64" s="49">
        <v>0</v>
      </c>
      <c r="W64" s="49">
        <v>0</v>
      </c>
      <c r="X64" s="49">
        <v>0.999997</v>
      </c>
      <c r="Y64" s="49">
        <v>0</v>
      </c>
      <c r="Z64" s="49" t="s">
        <v>3029</v>
      </c>
      <c r="AA64" s="71">
        <v>64</v>
      </c>
      <c r="AB64" s="71"/>
      <c r="AC64" s="72"/>
      <c r="AD64" s="78" t="s">
        <v>1223</v>
      </c>
      <c r="AE64" s="78">
        <v>1002</v>
      </c>
      <c r="AF64" s="78">
        <v>1621</v>
      </c>
      <c r="AG64" s="78">
        <v>1555</v>
      </c>
      <c r="AH64" s="78">
        <v>2068</v>
      </c>
      <c r="AI64" s="78"/>
      <c r="AJ64" s="78" t="s">
        <v>1382</v>
      </c>
      <c r="AK64" s="78"/>
      <c r="AL64" s="82" t="s">
        <v>1600</v>
      </c>
      <c r="AM64" s="78"/>
      <c r="AN64" s="80">
        <v>40923.23737268519</v>
      </c>
      <c r="AO64" s="82" t="s">
        <v>1712</v>
      </c>
      <c r="AP64" s="78" t="b">
        <v>0</v>
      </c>
      <c r="AQ64" s="78" t="b">
        <v>0</v>
      </c>
      <c r="AR64" s="78" t="b">
        <v>1</v>
      </c>
      <c r="AS64" s="78" t="s">
        <v>1100</v>
      </c>
      <c r="AT64" s="78">
        <v>65</v>
      </c>
      <c r="AU64" s="82" t="s">
        <v>1804</v>
      </c>
      <c r="AV64" s="78" t="b">
        <v>0</v>
      </c>
      <c r="AW64" s="78" t="s">
        <v>1867</v>
      </c>
      <c r="AX64" s="82" t="s">
        <v>1929</v>
      </c>
      <c r="AY64" s="78" t="s">
        <v>66</v>
      </c>
      <c r="AZ64" s="78" t="str">
        <f>REPLACE(INDEX(GroupVertices[Group],MATCH(Vertices[[#This Row],[Vertex]],GroupVertices[Vertex],0)),1,1,"")</f>
        <v>2</v>
      </c>
      <c r="BA64" s="48" t="s">
        <v>495</v>
      </c>
      <c r="BB64" s="48" t="s">
        <v>495</v>
      </c>
      <c r="BC64" s="48" t="s">
        <v>562</v>
      </c>
      <c r="BD64" s="48" t="s">
        <v>562</v>
      </c>
      <c r="BE64" s="48" t="s">
        <v>599</v>
      </c>
      <c r="BF64" s="48" t="s">
        <v>599</v>
      </c>
      <c r="BG64" s="120" t="s">
        <v>2702</v>
      </c>
      <c r="BH64" s="120" t="s">
        <v>2702</v>
      </c>
      <c r="BI64" s="120" t="s">
        <v>2774</v>
      </c>
      <c r="BJ64" s="120" t="s">
        <v>2774</v>
      </c>
      <c r="BK64" s="120">
        <v>0</v>
      </c>
      <c r="BL64" s="123">
        <v>0</v>
      </c>
      <c r="BM64" s="120">
        <v>1</v>
      </c>
      <c r="BN64" s="123">
        <v>5.882352941176471</v>
      </c>
      <c r="BO64" s="120">
        <v>0</v>
      </c>
      <c r="BP64" s="123">
        <v>0</v>
      </c>
      <c r="BQ64" s="120">
        <v>16</v>
      </c>
      <c r="BR64" s="123">
        <v>94.11764705882354</v>
      </c>
      <c r="BS64" s="120">
        <v>17</v>
      </c>
      <c r="BT64" s="2"/>
      <c r="BU64" s="3"/>
      <c r="BV64" s="3"/>
      <c r="BW64" s="3"/>
      <c r="BX64" s="3"/>
    </row>
    <row r="65" spans="1:76" ht="15">
      <c r="A65" s="64" t="s">
        <v>261</v>
      </c>
      <c r="B65" s="65"/>
      <c r="C65" s="65" t="s">
        <v>64</v>
      </c>
      <c r="D65" s="66">
        <v>169.81790230206272</v>
      </c>
      <c r="E65" s="68"/>
      <c r="F65" s="100" t="s">
        <v>678</v>
      </c>
      <c r="G65" s="65"/>
      <c r="H65" s="69" t="s">
        <v>261</v>
      </c>
      <c r="I65" s="70"/>
      <c r="J65" s="70"/>
      <c r="K65" s="69" t="s">
        <v>2098</v>
      </c>
      <c r="L65" s="73">
        <v>1</v>
      </c>
      <c r="M65" s="74">
        <v>2463.776611328125</v>
      </c>
      <c r="N65" s="74">
        <v>9571.345703125</v>
      </c>
      <c r="O65" s="75"/>
      <c r="P65" s="76"/>
      <c r="Q65" s="76"/>
      <c r="R65" s="86"/>
      <c r="S65" s="48">
        <v>0</v>
      </c>
      <c r="T65" s="48">
        <v>1</v>
      </c>
      <c r="U65" s="49">
        <v>0</v>
      </c>
      <c r="V65" s="49">
        <v>0.016129</v>
      </c>
      <c r="W65" s="49">
        <v>0.027419</v>
      </c>
      <c r="X65" s="49">
        <v>0.542437</v>
      </c>
      <c r="Y65" s="49">
        <v>0</v>
      </c>
      <c r="Z65" s="49">
        <v>0</v>
      </c>
      <c r="AA65" s="71">
        <v>65</v>
      </c>
      <c r="AB65" s="71"/>
      <c r="AC65" s="72"/>
      <c r="AD65" s="78" t="s">
        <v>1224</v>
      </c>
      <c r="AE65" s="78">
        <v>7426</v>
      </c>
      <c r="AF65" s="78">
        <v>7094</v>
      </c>
      <c r="AG65" s="78">
        <v>34689</v>
      </c>
      <c r="AH65" s="78">
        <v>39</v>
      </c>
      <c r="AI65" s="78"/>
      <c r="AJ65" s="78" t="s">
        <v>1383</v>
      </c>
      <c r="AK65" s="78" t="s">
        <v>1515</v>
      </c>
      <c r="AL65" s="82" t="s">
        <v>1601</v>
      </c>
      <c r="AM65" s="78"/>
      <c r="AN65" s="80">
        <v>41112.05386574074</v>
      </c>
      <c r="AO65" s="82" t="s">
        <v>1713</v>
      </c>
      <c r="AP65" s="78" t="b">
        <v>0</v>
      </c>
      <c r="AQ65" s="78" t="b">
        <v>0</v>
      </c>
      <c r="AR65" s="78" t="b">
        <v>1</v>
      </c>
      <c r="AS65" s="78" t="s">
        <v>1100</v>
      </c>
      <c r="AT65" s="78">
        <v>219</v>
      </c>
      <c r="AU65" s="82" t="s">
        <v>1804</v>
      </c>
      <c r="AV65" s="78" t="b">
        <v>0</v>
      </c>
      <c r="AW65" s="78" t="s">
        <v>1867</v>
      </c>
      <c r="AX65" s="82" t="s">
        <v>1930</v>
      </c>
      <c r="AY65" s="78" t="s">
        <v>66</v>
      </c>
      <c r="AZ65" s="78" t="str">
        <f>REPLACE(INDEX(GroupVertices[Group],MATCH(Vertices[[#This Row],[Vertex]],GroupVertices[Vertex],0)),1,1,"")</f>
        <v>1</v>
      </c>
      <c r="BA65" s="48"/>
      <c r="BB65" s="48"/>
      <c r="BC65" s="48"/>
      <c r="BD65" s="48"/>
      <c r="BE65" s="48"/>
      <c r="BF65" s="48"/>
      <c r="BG65" s="120" t="s">
        <v>2454</v>
      </c>
      <c r="BH65" s="120" t="s">
        <v>2454</v>
      </c>
      <c r="BI65" s="120" t="s">
        <v>2775</v>
      </c>
      <c r="BJ65" s="120" t="s">
        <v>2775</v>
      </c>
      <c r="BK65" s="120">
        <v>2</v>
      </c>
      <c r="BL65" s="123">
        <v>9.523809523809524</v>
      </c>
      <c r="BM65" s="120">
        <v>0</v>
      </c>
      <c r="BN65" s="123">
        <v>0</v>
      </c>
      <c r="BO65" s="120">
        <v>0</v>
      </c>
      <c r="BP65" s="123">
        <v>0</v>
      </c>
      <c r="BQ65" s="120">
        <v>19</v>
      </c>
      <c r="BR65" s="123">
        <v>90.47619047619048</v>
      </c>
      <c r="BS65" s="120">
        <v>21</v>
      </c>
      <c r="BT65" s="2"/>
      <c r="BU65" s="3"/>
      <c r="BV65" s="3"/>
      <c r="BW65" s="3"/>
      <c r="BX65" s="3"/>
    </row>
    <row r="66" spans="1:76" ht="15">
      <c r="A66" s="64" t="s">
        <v>295</v>
      </c>
      <c r="B66" s="65"/>
      <c r="C66" s="65" t="s">
        <v>64</v>
      </c>
      <c r="D66" s="66">
        <v>175.71494137992255</v>
      </c>
      <c r="E66" s="68"/>
      <c r="F66" s="100" t="s">
        <v>709</v>
      </c>
      <c r="G66" s="65"/>
      <c r="H66" s="69" t="s">
        <v>295</v>
      </c>
      <c r="I66" s="70"/>
      <c r="J66" s="70"/>
      <c r="K66" s="69" t="s">
        <v>2099</v>
      </c>
      <c r="L66" s="73">
        <v>9999</v>
      </c>
      <c r="M66" s="74">
        <v>2197.099365234375</v>
      </c>
      <c r="N66" s="74">
        <v>7087.9560546875</v>
      </c>
      <c r="O66" s="75"/>
      <c r="P66" s="76"/>
      <c r="Q66" s="76"/>
      <c r="R66" s="86"/>
      <c r="S66" s="48">
        <v>31</v>
      </c>
      <c r="T66" s="48">
        <v>1</v>
      </c>
      <c r="U66" s="49">
        <v>928</v>
      </c>
      <c r="V66" s="49">
        <v>0.03125</v>
      </c>
      <c r="W66" s="49">
        <v>0.165109</v>
      </c>
      <c r="X66" s="49">
        <v>14.312405</v>
      </c>
      <c r="Y66" s="49">
        <v>0</v>
      </c>
      <c r="Z66" s="49">
        <v>0</v>
      </c>
      <c r="AA66" s="71">
        <v>66</v>
      </c>
      <c r="AB66" s="71"/>
      <c r="AC66" s="72"/>
      <c r="AD66" s="78" t="s">
        <v>1225</v>
      </c>
      <c r="AE66" s="78">
        <v>826</v>
      </c>
      <c r="AF66" s="78">
        <v>12445</v>
      </c>
      <c r="AG66" s="78">
        <v>2159</v>
      </c>
      <c r="AH66" s="78">
        <v>1104</v>
      </c>
      <c r="AI66" s="78"/>
      <c r="AJ66" s="78" t="s">
        <v>1384</v>
      </c>
      <c r="AK66" s="78" t="s">
        <v>1516</v>
      </c>
      <c r="AL66" s="82" t="s">
        <v>1602</v>
      </c>
      <c r="AM66" s="78"/>
      <c r="AN66" s="80">
        <v>41128.70875</v>
      </c>
      <c r="AO66" s="82" t="s">
        <v>1714</v>
      </c>
      <c r="AP66" s="78" t="b">
        <v>0</v>
      </c>
      <c r="AQ66" s="78" t="b">
        <v>0</v>
      </c>
      <c r="AR66" s="78" t="b">
        <v>1</v>
      </c>
      <c r="AS66" s="78" t="s">
        <v>1100</v>
      </c>
      <c r="AT66" s="78">
        <v>335</v>
      </c>
      <c r="AU66" s="82" t="s">
        <v>1813</v>
      </c>
      <c r="AV66" s="78" t="b">
        <v>1</v>
      </c>
      <c r="AW66" s="78" t="s">
        <v>1867</v>
      </c>
      <c r="AX66" s="82" t="s">
        <v>1931</v>
      </c>
      <c r="AY66" s="78" t="s">
        <v>66</v>
      </c>
      <c r="AZ66" s="78" t="str">
        <f>REPLACE(INDEX(GroupVertices[Group],MATCH(Vertices[[#This Row],[Vertex]],GroupVertices[Vertex],0)),1,1,"")</f>
        <v>1</v>
      </c>
      <c r="BA66" s="48" t="s">
        <v>503</v>
      </c>
      <c r="BB66" s="48" t="s">
        <v>503</v>
      </c>
      <c r="BC66" s="48" t="s">
        <v>562</v>
      </c>
      <c r="BD66" s="48" t="s">
        <v>562</v>
      </c>
      <c r="BE66" s="48"/>
      <c r="BF66" s="48"/>
      <c r="BG66" s="120" t="s">
        <v>2703</v>
      </c>
      <c r="BH66" s="120" t="s">
        <v>2703</v>
      </c>
      <c r="BI66" s="120" t="s">
        <v>2776</v>
      </c>
      <c r="BJ66" s="120" t="s">
        <v>2776</v>
      </c>
      <c r="BK66" s="120">
        <v>2</v>
      </c>
      <c r="BL66" s="123">
        <v>11.11111111111111</v>
      </c>
      <c r="BM66" s="120">
        <v>0</v>
      </c>
      <c r="BN66" s="123">
        <v>0</v>
      </c>
      <c r="BO66" s="120">
        <v>0</v>
      </c>
      <c r="BP66" s="123">
        <v>0</v>
      </c>
      <c r="BQ66" s="120">
        <v>16</v>
      </c>
      <c r="BR66" s="123">
        <v>88.88888888888889</v>
      </c>
      <c r="BS66" s="120">
        <v>18</v>
      </c>
      <c r="BT66" s="2"/>
      <c r="BU66" s="3"/>
      <c r="BV66" s="3"/>
      <c r="BW66" s="3"/>
      <c r="BX66" s="3"/>
    </row>
    <row r="67" spans="1:76" ht="15">
      <c r="A67" s="64" t="s">
        <v>262</v>
      </c>
      <c r="B67" s="65"/>
      <c r="C67" s="65" t="s">
        <v>64</v>
      </c>
      <c r="D67" s="66">
        <v>162.01653066458005</v>
      </c>
      <c r="E67" s="68"/>
      <c r="F67" s="100" t="s">
        <v>679</v>
      </c>
      <c r="G67" s="65"/>
      <c r="H67" s="69" t="s">
        <v>262</v>
      </c>
      <c r="I67" s="70"/>
      <c r="J67" s="70"/>
      <c r="K67" s="69" t="s">
        <v>2100</v>
      </c>
      <c r="L67" s="73">
        <v>1</v>
      </c>
      <c r="M67" s="74">
        <v>2129.13427734375</v>
      </c>
      <c r="N67" s="74">
        <v>9646.09375</v>
      </c>
      <c r="O67" s="75"/>
      <c r="P67" s="76"/>
      <c r="Q67" s="76"/>
      <c r="R67" s="86"/>
      <c r="S67" s="48">
        <v>0</v>
      </c>
      <c r="T67" s="48">
        <v>1</v>
      </c>
      <c r="U67" s="49">
        <v>0</v>
      </c>
      <c r="V67" s="49">
        <v>0.016129</v>
      </c>
      <c r="W67" s="49">
        <v>0.027419</v>
      </c>
      <c r="X67" s="49">
        <v>0.542437</v>
      </c>
      <c r="Y67" s="49">
        <v>0</v>
      </c>
      <c r="Z67" s="49">
        <v>0</v>
      </c>
      <c r="AA67" s="71">
        <v>67</v>
      </c>
      <c r="AB67" s="71"/>
      <c r="AC67" s="72"/>
      <c r="AD67" s="78" t="s">
        <v>1226</v>
      </c>
      <c r="AE67" s="78">
        <v>115</v>
      </c>
      <c r="AF67" s="78">
        <v>15</v>
      </c>
      <c r="AG67" s="78">
        <v>14296</v>
      </c>
      <c r="AH67" s="78">
        <v>181</v>
      </c>
      <c r="AI67" s="78"/>
      <c r="AJ67" s="78"/>
      <c r="AK67" s="78" t="s">
        <v>1517</v>
      </c>
      <c r="AL67" s="78"/>
      <c r="AM67" s="78"/>
      <c r="AN67" s="80">
        <v>41920.097280092596</v>
      </c>
      <c r="AO67" s="78"/>
      <c r="AP67" s="78" t="b">
        <v>1</v>
      </c>
      <c r="AQ67" s="78" t="b">
        <v>0</v>
      </c>
      <c r="AR67" s="78" t="b">
        <v>0</v>
      </c>
      <c r="AS67" s="78" t="s">
        <v>1100</v>
      </c>
      <c r="AT67" s="78">
        <v>0</v>
      </c>
      <c r="AU67" s="82" t="s">
        <v>1804</v>
      </c>
      <c r="AV67" s="78" t="b">
        <v>0</v>
      </c>
      <c r="AW67" s="78" t="s">
        <v>1867</v>
      </c>
      <c r="AX67" s="82" t="s">
        <v>1932</v>
      </c>
      <c r="AY67" s="78" t="s">
        <v>66</v>
      </c>
      <c r="AZ67" s="78" t="str">
        <f>REPLACE(INDEX(GroupVertices[Group],MATCH(Vertices[[#This Row],[Vertex]],GroupVertices[Vertex],0)),1,1,"")</f>
        <v>1</v>
      </c>
      <c r="BA67" s="48"/>
      <c r="BB67" s="48"/>
      <c r="BC67" s="48"/>
      <c r="BD67" s="48"/>
      <c r="BE67" s="48"/>
      <c r="BF67" s="48"/>
      <c r="BG67" s="120" t="s">
        <v>2454</v>
      </c>
      <c r="BH67" s="120" t="s">
        <v>2454</v>
      </c>
      <c r="BI67" s="120" t="s">
        <v>2775</v>
      </c>
      <c r="BJ67" s="120" t="s">
        <v>2775</v>
      </c>
      <c r="BK67" s="120">
        <v>2</v>
      </c>
      <c r="BL67" s="123">
        <v>9.523809523809524</v>
      </c>
      <c r="BM67" s="120">
        <v>0</v>
      </c>
      <c r="BN67" s="123">
        <v>0</v>
      </c>
      <c r="BO67" s="120">
        <v>0</v>
      </c>
      <c r="BP67" s="123">
        <v>0</v>
      </c>
      <c r="BQ67" s="120">
        <v>19</v>
      </c>
      <c r="BR67" s="123">
        <v>90.47619047619048</v>
      </c>
      <c r="BS67" s="120">
        <v>21</v>
      </c>
      <c r="BT67" s="2"/>
      <c r="BU67" s="3"/>
      <c r="BV67" s="3"/>
      <c r="BW67" s="3"/>
      <c r="BX67" s="3"/>
    </row>
    <row r="68" spans="1:76" ht="15">
      <c r="A68" s="64" t="s">
        <v>263</v>
      </c>
      <c r="B68" s="65"/>
      <c r="C68" s="65" t="s">
        <v>64</v>
      </c>
      <c r="D68" s="66">
        <v>162.59510392488212</v>
      </c>
      <c r="E68" s="68"/>
      <c r="F68" s="100" t="s">
        <v>680</v>
      </c>
      <c r="G68" s="65"/>
      <c r="H68" s="69" t="s">
        <v>263</v>
      </c>
      <c r="I68" s="70"/>
      <c r="J68" s="70"/>
      <c r="K68" s="69" t="s">
        <v>2101</v>
      </c>
      <c r="L68" s="73">
        <v>1</v>
      </c>
      <c r="M68" s="74">
        <v>2606.327880859375</v>
      </c>
      <c r="N68" s="74">
        <v>4704.34521484375</v>
      </c>
      <c r="O68" s="75"/>
      <c r="P68" s="76"/>
      <c r="Q68" s="76"/>
      <c r="R68" s="86"/>
      <c r="S68" s="48">
        <v>0</v>
      </c>
      <c r="T68" s="48">
        <v>1</v>
      </c>
      <c r="U68" s="49">
        <v>0</v>
      </c>
      <c r="V68" s="49">
        <v>0.016129</v>
      </c>
      <c r="W68" s="49">
        <v>0.027419</v>
      </c>
      <c r="X68" s="49">
        <v>0.542437</v>
      </c>
      <c r="Y68" s="49">
        <v>0</v>
      </c>
      <c r="Z68" s="49">
        <v>0</v>
      </c>
      <c r="AA68" s="71">
        <v>68</v>
      </c>
      <c r="AB68" s="71"/>
      <c r="AC68" s="72"/>
      <c r="AD68" s="78" t="s">
        <v>1227</v>
      </c>
      <c r="AE68" s="78">
        <v>1545</v>
      </c>
      <c r="AF68" s="78">
        <v>540</v>
      </c>
      <c r="AG68" s="78">
        <v>10848</v>
      </c>
      <c r="AH68" s="78">
        <v>4696</v>
      </c>
      <c r="AI68" s="78"/>
      <c r="AJ68" s="78" t="s">
        <v>1385</v>
      </c>
      <c r="AK68" s="78"/>
      <c r="AL68" s="78"/>
      <c r="AM68" s="78"/>
      <c r="AN68" s="80">
        <v>42683.31853009259</v>
      </c>
      <c r="AO68" s="82" t="s">
        <v>1715</v>
      </c>
      <c r="AP68" s="78" t="b">
        <v>0</v>
      </c>
      <c r="AQ68" s="78" t="b">
        <v>0</v>
      </c>
      <c r="AR68" s="78" t="b">
        <v>0</v>
      </c>
      <c r="AS68" s="78" t="s">
        <v>1100</v>
      </c>
      <c r="AT68" s="78">
        <v>4</v>
      </c>
      <c r="AU68" s="82" t="s">
        <v>1804</v>
      </c>
      <c r="AV68" s="78" t="b">
        <v>0</v>
      </c>
      <c r="AW68" s="78" t="s">
        <v>1867</v>
      </c>
      <c r="AX68" s="82" t="s">
        <v>1933</v>
      </c>
      <c r="AY68" s="78" t="s">
        <v>66</v>
      </c>
      <c r="AZ68" s="78" t="str">
        <f>REPLACE(INDEX(GroupVertices[Group],MATCH(Vertices[[#This Row],[Vertex]],GroupVertices[Vertex],0)),1,1,"")</f>
        <v>1</v>
      </c>
      <c r="BA68" s="48"/>
      <c r="BB68" s="48"/>
      <c r="BC68" s="48"/>
      <c r="BD68" s="48"/>
      <c r="BE68" s="48"/>
      <c r="BF68" s="48"/>
      <c r="BG68" s="120" t="s">
        <v>2454</v>
      </c>
      <c r="BH68" s="120" t="s">
        <v>2454</v>
      </c>
      <c r="BI68" s="120" t="s">
        <v>2775</v>
      </c>
      <c r="BJ68" s="120" t="s">
        <v>2775</v>
      </c>
      <c r="BK68" s="120">
        <v>2</v>
      </c>
      <c r="BL68" s="123">
        <v>9.523809523809524</v>
      </c>
      <c r="BM68" s="120">
        <v>0</v>
      </c>
      <c r="BN68" s="123">
        <v>0</v>
      </c>
      <c r="BO68" s="120">
        <v>0</v>
      </c>
      <c r="BP68" s="123">
        <v>0</v>
      </c>
      <c r="BQ68" s="120">
        <v>19</v>
      </c>
      <c r="BR68" s="123">
        <v>90.47619047619048</v>
      </c>
      <c r="BS68" s="120">
        <v>21</v>
      </c>
      <c r="BT68" s="2"/>
      <c r="BU68" s="3"/>
      <c r="BV68" s="3"/>
      <c r="BW68" s="3"/>
      <c r="BX68" s="3"/>
    </row>
    <row r="69" spans="1:76" ht="15">
      <c r="A69" s="64" t="s">
        <v>264</v>
      </c>
      <c r="B69" s="65"/>
      <c r="C69" s="65" t="s">
        <v>64</v>
      </c>
      <c r="D69" s="66">
        <v>162.5730630387754</v>
      </c>
      <c r="E69" s="68"/>
      <c r="F69" s="100" t="s">
        <v>681</v>
      </c>
      <c r="G69" s="65"/>
      <c r="H69" s="69" t="s">
        <v>264</v>
      </c>
      <c r="I69" s="70"/>
      <c r="J69" s="70"/>
      <c r="K69" s="69" t="s">
        <v>2102</v>
      </c>
      <c r="L69" s="73">
        <v>1</v>
      </c>
      <c r="M69" s="74">
        <v>2149.160400390625</v>
      </c>
      <c r="N69" s="74">
        <v>5933.77880859375</v>
      </c>
      <c r="O69" s="75"/>
      <c r="P69" s="76"/>
      <c r="Q69" s="76"/>
      <c r="R69" s="86"/>
      <c r="S69" s="48">
        <v>0</v>
      </c>
      <c r="T69" s="48">
        <v>1</v>
      </c>
      <c r="U69" s="49">
        <v>0</v>
      </c>
      <c r="V69" s="49">
        <v>0.016129</v>
      </c>
      <c r="W69" s="49">
        <v>0.027419</v>
      </c>
      <c r="X69" s="49">
        <v>0.542437</v>
      </c>
      <c r="Y69" s="49">
        <v>0</v>
      </c>
      <c r="Z69" s="49">
        <v>0</v>
      </c>
      <c r="AA69" s="71">
        <v>69</v>
      </c>
      <c r="AB69" s="71"/>
      <c r="AC69" s="72"/>
      <c r="AD69" s="78" t="s">
        <v>1228</v>
      </c>
      <c r="AE69" s="78">
        <v>1291</v>
      </c>
      <c r="AF69" s="78">
        <v>520</v>
      </c>
      <c r="AG69" s="78">
        <v>1264</v>
      </c>
      <c r="AH69" s="78">
        <v>946</v>
      </c>
      <c r="AI69" s="78"/>
      <c r="AJ69" s="78" t="s">
        <v>1386</v>
      </c>
      <c r="AK69" s="78" t="s">
        <v>1478</v>
      </c>
      <c r="AL69" s="82" t="s">
        <v>1603</v>
      </c>
      <c r="AM69" s="78"/>
      <c r="AN69" s="80">
        <v>39874.67204861111</v>
      </c>
      <c r="AO69" s="82" t="s">
        <v>1716</v>
      </c>
      <c r="AP69" s="78" t="b">
        <v>0</v>
      </c>
      <c r="AQ69" s="78" t="b">
        <v>0</v>
      </c>
      <c r="AR69" s="78" t="b">
        <v>1</v>
      </c>
      <c r="AS69" s="78" t="s">
        <v>1100</v>
      </c>
      <c r="AT69" s="78">
        <v>23</v>
      </c>
      <c r="AU69" s="82" t="s">
        <v>1810</v>
      </c>
      <c r="AV69" s="78" t="b">
        <v>0</v>
      </c>
      <c r="AW69" s="78" t="s">
        <v>1867</v>
      </c>
      <c r="AX69" s="82" t="s">
        <v>1934</v>
      </c>
      <c r="AY69" s="78" t="s">
        <v>66</v>
      </c>
      <c r="AZ69" s="78" t="str">
        <f>REPLACE(INDEX(GroupVertices[Group],MATCH(Vertices[[#This Row],[Vertex]],GroupVertices[Vertex],0)),1,1,"")</f>
        <v>1</v>
      </c>
      <c r="BA69" s="48"/>
      <c r="BB69" s="48"/>
      <c r="BC69" s="48"/>
      <c r="BD69" s="48"/>
      <c r="BE69" s="48"/>
      <c r="BF69" s="48"/>
      <c r="BG69" s="120" t="s">
        <v>2454</v>
      </c>
      <c r="BH69" s="120" t="s">
        <v>2454</v>
      </c>
      <c r="BI69" s="120" t="s">
        <v>2775</v>
      </c>
      <c r="BJ69" s="120" t="s">
        <v>2775</v>
      </c>
      <c r="BK69" s="120">
        <v>2</v>
      </c>
      <c r="BL69" s="123">
        <v>9.523809523809524</v>
      </c>
      <c r="BM69" s="120">
        <v>0</v>
      </c>
      <c r="BN69" s="123">
        <v>0</v>
      </c>
      <c r="BO69" s="120">
        <v>0</v>
      </c>
      <c r="BP69" s="123">
        <v>0</v>
      </c>
      <c r="BQ69" s="120">
        <v>19</v>
      </c>
      <c r="BR69" s="123">
        <v>90.47619047619048</v>
      </c>
      <c r="BS69" s="120">
        <v>21</v>
      </c>
      <c r="BT69" s="2"/>
      <c r="BU69" s="3"/>
      <c r="BV69" s="3"/>
      <c r="BW69" s="3"/>
      <c r="BX69" s="3"/>
    </row>
    <row r="70" spans="1:76" ht="15">
      <c r="A70" s="64" t="s">
        <v>265</v>
      </c>
      <c r="B70" s="65"/>
      <c r="C70" s="65" t="s">
        <v>64</v>
      </c>
      <c r="D70" s="66">
        <v>162.35485826631862</v>
      </c>
      <c r="E70" s="68"/>
      <c r="F70" s="100" t="s">
        <v>682</v>
      </c>
      <c r="G70" s="65"/>
      <c r="H70" s="69" t="s">
        <v>265</v>
      </c>
      <c r="I70" s="70"/>
      <c r="J70" s="70"/>
      <c r="K70" s="69" t="s">
        <v>2103</v>
      </c>
      <c r="L70" s="73">
        <v>1</v>
      </c>
      <c r="M70" s="74">
        <v>1270.8507080078125</v>
      </c>
      <c r="N70" s="74">
        <v>6549.12451171875</v>
      </c>
      <c r="O70" s="75"/>
      <c r="P70" s="76"/>
      <c r="Q70" s="76"/>
      <c r="R70" s="86"/>
      <c r="S70" s="48">
        <v>0</v>
      </c>
      <c r="T70" s="48">
        <v>1</v>
      </c>
      <c r="U70" s="49">
        <v>0</v>
      </c>
      <c r="V70" s="49">
        <v>0.016129</v>
      </c>
      <c r="W70" s="49">
        <v>0.027419</v>
      </c>
      <c r="X70" s="49">
        <v>0.542437</v>
      </c>
      <c r="Y70" s="49">
        <v>0</v>
      </c>
      <c r="Z70" s="49">
        <v>0</v>
      </c>
      <c r="AA70" s="71">
        <v>70</v>
      </c>
      <c r="AB70" s="71"/>
      <c r="AC70" s="72"/>
      <c r="AD70" s="78" t="s">
        <v>1229</v>
      </c>
      <c r="AE70" s="78">
        <v>497</v>
      </c>
      <c r="AF70" s="78">
        <v>322</v>
      </c>
      <c r="AG70" s="78">
        <v>90969</v>
      </c>
      <c r="AH70" s="78">
        <v>118801</v>
      </c>
      <c r="AI70" s="78"/>
      <c r="AJ70" s="78"/>
      <c r="AK70" s="78" t="s">
        <v>1518</v>
      </c>
      <c r="AL70" s="78"/>
      <c r="AM70" s="78"/>
      <c r="AN70" s="80">
        <v>41057.20408564815</v>
      </c>
      <c r="AO70" s="82" t="s">
        <v>1717</v>
      </c>
      <c r="AP70" s="78" t="b">
        <v>1</v>
      </c>
      <c r="AQ70" s="78" t="b">
        <v>0</v>
      </c>
      <c r="AR70" s="78" t="b">
        <v>0</v>
      </c>
      <c r="AS70" s="78" t="s">
        <v>1100</v>
      </c>
      <c r="AT70" s="78">
        <v>1</v>
      </c>
      <c r="AU70" s="82" t="s">
        <v>1804</v>
      </c>
      <c r="AV70" s="78" t="b">
        <v>0</v>
      </c>
      <c r="AW70" s="78" t="s">
        <v>1867</v>
      </c>
      <c r="AX70" s="82" t="s">
        <v>1935</v>
      </c>
      <c r="AY70" s="78" t="s">
        <v>66</v>
      </c>
      <c r="AZ70" s="78" t="str">
        <f>REPLACE(INDEX(GroupVertices[Group],MATCH(Vertices[[#This Row],[Vertex]],GroupVertices[Vertex],0)),1,1,"")</f>
        <v>1</v>
      </c>
      <c r="BA70" s="48"/>
      <c r="BB70" s="48"/>
      <c r="BC70" s="48"/>
      <c r="BD70" s="48"/>
      <c r="BE70" s="48"/>
      <c r="BF70" s="48"/>
      <c r="BG70" s="120" t="s">
        <v>2454</v>
      </c>
      <c r="BH70" s="120" t="s">
        <v>2454</v>
      </c>
      <c r="BI70" s="120" t="s">
        <v>2775</v>
      </c>
      <c r="BJ70" s="120" t="s">
        <v>2775</v>
      </c>
      <c r="BK70" s="120">
        <v>2</v>
      </c>
      <c r="BL70" s="123">
        <v>9.523809523809524</v>
      </c>
      <c r="BM70" s="120">
        <v>0</v>
      </c>
      <c r="BN70" s="123">
        <v>0</v>
      </c>
      <c r="BO70" s="120">
        <v>0</v>
      </c>
      <c r="BP70" s="123">
        <v>0</v>
      </c>
      <c r="BQ70" s="120">
        <v>19</v>
      </c>
      <c r="BR70" s="123">
        <v>90.47619047619048</v>
      </c>
      <c r="BS70" s="120">
        <v>21</v>
      </c>
      <c r="BT70" s="2"/>
      <c r="BU70" s="3"/>
      <c r="BV70" s="3"/>
      <c r="BW70" s="3"/>
      <c r="BX70" s="3"/>
    </row>
    <row r="71" spans="1:76" ht="15">
      <c r="A71" s="64" t="s">
        <v>266</v>
      </c>
      <c r="B71" s="65"/>
      <c r="C71" s="65" t="s">
        <v>64</v>
      </c>
      <c r="D71" s="66">
        <v>163.74123000243293</v>
      </c>
      <c r="E71" s="68"/>
      <c r="F71" s="100" t="s">
        <v>683</v>
      </c>
      <c r="G71" s="65"/>
      <c r="H71" s="69" t="s">
        <v>266</v>
      </c>
      <c r="I71" s="70"/>
      <c r="J71" s="70"/>
      <c r="K71" s="69" t="s">
        <v>2104</v>
      </c>
      <c r="L71" s="73">
        <v>1</v>
      </c>
      <c r="M71" s="74">
        <v>3172.31640625</v>
      </c>
      <c r="N71" s="74">
        <v>8144.07421875</v>
      </c>
      <c r="O71" s="75"/>
      <c r="P71" s="76"/>
      <c r="Q71" s="76"/>
      <c r="R71" s="86"/>
      <c r="S71" s="48">
        <v>0</v>
      </c>
      <c r="T71" s="48">
        <v>1</v>
      </c>
      <c r="U71" s="49">
        <v>0</v>
      </c>
      <c r="V71" s="49">
        <v>0.016129</v>
      </c>
      <c r="W71" s="49">
        <v>0.027419</v>
      </c>
      <c r="X71" s="49">
        <v>0.542437</v>
      </c>
      <c r="Y71" s="49">
        <v>0</v>
      </c>
      <c r="Z71" s="49">
        <v>0</v>
      </c>
      <c r="AA71" s="71">
        <v>71</v>
      </c>
      <c r="AB71" s="71"/>
      <c r="AC71" s="72"/>
      <c r="AD71" s="78" t="s">
        <v>1230</v>
      </c>
      <c r="AE71" s="78">
        <v>1881</v>
      </c>
      <c r="AF71" s="78">
        <v>1580</v>
      </c>
      <c r="AG71" s="78">
        <v>4747</v>
      </c>
      <c r="AH71" s="78">
        <v>2622</v>
      </c>
      <c r="AI71" s="78"/>
      <c r="AJ71" s="78" t="s">
        <v>1387</v>
      </c>
      <c r="AK71" s="78" t="s">
        <v>1519</v>
      </c>
      <c r="AL71" s="82" t="s">
        <v>1604</v>
      </c>
      <c r="AM71" s="78"/>
      <c r="AN71" s="80">
        <v>39913.633622685185</v>
      </c>
      <c r="AO71" s="82" t="s">
        <v>1718</v>
      </c>
      <c r="AP71" s="78" t="b">
        <v>0</v>
      </c>
      <c r="AQ71" s="78" t="b">
        <v>0</v>
      </c>
      <c r="AR71" s="78" t="b">
        <v>1</v>
      </c>
      <c r="AS71" s="78" t="s">
        <v>1100</v>
      </c>
      <c r="AT71" s="78">
        <v>48</v>
      </c>
      <c r="AU71" s="82" t="s">
        <v>1805</v>
      </c>
      <c r="AV71" s="78" t="b">
        <v>0</v>
      </c>
      <c r="AW71" s="78" t="s">
        <v>1867</v>
      </c>
      <c r="AX71" s="82" t="s">
        <v>1936</v>
      </c>
      <c r="AY71" s="78" t="s">
        <v>66</v>
      </c>
      <c r="AZ71" s="78" t="str">
        <f>REPLACE(INDEX(GroupVertices[Group],MATCH(Vertices[[#This Row],[Vertex]],GroupVertices[Vertex],0)),1,1,"")</f>
        <v>1</v>
      </c>
      <c r="BA71" s="48"/>
      <c r="BB71" s="48"/>
      <c r="BC71" s="48"/>
      <c r="BD71" s="48"/>
      <c r="BE71" s="48"/>
      <c r="BF71" s="48"/>
      <c r="BG71" s="120" t="s">
        <v>2454</v>
      </c>
      <c r="BH71" s="120" t="s">
        <v>2454</v>
      </c>
      <c r="BI71" s="120" t="s">
        <v>2775</v>
      </c>
      <c r="BJ71" s="120" t="s">
        <v>2775</v>
      </c>
      <c r="BK71" s="120">
        <v>2</v>
      </c>
      <c r="BL71" s="123">
        <v>9.523809523809524</v>
      </c>
      <c r="BM71" s="120">
        <v>0</v>
      </c>
      <c r="BN71" s="123">
        <v>0</v>
      </c>
      <c r="BO71" s="120">
        <v>0</v>
      </c>
      <c r="BP71" s="123">
        <v>0</v>
      </c>
      <c r="BQ71" s="120">
        <v>19</v>
      </c>
      <c r="BR71" s="123">
        <v>90.47619047619048</v>
      </c>
      <c r="BS71" s="120">
        <v>21</v>
      </c>
      <c r="BT71" s="2"/>
      <c r="BU71" s="3"/>
      <c r="BV71" s="3"/>
      <c r="BW71" s="3"/>
      <c r="BX71" s="3"/>
    </row>
    <row r="72" spans="1:76" ht="15">
      <c r="A72" s="64" t="s">
        <v>267</v>
      </c>
      <c r="B72" s="65"/>
      <c r="C72" s="65" t="s">
        <v>64</v>
      </c>
      <c r="D72" s="66">
        <v>162.13665349386181</v>
      </c>
      <c r="E72" s="68"/>
      <c r="F72" s="100" t="s">
        <v>684</v>
      </c>
      <c r="G72" s="65"/>
      <c r="H72" s="69" t="s">
        <v>267</v>
      </c>
      <c r="I72" s="70"/>
      <c r="J72" s="70"/>
      <c r="K72" s="69" t="s">
        <v>2105</v>
      </c>
      <c r="L72" s="73">
        <v>1</v>
      </c>
      <c r="M72" s="74">
        <v>2702.586669921875</v>
      </c>
      <c r="N72" s="74">
        <v>6604.05517578125</v>
      </c>
      <c r="O72" s="75"/>
      <c r="P72" s="76"/>
      <c r="Q72" s="76"/>
      <c r="R72" s="86"/>
      <c r="S72" s="48">
        <v>0</v>
      </c>
      <c r="T72" s="48">
        <v>1</v>
      </c>
      <c r="U72" s="49">
        <v>0</v>
      </c>
      <c r="V72" s="49">
        <v>0.016129</v>
      </c>
      <c r="W72" s="49">
        <v>0.027419</v>
      </c>
      <c r="X72" s="49">
        <v>0.542437</v>
      </c>
      <c r="Y72" s="49">
        <v>0</v>
      </c>
      <c r="Z72" s="49">
        <v>0</v>
      </c>
      <c r="AA72" s="71">
        <v>72</v>
      </c>
      <c r="AB72" s="71"/>
      <c r="AC72" s="72"/>
      <c r="AD72" s="78" t="s">
        <v>1231</v>
      </c>
      <c r="AE72" s="78">
        <v>898</v>
      </c>
      <c r="AF72" s="78">
        <v>124</v>
      </c>
      <c r="AG72" s="78">
        <v>1065</v>
      </c>
      <c r="AH72" s="78">
        <v>586</v>
      </c>
      <c r="AI72" s="78"/>
      <c r="AJ72" s="78"/>
      <c r="AK72" s="78" t="s">
        <v>1520</v>
      </c>
      <c r="AL72" s="78"/>
      <c r="AM72" s="78"/>
      <c r="AN72" s="80">
        <v>42653.969814814816</v>
      </c>
      <c r="AO72" s="82" t="s">
        <v>1719</v>
      </c>
      <c r="AP72" s="78" t="b">
        <v>0</v>
      </c>
      <c r="AQ72" s="78" t="b">
        <v>0</v>
      </c>
      <c r="AR72" s="78" t="b">
        <v>0</v>
      </c>
      <c r="AS72" s="78" t="s">
        <v>1100</v>
      </c>
      <c r="AT72" s="78">
        <v>1</v>
      </c>
      <c r="AU72" s="82" t="s">
        <v>1804</v>
      </c>
      <c r="AV72" s="78" t="b">
        <v>0</v>
      </c>
      <c r="AW72" s="78" t="s">
        <v>1867</v>
      </c>
      <c r="AX72" s="82" t="s">
        <v>1937</v>
      </c>
      <c r="AY72" s="78" t="s">
        <v>66</v>
      </c>
      <c r="AZ72" s="78" t="str">
        <f>REPLACE(INDEX(GroupVertices[Group],MATCH(Vertices[[#This Row],[Vertex]],GroupVertices[Vertex],0)),1,1,"")</f>
        <v>1</v>
      </c>
      <c r="BA72" s="48"/>
      <c r="BB72" s="48"/>
      <c r="BC72" s="48"/>
      <c r="BD72" s="48"/>
      <c r="BE72" s="48"/>
      <c r="BF72" s="48"/>
      <c r="BG72" s="120" t="s">
        <v>2454</v>
      </c>
      <c r="BH72" s="120" t="s">
        <v>2454</v>
      </c>
      <c r="BI72" s="120" t="s">
        <v>2775</v>
      </c>
      <c r="BJ72" s="120" t="s">
        <v>2775</v>
      </c>
      <c r="BK72" s="120">
        <v>2</v>
      </c>
      <c r="BL72" s="123">
        <v>9.523809523809524</v>
      </c>
      <c r="BM72" s="120">
        <v>0</v>
      </c>
      <c r="BN72" s="123">
        <v>0</v>
      </c>
      <c r="BO72" s="120">
        <v>0</v>
      </c>
      <c r="BP72" s="123">
        <v>0</v>
      </c>
      <c r="BQ72" s="120">
        <v>19</v>
      </c>
      <c r="BR72" s="123">
        <v>90.47619047619048</v>
      </c>
      <c r="BS72" s="120">
        <v>21</v>
      </c>
      <c r="BT72" s="2"/>
      <c r="BU72" s="3"/>
      <c r="BV72" s="3"/>
      <c r="BW72" s="3"/>
      <c r="BX72" s="3"/>
    </row>
    <row r="73" spans="1:76" ht="15">
      <c r="A73" s="64" t="s">
        <v>268</v>
      </c>
      <c r="B73" s="65"/>
      <c r="C73" s="65" t="s">
        <v>64</v>
      </c>
      <c r="D73" s="66">
        <v>162.12563305080846</v>
      </c>
      <c r="E73" s="68"/>
      <c r="F73" s="100" t="s">
        <v>685</v>
      </c>
      <c r="G73" s="65"/>
      <c r="H73" s="69" t="s">
        <v>268</v>
      </c>
      <c r="I73" s="70"/>
      <c r="J73" s="70"/>
      <c r="K73" s="69" t="s">
        <v>2106</v>
      </c>
      <c r="L73" s="73">
        <v>1</v>
      </c>
      <c r="M73" s="74">
        <v>2924.13037109375</v>
      </c>
      <c r="N73" s="74">
        <v>7480.6474609375</v>
      </c>
      <c r="O73" s="75"/>
      <c r="P73" s="76"/>
      <c r="Q73" s="76"/>
      <c r="R73" s="86"/>
      <c r="S73" s="48">
        <v>0</v>
      </c>
      <c r="T73" s="48">
        <v>1</v>
      </c>
      <c r="U73" s="49">
        <v>0</v>
      </c>
      <c r="V73" s="49">
        <v>0.016129</v>
      </c>
      <c r="W73" s="49">
        <v>0.027419</v>
      </c>
      <c r="X73" s="49">
        <v>0.542437</v>
      </c>
      <c r="Y73" s="49">
        <v>0</v>
      </c>
      <c r="Z73" s="49">
        <v>0</v>
      </c>
      <c r="AA73" s="71">
        <v>73</v>
      </c>
      <c r="AB73" s="71"/>
      <c r="AC73" s="72"/>
      <c r="AD73" s="78" t="s">
        <v>1232</v>
      </c>
      <c r="AE73" s="78">
        <v>433</v>
      </c>
      <c r="AF73" s="78">
        <v>114</v>
      </c>
      <c r="AG73" s="78">
        <v>1023</v>
      </c>
      <c r="AH73" s="78">
        <v>2979</v>
      </c>
      <c r="AI73" s="78"/>
      <c r="AJ73" s="78"/>
      <c r="AK73" s="78"/>
      <c r="AL73" s="78"/>
      <c r="AM73" s="78"/>
      <c r="AN73" s="80">
        <v>39899.78160879629</v>
      </c>
      <c r="AO73" s="82" t="s">
        <v>1720</v>
      </c>
      <c r="AP73" s="78" t="b">
        <v>0</v>
      </c>
      <c r="AQ73" s="78" t="b">
        <v>0</v>
      </c>
      <c r="AR73" s="78" t="b">
        <v>0</v>
      </c>
      <c r="AS73" s="78" t="s">
        <v>1100</v>
      </c>
      <c r="AT73" s="78">
        <v>1</v>
      </c>
      <c r="AU73" s="82" t="s">
        <v>1804</v>
      </c>
      <c r="AV73" s="78" t="b">
        <v>0</v>
      </c>
      <c r="AW73" s="78" t="s">
        <v>1867</v>
      </c>
      <c r="AX73" s="82" t="s">
        <v>1938</v>
      </c>
      <c r="AY73" s="78" t="s">
        <v>66</v>
      </c>
      <c r="AZ73" s="78" t="str">
        <f>REPLACE(INDEX(GroupVertices[Group],MATCH(Vertices[[#This Row],[Vertex]],GroupVertices[Vertex],0)),1,1,"")</f>
        <v>1</v>
      </c>
      <c r="BA73" s="48"/>
      <c r="BB73" s="48"/>
      <c r="BC73" s="48"/>
      <c r="BD73" s="48"/>
      <c r="BE73" s="48"/>
      <c r="BF73" s="48"/>
      <c r="BG73" s="120" t="s">
        <v>2454</v>
      </c>
      <c r="BH73" s="120" t="s">
        <v>2454</v>
      </c>
      <c r="BI73" s="120" t="s">
        <v>2775</v>
      </c>
      <c r="BJ73" s="120" t="s">
        <v>2775</v>
      </c>
      <c r="BK73" s="120">
        <v>2</v>
      </c>
      <c r="BL73" s="123">
        <v>9.523809523809524</v>
      </c>
      <c r="BM73" s="120">
        <v>0</v>
      </c>
      <c r="BN73" s="123">
        <v>0</v>
      </c>
      <c r="BO73" s="120">
        <v>0</v>
      </c>
      <c r="BP73" s="123">
        <v>0</v>
      </c>
      <c r="BQ73" s="120">
        <v>19</v>
      </c>
      <c r="BR73" s="123">
        <v>90.47619047619048</v>
      </c>
      <c r="BS73" s="120">
        <v>21</v>
      </c>
      <c r="BT73" s="2"/>
      <c r="BU73" s="3"/>
      <c r="BV73" s="3"/>
      <c r="BW73" s="3"/>
      <c r="BX73" s="3"/>
    </row>
    <row r="74" spans="1:76" ht="15">
      <c r="A74" s="64" t="s">
        <v>269</v>
      </c>
      <c r="B74" s="65"/>
      <c r="C74" s="65" t="s">
        <v>64</v>
      </c>
      <c r="D74" s="66">
        <v>162.06942879123625</v>
      </c>
      <c r="E74" s="68"/>
      <c r="F74" s="100" t="s">
        <v>686</v>
      </c>
      <c r="G74" s="65"/>
      <c r="H74" s="69" t="s">
        <v>269</v>
      </c>
      <c r="I74" s="70"/>
      <c r="J74" s="70"/>
      <c r="K74" s="69" t="s">
        <v>2107</v>
      </c>
      <c r="L74" s="73">
        <v>1</v>
      </c>
      <c r="M74" s="74">
        <v>1290.5360107421875</v>
      </c>
      <c r="N74" s="74">
        <v>5759.51806640625</v>
      </c>
      <c r="O74" s="75"/>
      <c r="P74" s="76"/>
      <c r="Q74" s="76"/>
      <c r="R74" s="86"/>
      <c r="S74" s="48">
        <v>0</v>
      </c>
      <c r="T74" s="48">
        <v>1</v>
      </c>
      <c r="U74" s="49">
        <v>0</v>
      </c>
      <c r="V74" s="49">
        <v>0.016129</v>
      </c>
      <c r="W74" s="49">
        <v>0.027419</v>
      </c>
      <c r="X74" s="49">
        <v>0.542437</v>
      </c>
      <c r="Y74" s="49">
        <v>0</v>
      </c>
      <c r="Z74" s="49">
        <v>0</v>
      </c>
      <c r="AA74" s="71">
        <v>74</v>
      </c>
      <c r="AB74" s="71"/>
      <c r="AC74" s="72"/>
      <c r="AD74" s="78" t="s">
        <v>1233</v>
      </c>
      <c r="AE74" s="78">
        <v>202</v>
      </c>
      <c r="AF74" s="78">
        <v>63</v>
      </c>
      <c r="AG74" s="78">
        <v>219</v>
      </c>
      <c r="AH74" s="78">
        <v>633</v>
      </c>
      <c r="AI74" s="78"/>
      <c r="AJ74" s="78" t="s">
        <v>1388</v>
      </c>
      <c r="AK74" s="78"/>
      <c r="AL74" s="78"/>
      <c r="AM74" s="78"/>
      <c r="AN74" s="80">
        <v>43185.6937962963</v>
      </c>
      <c r="AO74" s="82" t="s">
        <v>1721</v>
      </c>
      <c r="AP74" s="78" t="b">
        <v>1</v>
      </c>
      <c r="AQ74" s="78" t="b">
        <v>0</v>
      </c>
      <c r="AR74" s="78" t="b">
        <v>0</v>
      </c>
      <c r="AS74" s="78" t="s">
        <v>1100</v>
      </c>
      <c r="AT74" s="78">
        <v>0</v>
      </c>
      <c r="AU74" s="78"/>
      <c r="AV74" s="78" t="b">
        <v>0</v>
      </c>
      <c r="AW74" s="78" t="s">
        <v>1867</v>
      </c>
      <c r="AX74" s="82" t="s">
        <v>1939</v>
      </c>
      <c r="AY74" s="78" t="s">
        <v>66</v>
      </c>
      <c r="AZ74" s="78" t="str">
        <f>REPLACE(INDEX(GroupVertices[Group],MATCH(Vertices[[#This Row],[Vertex]],GroupVertices[Vertex],0)),1,1,"")</f>
        <v>1</v>
      </c>
      <c r="BA74" s="48"/>
      <c r="BB74" s="48"/>
      <c r="BC74" s="48"/>
      <c r="BD74" s="48"/>
      <c r="BE74" s="48"/>
      <c r="BF74" s="48"/>
      <c r="BG74" s="120" t="s">
        <v>2454</v>
      </c>
      <c r="BH74" s="120" t="s">
        <v>2454</v>
      </c>
      <c r="BI74" s="120" t="s">
        <v>2775</v>
      </c>
      <c r="BJ74" s="120" t="s">
        <v>2775</v>
      </c>
      <c r="BK74" s="120">
        <v>2</v>
      </c>
      <c r="BL74" s="123">
        <v>9.523809523809524</v>
      </c>
      <c r="BM74" s="120">
        <v>0</v>
      </c>
      <c r="BN74" s="123">
        <v>0</v>
      </c>
      <c r="BO74" s="120">
        <v>0</v>
      </c>
      <c r="BP74" s="123">
        <v>0</v>
      </c>
      <c r="BQ74" s="120">
        <v>19</v>
      </c>
      <c r="BR74" s="123">
        <v>90.47619047619048</v>
      </c>
      <c r="BS74" s="120">
        <v>21</v>
      </c>
      <c r="BT74" s="2"/>
      <c r="BU74" s="3"/>
      <c r="BV74" s="3"/>
      <c r="BW74" s="3"/>
      <c r="BX74" s="3"/>
    </row>
    <row r="75" spans="1:76" ht="15">
      <c r="A75" s="64" t="s">
        <v>270</v>
      </c>
      <c r="B75" s="65"/>
      <c r="C75" s="65" t="s">
        <v>64</v>
      </c>
      <c r="D75" s="66">
        <v>162.56534872863804</v>
      </c>
      <c r="E75" s="68"/>
      <c r="F75" s="100" t="s">
        <v>687</v>
      </c>
      <c r="G75" s="65"/>
      <c r="H75" s="69" t="s">
        <v>270</v>
      </c>
      <c r="I75" s="70"/>
      <c r="J75" s="70"/>
      <c r="K75" s="69" t="s">
        <v>2108</v>
      </c>
      <c r="L75" s="73">
        <v>1</v>
      </c>
      <c r="M75" s="74">
        <v>1513.7843017578125</v>
      </c>
      <c r="N75" s="74">
        <v>5118.77392578125</v>
      </c>
      <c r="O75" s="75"/>
      <c r="P75" s="76"/>
      <c r="Q75" s="76"/>
      <c r="R75" s="86"/>
      <c r="S75" s="48">
        <v>0</v>
      </c>
      <c r="T75" s="48">
        <v>1</v>
      </c>
      <c r="U75" s="49">
        <v>0</v>
      </c>
      <c r="V75" s="49">
        <v>0.016129</v>
      </c>
      <c r="W75" s="49">
        <v>0.027419</v>
      </c>
      <c r="X75" s="49">
        <v>0.542437</v>
      </c>
      <c r="Y75" s="49">
        <v>0</v>
      </c>
      <c r="Z75" s="49">
        <v>0</v>
      </c>
      <c r="AA75" s="71">
        <v>75</v>
      </c>
      <c r="AB75" s="71"/>
      <c r="AC75" s="72"/>
      <c r="AD75" s="78" t="s">
        <v>1234</v>
      </c>
      <c r="AE75" s="78">
        <v>875</v>
      </c>
      <c r="AF75" s="78">
        <v>513</v>
      </c>
      <c r="AG75" s="78">
        <v>101746</v>
      </c>
      <c r="AH75" s="78">
        <v>217110</v>
      </c>
      <c r="AI75" s="78"/>
      <c r="AJ75" s="78" t="s">
        <v>1389</v>
      </c>
      <c r="AK75" s="78" t="s">
        <v>1521</v>
      </c>
      <c r="AL75" s="78"/>
      <c r="AM75" s="78"/>
      <c r="AN75" s="80">
        <v>42573.80893518519</v>
      </c>
      <c r="AO75" s="78"/>
      <c r="AP75" s="78" t="b">
        <v>1</v>
      </c>
      <c r="AQ75" s="78" t="b">
        <v>0</v>
      </c>
      <c r="AR75" s="78" t="b">
        <v>0</v>
      </c>
      <c r="AS75" s="78" t="s">
        <v>1100</v>
      </c>
      <c r="AT75" s="78">
        <v>3</v>
      </c>
      <c r="AU75" s="78"/>
      <c r="AV75" s="78" t="b">
        <v>0</v>
      </c>
      <c r="AW75" s="78" t="s">
        <v>1867</v>
      </c>
      <c r="AX75" s="82" t="s">
        <v>1940</v>
      </c>
      <c r="AY75" s="78" t="s">
        <v>66</v>
      </c>
      <c r="AZ75" s="78" t="str">
        <f>REPLACE(INDEX(GroupVertices[Group],MATCH(Vertices[[#This Row],[Vertex]],GroupVertices[Vertex],0)),1,1,"")</f>
        <v>1</v>
      </c>
      <c r="BA75" s="48"/>
      <c r="BB75" s="48"/>
      <c r="BC75" s="48"/>
      <c r="BD75" s="48"/>
      <c r="BE75" s="48"/>
      <c r="BF75" s="48"/>
      <c r="BG75" s="120" t="s">
        <v>2454</v>
      </c>
      <c r="BH75" s="120" t="s">
        <v>2454</v>
      </c>
      <c r="BI75" s="120" t="s">
        <v>2775</v>
      </c>
      <c r="BJ75" s="120" t="s">
        <v>2775</v>
      </c>
      <c r="BK75" s="120">
        <v>2</v>
      </c>
      <c r="BL75" s="123">
        <v>9.523809523809524</v>
      </c>
      <c r="BM75" s="120">
        <v>0</v>
      </c>
      <c r="BN75" s="123">
        <v>0</v>
      </c>
      <c r="BO75" s="120">
        <v>0</v>
      </c>
      <c r="BP75" s="123">
        <v>0</v>
      </c>
      <c r="BQ75" s="120">
        <v>19</v>
      </c>
      <c r="BR75" s="123">
        <v>90.47619047619048</v>
      </c>
      <c r="BS75" s="120">
        <v>21</v>
      </c>
      <c r="BT75" s="2"/>
      <c r="BU75" s="3"/>
      <c r="BV75" s="3"/>
      <c r="BW75" s="3"/>
      <c r="BX75" s="3"/>
    </row>
    <row r="76" spans="1:76" ht="15">
      <c r="A76" s="64" t="s">
        <v>271</v>
      </c>
      <c r="B76" s="65"/>
      <c r="C76" s="65" t="s">
        <v>64</v>
      </c>
      <c r="D76" s="66">
        <v>166.2109112906938</v>
      </c>
      <c r="E76" s="68"/>
      <c r="F76" s="100" t="s">
        <v>688</v>
      </c>
      <c r="G76" s="65"/>
      <c r="H76" s="69" t="s">
        <v>271</v>
      </c>
      <c r="I76" s="70"/>
      <c r="J76" s="70"/>
      <c r="K76" s="69" t="s">
        <v>2109</v>
      </c>
      <c r="L76" s="73">
        <v>1</v>
      </c>
      <c r="M76" s="74">
        <v>2259.704833984375</v>
      </c>
      <c r="N76" s="74">
        <v>8711.986328125</v>
      </c>
      <c r="O76" s="75"/>
      <c r="P76" s="76"/>
      <c r="Q76" s="76"/>
      <c r="R76" s="86"/>
      <c r="S76" s="48">
        <v>0</v>
      </c>
      <c r="T76" s="48">
        <v>1</v>
      </c>
      <c r="U76" s="49">
        <v>0</v>
      </c>
      <c r="V76" s="49">
        <v>0.016129</v>
      </c>
      <c r="W76" s="49">
        <v>0.027419</v>
      </c>
      <c r="X76" s="49">
        <v>0.542437</v>
      </c>
      <c r="Y76" s="49">
        <v>0</v>
      </c>
      <c r="Z76" s="49">
        <v>0</v>
      </c>
      <c r="AA76" s="71">
        <v>76</v>
      </c>
      <c r="AB76" s="71"/>
      <c r="AC76" s="72"/>
      <c r="AD76" s="78" t="s">
        <v>1235</v>
      </c>
      <c r="AE76" s="78">
        <v>331</v>
      </c>
      <c r="AF76" s="78">
        <v>3821</v>
      </c>
      <c r="AG76" s="78">
        <v>466063</v>
      </c>
      <c r="AH76" s="78">
        <v>195916</v>
      </c>
      <c r="AI76" s="78"/>
      <c r="AJ76" s="78" t="s">
        <v>1390</v>
      </c>
      <c r="AK76" s="78" t="s">
        <v>1499</v>
      </c>
      <c r="AL76" s="78"/>
      <c r="AM76" s="78"/>
      <c r="AN76" s="80">
        <v>42020.156909722224</v>
      </c>
      <c r="AO76" s="82" t="s">
        <v>1722</v>
      </c>
      <c r="AP76" s="78" t="b">
        <v>1</v>
      </c>
      <c r="AQ76" s="78" t="b">
        <v>0</v>
      </c>
      <c r="AR76" s="78" t="b">
        <v>1</v>
      </c>
      <c r="AS76" s="78" t="s">
        <v>1100</v>
      </c>
      <c r="AT76" s="78">
        <v>245</v>
      </c>
      <c r="AU76" s="82" t="s">
        <v>1804</v>
      </c>
      <c r="AV76" s="78" t="b">
        <v>0</v>
      </c>
      <c r="AW76" s="78" t="s">
        <v>1867</v>
      </c>
      <c r="AX76" s="82" t="s">
        <v>1941</v>
      </c>
      <c r="AY76" s="78" t="s">
        <v>66</v>
      </c>
      <c r="AZ76" s="78" t="str">
        <f>REPLACE(INDEX(GroupVertices[Group],MATCH(Vertices[[#This Row],[Vertex]],GroupVertices[Vertex],0)),1,1,"")</f>
        <v>1</v>
      </c>
      <c r="BA76" s="48"/>
      <c r="BB76" s="48"/>
      <c r="BC76" s="48"/>
      <c r="BD76" s="48"/>
      <c r="BE76" s="48"/>
      <c r="BF76" s="48"/>
      <c r="BG76" s="120" t="s">
        <v>2454</v>
      </c>
      <c r="BH76" s="120" t="s">
        <v>2454</v>
      </c>
      <c r="BI76" s="120" t="s">
        <v>2775</v>
      </c>
      <c r="BJ76" s="120" t="s">
        <v>2775</v>
      </c>
      <c r="BK76" s="120">
        <v>2</v>
      </c>
      <c r="BL76" s="123">
        <v>9.523809523809524</v>
      </c>
      <c r="BM76" s="120">
        <v>0</v>
      </c>
      <c r="BN76" s="123">
        <v>0</v>
      </c>
      <c r="BO76" s="120">
        <v>0</v>
      </c>
      <c r="BP76" s="123">
        <v>0</v>
      </c>
      <c r="BQ76" s="120">
        <v>19</v>
      </c>
      <c r="BR76" s="123">
        <v>90.47619047619048</v>
      </c>
      <c r="BS76" s="120">
        <v>21</v>
      </c>
      <c r="BT76" s="2"/>
      <c r="BU76" s="3"/>
      <c r="BV76" s="3"/>
      <c r="BW76" s="3"/>
      <c r="BX76" s="3"/>
    </row>
    <row r="77" spans="1:76" ht="15">
      <c r="A77" s="64" t="s">
        <v>272</v>
      </c>
      <c r="B77" s="65"/>
      <c r="C77" s="65" t="s">
        <v>64</v>
      </c>
      <c r="D77" s="66">
        <v>163.25853459669517</v>
      </c>
      <c r="E77" s="68"/>
      <c r="F77" s="100" t="s">
        <v>689</v>
      </c>
      <c r="G77" s="65"/>
      <c r="H77" s="69" t="s">
        <v>272</v>
      </c>
      <c r="I77" s="70"/>
      <c r="J77" s="70"/>
      <c r="K77" s="69" t="s">
        <v>2110</v>
      </c>
      <c r="L77" s="73">
        <v>1</v>
      </c>
      <c r="M77" s="74">
        <v>2743.85498046875</v>
      </c>
      <c r="N77" s="74">
        <v>9231.5419921875</v>
      </c>
      <c r="O77" s="75"/>
      <c r="P77" s="76"/>
      <c r="Q77" s="76"/>
      <c r="R77" s="86"/>
      <c r="S77" s="48">
        <v>0</v>
      </c>
      <c r="T77" s="48">
        <v>1</v>
      </c>
      <c r="U77" s="49">
        <v>0</v>
      </c>
      <c r="V77" s="49">
        <v>0.016129</v>
      </c>
      <c r="W77" s="49">
        <v>0.027419</v>
      </c>
      <c r="X77" s="49">
        <v>0.542437</v>
      </c>
      <c r="Y77" s="49">
        <v>0</v>
      </c>
      <c r="Z77" s="49">
        <v>0</v>
      </c>
      <c r="AA77" s="71">
        <v>77</v>
      </c>
      <c r="AB77" s="71"/>
      <c r="AC77" s="72"/>
      <c r="AD77" s="78" t="s">
        <v>1236</v>
      </c>
      <c r="AE77" s="78">
        <v>997</v>
      </c>
      <c r="AF77" s="78">
        <v>1142</v>
      </c>
      <c r="AG77" s="78">
        <v>10776</v>
      </c>
      <c r="AH77" s="78">
        <v>2824</v>
      </c>
      <c r="AI77" s="78"/>
      <c r="AJ77" s="78" t="s">
        <v>1391</v>
      </c>
      <c r="AK77" s="78" t="s">
        <v>1478</v>
      </c>
      <c r="AL77" s="82" t="s">
        <v>1605</v>
      </c>
      <c r="AM77" s="78"/>
      <c r="AN77" s="80">
        <v>41015.84005787037</v>
      </c>
      <c r="AO77" s="82" t="s">
        <v>1723</v>
      </c>
      <c r="AP77" s="78" t="b">
        <v>0</v>
      </c>
      <c r="AQ77" s="78" t="b">
        <v>0</v>
      </c>
      <c r="AR77" s="78" t="b">
        <v>0</v>
      </c>
      <c r="AS77" s="78" t="s">
        <v>1100</v>
      </c>
      <c r="AT77" s="78">
        <v>93</v>
      </c>
      <c r="AU77" s="82" t="s">
        <v>1809</v>
      </c>
      <c r="AV77" s="78" t="b">
        <v>0</v>
      </c>
      <c r="AW77" s="78" t="s">
        <v>1867</v>
      </c>
      <c r="AX77" s="82" t="s">
        <v>1942</v>
      </c>
      <c r="AY77" s="78" t="s">
        <v>66</v>
      </c>
      <c r="AZ77" s="78" t="str">
        <f>REPLACE(INDEX(GroupVertices[Group],MATCH(Vertices[[#This Row],[Vertex]],GroupVertices[Vertex],0)),1,1,"")</f>
        <v>1</v>
      </c>
      <c r="BA77" s="48"/>
      <c r="BB77" s="48"/>
      <c r="BC77" s="48"/>
      <c r="BD77" s="48"/>
      <c r="BE77" s="48"/>
      <c r="BF77" s="48"/>
      <c r="BG77" s="120" t="s">
        <v>2454</v>
      </c>
      <c r="BH77" s="120" t="s">
        <v>2454</v>
      </c>
      <c r="BI77" s="120" t="s">
        <v>2775</v>
      </c>
      <c r="BJ77" s="120" t="s">
        <v>2775</v>
      </c>
      <c r="BK77" s="120">
        <v>2</v>
      </c>
      <c r="BL77" s="123">
        <v>9.523809523809524</v>
      </c>
      <c r="BM77" s="120">
        <v>0</v>
      </c>
      <c r="BN77" s="123">
        <v>0</v>
      </c>
      <c r="BO77" s="120">
        <v>0</v>
      </c>
      <c r="BP77" s="123">
        <v>0</v>
      </c>
      <c r="BQ77" s="120">
        <v>19</v>
      </c>
      <c r="BR77" s="123">
        <v>90.47619047619048</v>
      </c>
      <c r="BS77" s="120">
        <v>21</v>
      </c>
      <c r="BT77" s="2"/>
      <c r="BU77" s="3"/>
      <c r="BV77" s="3"/>
      <c r="BW77" s="3"/>
      <c r="BX77" s="3"/>
    </row>
    <row r="78" spans="1:76" ht="15">
      <c r="A78" s="64" t="s">
        <v>273</v>
      </c>
      <c r="B78" s="65"/>
      <c r="C78" s="65" t="s">
        <v>64</v>
      </c>
      <c r="D78" s="66">
        <v>162.07163287984693</v>
      </c>
      <c r="E78" s="68"/>
      <c r="F78" s="100" t="s">
        <v>690</v>
      </c>
      <c r="G78" s="65"/>
      <c r="H78" s="69" t="s">
        <v>273</v>
      </c>
      <c r="I78" s="70"/>
      <c r="J78" s="70"/>
      <c r="K78" s="69" t="s">
        <v>2111</v>
      </c>
      <c r="L78" s="73">
        <v>1</v>
      </c>
      <c r="M78" s="74">
        <v>2346.09423828125</v>
      </c>
      <c r="N78" s="74">
        <v>1485.733642578125</v>
      </c>
      <c r="O78" s="75"/>
      <c r="P78" s="76"/>
      <c r="Q78" s="76"/>
      <c r="R78" s="86"/>
      <c r="S78" s="48">
        <v>1</v>
      </c>
      <c r="T78" s="48">
        <v>1</v>
      </c>
      <c r="U78" s="49">
        <v>0</v>
      </c>
      <c r="V78" s="49">
        <v>0</v>
      </c>
      <c r="W78" s="49">
        <v>0</v>
      </c>
      <c r="X78" s="49">
        <v>0.999997</v>
      </c>
      <c r="Y78" s="49">
        <v>0</v>
      </c>
      <c r="Z78" s="49" t="s">
        <v>3029</v>
      </c>
      <c r="AA78" s="71">
        <v>78</v>
      </c>
      <c r="AB78" s="71"/>
      <c r="AC78" s="72"/>
      <c r="AD78" s="78" t="s">
        <v>1237</v>
      </c>
      <c r="AE78" s="78">
        <v>180</v>
      </c>
      <c r="AF78" s="78">
        <v>65</v>
      </c>
      <c r="AG78" s="78">
        <v>4362</v>
      </c>
      <c r="AH78" s="78">
        <v>1620</v>
      </c>
      <c r="AI78" s="78"/>
      <c r="AJ78" s="78"/>
      <c r="AK78" s="78"/>
      <c r="AL78" s="78"/>
      <c r="AM78" s="78"/>
      <c r="AN78" s="80">
        <v>41717.58086805556</v>
      </c>
      <c r="AO78" s="78"/>
      <c r="AP78" s="78" t="b">
        <v>1</v>
      </c>
      <c r="AQ78" s="78" t="b">
        <v>0</v>
      </c>
      <c r="AR78" s="78" t="b">
        <v>0</v>
      </c>
      <c r="AS78" s="78" t="s">
        <v>1100</v>
      </c>
      <c r="AT78" s="78">
        <v>4</v>
      </c>
      <c r="AU78" s="82" t="s">
        <v>1804</v>
      </c>
      <c r="AV78" s="78" t="b">
        <v>0</v>
      </c>
      <c r="AW78" s="78" t="s">
        <v>1867</v>
      </c>
      <c r="AX78" s="82" t="s">
        <v>1943</v>
      </c>
      <c r="AY78" s="78" t="s">
        <v>66</v>
      </c>
      <c r="AZ78" s="78" t="str">
        <f>REPLACE(INDEX(GroupVertices[Group],MATCH(Vertices[[#This Row],[Vertex]],GroupVertices[Vertex],0)),1,1,"")</f>
        <v>2</v>
      </c>
      <c r="BA78" s="48" t="s">
        <v>496</v>
      </c>
      <c r="BB78" s="48" t="s">
        <v>496</v>
      </c>
      <c r="BC78" s="48" t="s">
        <v>562</v>
      </c>
      <c r="BD78" s="48" t="s">
        <v>562</v>
      </c>
      <c r="BE78" s="48" t="s">
        <v>600</v>
      </c>
      <c r="BF78" s="48" t="s">
        <v>600</v>
      </c>
      <c r="BG78" s="120" t="s">
        <v>2704</v>
      </c>
      <c r="BH78" s="120" t="s">
        <v>2704</v>
      </c>
      <c r="BI78" s="120" t="s">
        <v>2777</v>
      </c>
      <c r="BJ78" s="120" t="s">
        <v>2777</v>
      </c>
      <c r="BK78" s="120">
        <v>3</v>
      </c>
      <c r="BL78" s="123">
        <v>14.285714285714286</v>
      </c>
      <c r="BM78" s="120">
        <v>0</v>
      </c>
      <c r="BN78" s="123">
        <v>0</v>
      </c>
      <c r="BO78" s="120">
        <v>0</v>
      </c>
      <c r="BP78" s="123">
        <v>0</v>
      </c>
      <c r="BQ78" s="120">
        <v>18</v>
      </c>
      <c r="BR78" s="123">
        <v>85.71428571428571</v>
      </c>
      <c r="BS78" s="120">
        <v>21</v>
      </c>
      <c r="BT78" s="2"/>
      <c r="BU78" s="3"/>
      <c r="BV78" s="3"/>
      <c r="BW78" s="3"/>
      <c r="BX78" s="3"/>
    </row>
    <row r="79" spans="1:76" ht="15">
      <c r="A79" s="64" t="s">
        <v>274</v>
      </c>
      <c r="B79" s="65"/>
      <c r="C79" s="65" t="s">
        <v>64</v>
      </c>
      <c r="D79" s="66">
        <v>163.56490291357895</v>
      </c>
      <c r="E79" s="68"/>
      <c r="F79" s="100" t="s">
        <v>691</v>
      </c>
      <c r="G79" s="65"/>
      <c r="H79" s="69" t="s">
        <v>274</v>
      </c>
      <c r="I79" s="70"/>
      <c r="J79" s="70"/>
      <c r="K79" s="69" t="s">
        <v>2112</v>
      </c>
      <c r="L79" s="73">
        <v>1</v>
      </c>
      <c r="M79" s="74">
        <v>1870.430419921875</v>
      </c>
      <c r="N79" s="74">
        <v>8275.36328125</v>
      </c>
      <c r="O79" s="75"/>
      <c r="P79" s="76"/>
      <c r="Q79" s="76"/>
      <c r="R79" s="86"/>
      <c r="S79" s="48">
        <v>0</v>
      </c>
      <c r="T79" s="48">
        <v>1</v>
      </c>
      <c r="U79" s="49">
        <v>0</v>
      </c>
      <c r="V79" s="49">
        <v>0.016129</v>
      </c>
      <c r="W79" s="49">
        <v>0.027419</v>
      </c>
      <c r="X79" s="49">
        <v>0.542437</v>
      </c>
      <c r="Y79" s="49">
        <v>0</v>
      </c>
      <c r="Z79" s="49">
        <v>0</v>
      </c>
      <c r="AA79" s="71">
        <v>79</v>
      </c>
      <c r="AB79" s="71"/>
      <c r="AC79" s="72"/>
      <c r="AD79" s="78" t="s">
        <v>1238</v>
      </c>
      <c r="AE79" s="78">
        <v>2424</v>
      </c>
      <c r="AF79" s="78">
        <v>1420</v>
      </c>
      <c r="AG79" s="78">
        <v>156308</v>
      </c>
      <c r="AH79" s="78">
        <v>233</v>
      </c>
      <c r="AI79" s="78"/>
      <c r="AJ79" s="78" t="s">
        <v>1392</v>
      </c>
      <c r="AK79" s="78" t="s">
        <v>1499</v>
      </c>
      <c r="AL79" s="78"/>
      <c r="AM79" s="78"/>
      <c r="AN79" s="80">
        <v>40032.545011574075</v>
      </c>
      <c r="AO79" s="78"/>
      <c r="AP79" s="78" t="b">
        <v>0</v>
      </c>
      <c r="AQ79" s="78" t="b">
        <v>0</v>
      </c>
      <c r="AR79" s="78" t="b">
        <v>0</v>
      </c>
      <c r="AS79" s="78" t="s">
        <v>1100</v>
      </c>
      <c r="AT79" s="78">
        <v>92</v>
      </c>
      <c r="AU79" s="82" t="s">
        <v>1805</v>
      </c>
      <c r="AV79" s="78" t="b">
        <v>0</v>
      </c>
      <c r="AW79" s="78" t="s">
        <v>1867</v>
      </c>
      <c r="AX79" s="82" t="s">
        <v>1944</v>
      </c>
      <c r="AY79" s="78" t="s">
        <v>66</v>
      </c>
      <c r="AZ79" s="78" t="str">
        <f>REPLACE(INDEX(GroupVertices[Group],MATCH(Vertices[[#This Row],[Vertex]],GroupVertices[Vertex],0)),1,1,"")</f>
        <v>1</v>
      </c>
      <c r="BA79" s="48"/>
      <c r="BB79" s="48"/>
      <c r="BC79" s="48"/>
      <c r="BD79" s="48"/>
      <c r="BE79" s="48"/>
      <c r="BF79" s="48"/>
      <c r="BG79" s="120" t="s">
        <v>2454</v>
      </c>
      <c r="BH79" s="120" t="s">
        <v>2454</v>
      </c>
      <c r="BI79" s="120" t="s">
        <v>2775</v>
      </c>
      <c r="BJ79" s="120" t="s">
        <v>2775</v>
      </c>
      <c r="BK79" s="120">
        <v>2</v>
      </c>
      <c r="BL79" s="123">
        <v>9.523809523809524</v>
      </c>
      <c r="BM79" s="120">
        <v>0</v>
      </c>
      <c r="BN79" s="123">
        <v>0</v>
      </c>
      <c r="BO79" s="120">
        <v>0</v>
      </c>
      <c r="BP79" s="123">
        <v>0</v>
      </c>
      <c r="BQ79" s="120">
        <v>19</v>
      </c>
      <c r="BR79" s="123">
        <v>90.47619047619048</v>
      </c>
      <c r="BS79" s="120">
        <v>21</v>
      </c>
      <c r="BT79" s="2"/>
      <c r="BU79" s="3"/>
      <c r="BV79" s="3"/>
      <c r="BW79" s="3"/>
      <c r="BX79" s="3"/>
    </row>
    <row r="80" spans="1:76" ht="15">
      <c r="A80" s="64" t="s">
        <v>275</v>
      </c>
      <c r="B80" s="65"/>
      <c r="C80" s="65" t="s">
        <v>64</v>
      </c>
      <c r="D80" s="66">
        <v>162.7394717288813</v>
      </c>
      <c r="E80" s="68"/>
      <c r="F80" s="100" t="s">
        <v>634</v>
      </c>
      <c r="G80" s="65"/>
      <c r="H80" s="69" t="s">
        <v>275</v>
      </c>
      <c r="I80" s="70"/>
      <c r="J80" s="70"/>
      <c r="K80" s="69" t="s">
        <v>2113</v>
      </c>
      <c r="L80" s="73">
        <v>1</v>
      </c>
      <c r="M80" s="74">
        <v>2586.697509765625</v>
      </c>
      <c r="N80" s="74">
        <v>5583.162109375</v>
      </c>
      <c r="O80" s="75"/>
      <c r="P80" s="76"/>
      <c r="Q80" s="76"/>
      <c r="R80" s="86"/>
      <c r="S80" s="48">
        <v>0</v>
      </c>
      <c r="T80" s="48">
        <v>1</v>
      </c>
      <c r="U80" s="49">
        <v>0</v>
      </c>
      <c r="V80" s="49">
        <v>0.016129</v>
      </c>
      <c r="W80" s="49">
        <v>0.027419</v>
      </c>
      <c r="X80" s="49">
        <v>0.542437</v>
      </c>
      <c r="Y80" s="49">
        <v>0</v>
      </c>
      <c r="Z80" s="49">
        <v>0</v>
      </c>
      <c r="AA80" s="71">
        <v>80</v>
      </c>
      <c r="AB80" s="71"/>
      <c r="AC80" s="72"/>
      <c r="AD80" s="78" t="s">
        <v>1239</v>
      </c>
      <c r="AE80" s="78">
        <v>574</v>
      </c>
      <c r="AF80" s="78">
        <v>671</v>
      </c>
      <c r="AG80" s="78">
        <v>17981</v>
      </c>
      <c r="AH80" s="78">
        <v>56857</v>
      </c>
      <c r="AI80" s="78"/>
      <c r="AJ80" s="78" t="s">
        <v>1393</v>
      </c>
      <c r="AK80" s="78" t="s">
        <v>1522</v>
      </c>
      <c r="AL80" s="78"/>
      <c r="AM80" s="78"/>
      <c r="AN80" s="80">
        <v>43036.76844907407</v>
      </c>
      <c r="AO80" s="78"/>
      <c r="AP80" s="78" t="b">
        <v>1</v>
      </c>
      <c r="AQ80" s="78" t="b">
        <v>1</v>
      </c>
      <c r="AR80" s="78" t="b">
        <v>0</v>
      </c>
      <c r="AS80" s="78" t="s">
        <v>1100</v>
      </c>
      <c r="AT80" s="78">
        <v>1</v>
      </c>
      <c r="AU80" s="78"/>
      <c r="AV80" s="78" t="b">
        <v>0</v>
      </c>
      <c r="AW80" s="78" t="s">
        <v>1867</v>
      </c>
      <c r="AX80" s="82" t="s">
        <v>1945</v>
      </c>
      <c r="AY80" s="78" t="s">
        <v>66</v>
      </c>
      <c r="AZ80" s="78" t="str">
        <f>REPLACE(INDEX(GroupVertices[Group],MATCH(Vertices[[#This Row],[Vertex]],GroupVertices[Vertex],0)),1,1,"")</f>
        <v>1</v>
      </c>
      <c r="BA80" s="48"/>
      <c r="BB80" s="48"/>
      <c r="BC80" s="48"/>
      <c r="BD80" s="48"/>
      <c r="BE80" s="48"/>
      <c r="BF80" s="48"/>
      <c r="BG80" s="120" t="s">
        <v>2454</v>
      </c>
      <c r="BH80" s="120" t="s">
        <v>2454</v>
      </c>
      <c r="BI80" s="120" t="s">
        <v>2775</v>
      </c>
      <c r="BJ80" s="120" t="s">
        <v>2775</v>
      </c>
      <c r="BK80" s="120">
        <v>2</v>
      </c>
      <c r="BL80" s="123">
        <v>9.523809523809524</v>
      </c>
      <c r="BM80" s="120">
        <v>0</v>
      </c>
      <c r="BN80" s="123">
        <v>0</v>
      </c>
      <c r="BO80" s="120">
        <v>0</v>
      </c>
      <c r="BP80" s="123">
        <v>0</v>
      </c>
      <c r="BQ80" s="120">
        <v>19</v>
      </c>
      <c r="BR80" s="123">
        <v>90.47619047619048</v>
      </c>
      <c r="BS80" s="120">
        <v>21</v>
      </c>
      <c r="BT80" s="2"/>
      <c r="BU80" s="3"/>
      <c r="BV80" s="3"/>
      <c r="BW80" s="3"/>
      <c r="BX80" s="3"/>
    </row>
    <row r="81" spans="1:76" ht="15">
      <c r="A81" s="64" t="s">
        <v>276</v>
      </c>
      <c r="B81" s="65"/>
      <c r="C81" s="65" t="s">
        <v>64</v>
      </c>
      <c r="D81" s="66">
        <v>162.27110289911298</v>
      </c>
      <c r="E81" s="68"/>
      <c r="F81" s="100" t="s">
        <v>692</v>
      </c>
      <c r="G81" s="65"/>
      <c r="H81" s="69" t="s">
        <v>276</v>
      </c>
      <c r="I81" s="70"/>
      <c r="J81" s="70"/>
      <c r="K81" s="69" t="s">
        <v>2114</v>
      </c>
      <c r="L81" s="73">
        <v>1</v>
      </c>
      <c r="M81" s="74">
        <v>2286.446044921875</v>
      </c>
      <c r="N81" s="74">
        <v>4481.90478515625</v>
      </c>
      <c r="O81" s="75"/>
      <c r="P81" s="76"/>
      <c r="Q81" s="76"/>
      <c r="R81" s="86"/>
      <c r="S81" s="48">
        <v>0</v>
      </c>
      <c r="T81" s="48">
        <v>1</v>
      </c>
      <c r="U81" s="49">
        <v>0</v>
      </c>
      <c r="V81" s="49">
        <v>0.016129</v>
      </c>
      <c r="W81" s="49">
        <v>0.027419</v>
      </c>
      <c r="X81" s="49">
        <v>0.542437</v>
      </c>
      <c r="Y81" s="49">
        <v>0</v>
      </c>
      <c r="Z81" s="49">
        <v>0</v>
      </c>
      <c r="AA81" s="71">
        <v>81</v>
      </c>
      <c r="AB81" s="71"/>
      <c r="AC81" s="72"/>
      <c r="AD81" s="78" t="s">
        <v>1240</v>
      </c>
      <c r="AE81" s="78">
        <v>722</v>
      </c>
      <c r="AF81" s="78">
        <v>246</v>
      </c>
      <c r="AG81" s="78">
        <v>11955</v>
      </c>
      <c r="AH81" s="78">
        <v>11965</v>
      </c>
      <c r="AI81" s="78"/>
      <c r="AJ81" s="78" t="s">
        <v>1394</v>
      </c>
      <c r="AK81" s="78" t="s">
        <v>1523</v>
      </c>
      <c r="AL81" s="82" t="s">
        <v>1606</v>
      </c>
      <c r="AM81" s="78"/>
      <c r="AN81" s="80">
        <v>40358.82108796296</v>
      </c>
      <c r="AO81" s="82" t="s">
        <v>1724</v>
      </c>
      <c r="AP81" s="78" t="b">
        <v>1</v>
      </c>
      <c r="AQ81" s="78" t="b">
        <v>0</v>
      </c>
      <c r="AR81" s="78" t="b">
        <v>0</v>
      </c>
      <c r="AS81" s="78" t="s">
        <v>1100</v>
      </c>
      <c r="AT81" s="78">
        <v>4</v>
      </c>
      <c r="AU81" s="82" t="s">
        <v>1804</v>
      </c>
      <c r="AV81" s="78" t="b">
        <v>0</v>
      </c>
      <c r="AW81" s="78" t="s">
        <v>1867</v>
      </c>
      <c r="AX81" s="82" t="s">
        <v>1946</v>
      </c>
      <c r="AY81" s="78" t="s">
        <v>66</v>
      </c>
      <c r="AZ81" s="78" t="str">
        <f>REPLACE(INDEX(GroupVertices[Group],MATCH(Vertices[[#This Row],[Vertex]],GroupVertices[Vertex],0)),1,1,"")</f>
        <v>1</v>
      </c>
      <c r="BA81" s="48"/>
      <c r="BB81" s="48"/>
      <c r="BC81" s="48"/>
      <c r="BD81" s="48"/>
      <c r="BE81" s="48"/>
      <c r="BF81" s="48"/>
      <c r="BG81" s="120" t="s">
        <v>2454</v>
      </c>
      <c r="BH81" s="120" t="s">
        <v>2454</v>
      </c>
      <c r="BI81" s="120" t="s">
        <v>2775</v>
      </c>
      <c r="BJ81" s="120" t="s">
        <v>2775</v>
      </c>
      <c r="BK81" s="120">
        <v>2</v>
      </c>
      <c r="BL81" s="123">
        <v>9.523809523809524</v>
      </c>
      <c r="BM81" s="120">
        <v>0</v>
      </c>
      <c r="BN81" s="123">
        <v>0</v>
      </c>
      <c r="BO81" s="120">
        <v>0</v>
      </c>
      <c r="BP81" s="123">
        <v>0</v>
      </c>
      <c r="BQ81" s="120">
        <v>19</v>
      </c>
      <c r="BR81" s="123">
        <v>90.47619047619048</v>
      </c>
      <c r="BS81" s="120">
        <v>21</v>
      </c>
      <c r="BT81" s="2"/>
      <c r="BU81" s="3"/>
      <c r="BV81" s="3"/>
      <c r="BW81" s="3"/>
      <c r="BX81" s="3"/>
    </row>
    <row r="82" spans="1:76" ht="15">
      <c r="A82" s="64" t="s">
        <v>277</v>
      </c>
      <c r="B82" s="65"/>
      <c r="C82" s="65" t="s">
        <v>64</v>
      </c>
      <c r="D82" s="66">
        <v>166.77515797502647</v>
      </c>
      <c r="E82" s="68"/>
      <c r="F82" s="100" t="s">
        <v>693</v>
      </c>
      <c r="G82" s="65"/>
      <c r="H82" s="69" t="s">
        <v>277</v>
      </c>
      <c r="I82" s="70"/>
      <c r="J82" s="70"/>
      <c r="K82" s="69" t="s">
        <v>2115</v>
      </c>
      <c r="L82" s="73">
        <v>1</v>
      </c>
      <c r="M82" s="74">
        <v>2918.882080078125</v>
      </c>
      <c r="N82" s="74">
        <v>5174.63623046875</v>
      </c>
      <c r="O82" s="75"/>
      <c r="P82" s="76"/>
      <c r="Q82" s="76"/>
      <c r="R82" s="86"/>
      <c r="S82" s="48">
        <v>0</v>
      </c>
      <c r="T82" s="48">
        <v>1</v>
      </c>
      <c r="U82" s="49">
        <v>0</v>
      </c>
      <c r="V82" s="49">
        <v>0.016129</v>
      </c>
      <c r="W82" s="49">
        <v>0.027419</v>
      </c>
      <c r="X82" s="49">
        <v>0.542437</v>
      </c>
      <c r="Y82" s="49">
        <v>0</v>
      </c>
      <c r="Z82" s="49">
        <v>0</v>
      </c>
      <c r="AA82" s="71">
        <v>82</v>
      </c>
      <c r="AB82" s="71"/>
      <c r="AC82" s="72"/>
      <c r="AD82" s="78" t="s">
        <v>1241</v>
      </c>
      <c r="AE82" s="78">
        <v>481</v>
      </c>
      <c r="AF82" s="78">
        <v>4333</v>
      </c>
      <c r="AG82" s="78">
        <v>16963</v>
      </c>
      <c r="AH82" s="78">
        <v>381</v>
      </c>
      <c r="AI82" s="78"/>
      <c r="AJ82" s="78" t="s">
        <v>1395</v>
      </c>
      <c r="AK82" s="78" t="s">
        <v>1516</v>
      </c>
      <c r="AL82" s="82" t="s">
        <v>1607</v>
      </c>
      <c r="AM82" s="78"/>
      <c r="AN82" s="80">
        <v>40683.64805555555</v>
      </c>
      <c r="AO82" s="78"/>
      <c r="AP82" s="78" t="b">
        <v>1</v>
      </c>
      <c r="AQ82" s="78" t="b">
        <v>0</v>
      </c>
      <c r="AR82" s="78" t="b">
        <v>1</v>
      </c>
      <c r="AS82" s="78" t="s">
        <v>1100</v>
      </c>
      <c r="AT82" s="78">
        <v>161</v>
      </c>
      <c r="AU82" s="82" t="s">
        <v>1804</v>
      </c>
      <c r="AV82" s="78" t="b">
        <v>1</v>
      </c>
      <c r="AW82" s="78" t="s">
        <v>1867</v>
      </c>
      <c r="AX82" s="82" t="s">
        <v>1947</v>
      </c>
      <c r="AY82" s="78" t="s">
        <v>66</v>
      </c>
      <c r="AZ82" s="78" t="str">
        <f>REPLACE(INDEX(GroupVertices[Group],MATCH(Vertices[[#This Row],[Vertex]],GroupVertices[Vertex],0)),1,1,"")</f>
        <v>1</v>
      </c>
      <c r="BA82" s="48"/>
      <c r="BB82" s="48"/>
      <c r="BC82" s="48"/>
      <c r="BD82" s="48"/>
      <c r="BE82" s="48"/>
      <c r="BF82" s="48"/>
      <c r="BG82" s="120" t="s">
        <v>2454</v>
      </c>
      <c r="BH82" s="120" t="s">
        <v>2454</v>
      </c>
      <c r="BI82" s="120" t="s">
        <v>2775</v>
      </c>
      <c r="BJ82" s="120" t="s">
        <v>2775</v>
      </c>
      <c r="BK82" s="120">
        <v>2</v>
      </c>
      <c r="BL82" s="123">
        <v>9.523809523809524</v>
      </c>
      <c r="BM82" s="120">
        <v>0</v>
      </c>
      <c r="BN82" s="123">
        <v>0</v>
      </c>
      <c r="BO82" s="120">
        <v>0</v>
      </c>
      <c r="BP82" s="123">
        <v>0</v>
      </c>
      <c r="BQ82" s="120">
        <v>19</v>
      </c>
      <c r="BR82" s="123">
        <v>90.47619047619048</v>
      </c>
      <c r="BS82" s="120">
        <v>21</v>
      </c>
      <c r="BT82" s="2"/>
      <c r="BU82" s="3"/>
      <c r="BV82" s="3"/>
      <c r="BW82" s="3"/>
      <c r="BX82" s="3"/>
    </row>
    <row r="83" spans="1:76" ht="15">
      <c r="A83" s="64" t="s">
        <v>278</v>
      </c>
      <c r="B83" s="65"/>
      <c r="C83" s="65" t="s">
        <v>64</v>
      </c>
      <c r="D83" s="66">
        <v>162.3195928485478</v>
      </c>
      <c r="E83" s="68"/>
      <c r="F83" s="100" t="s">
        <v>694</v>
      </c>
      <c r="G83" s="65"/>
      <c r="H83" s="69" t="s">
        <v>278</v>
      </c>
      <c r="I83" s="70"/>
      <c r="J83" s="70"/>
      <c r="K83" s="69" t="s">
        <v>2116</v>
      </c>
      <c r="L83" s="73">
        <v>1</v>
      </c>
      <c r="M83" s="74">
        <v>2051.8115234375</v>
      </c>
      <c r="N83" s="74">
        <v>4895.07666015625</v>
      </c>
      <c r="O83" s="75"/>
      <c r="P83" s="76"/>
      <c r="Q83" s="76"/>
      <c r="R83" s="86"/>
      <c r="S83" s="48">
        <v>0</v>
      </c>
      <c r="T83" s="48">
        <v>1</v>
      </c>
      <c r="U83" s="49">
        <v>0</v>
      </c>
      <c r="V83" s="49">
        <v>0.016129</v>
      </c>
      <c r="W83" s="49">
        <v>0.027419</v>
      </c>
      <c r="X83" s="49">
        <v>0.542437</v>
      </c>
      <c r="Y83" s="49">
        <v>0</v>
      </c>
      <c r="Z83" s="49">
        <v>0</v>
      </c>
      <c r="AA83" s="71">
        <v>83</v>
      </c>
      <c r="AB83" s="71"/>
      <c r="AC83" s="72"/>
      <c r="AD83" s="78" t="s">
        <v>1242</v>
      </c>
      <c r="AE83" s="78">
        <v>137</v>
      </c>
      <c r="AF83" s="78">
        <v>290</v>
      </c>
      <c r="AG83" s="78">
        <v>73348</v>
      </c>
      <c r="AH83" s="78">
        <v>26695</v>
      </c>
      <c r="AI83" s="78"/>
      <c r="AJ83" s="78"/>
      <c r="AK83" s="78"/>
      <c r="AL83" s="78"/>
      <c r="AM83" s="78"/>
      <c r="AN83" s="80">
        <v>39981.85648148148</v>
      </c>
      <c r="AO83" s="82" t="s">
        <v>1725</v>
      </c>
      <c r="AP83" s="78" t="b">
        <v>1</v>
      </c>
      <c r="AQ83" s="78" t="b">
        <v>0</v>
      </c>
      <c r="AR83" s="78" t="b">
        <v>0</v>
      </c>
      <c r="AS83" s="78" t="s">
        <v>1100</v>
      </c>
      <c r="AT83" s="78">
        <v>2</v>
      </c>
      <c r="AU83" s="82" t="s">
        <v>1804</v>
      </c>
      <c r="AV83" s="78" t="b">
        <v>0</v>
      </c>
      <c r="AW83" s="78" t="s">
        <v>1867</v>
      </c>
      <c r="AX83" s="82" t="s">
        <v>1948</v>
      </c>
      <c r="AY83" s="78" t="s">
        <v>66</v>
      </c>
      <c r="AZ83" s="78" t="str">
        <f>REPLACE(INDEX(GroupVertices[Group],MATCH(Vertices[[#This Row],[Vertex]],GroupVertices[Vertex],0)),1,1,"")</f>
        <v>1</v>
      </c>
      <c r="BA83" s="48"/>
      <c r="BB83" s="48"/>
      <c r="BC83" s="48"/>
      <c r="BD83" s="48"/>
      <c r="BE83" s="48"/>
      <c r="BF83" s="48"/>
      <c r="BG83" s="120" t="s">
        <v>2454</v>
      </c>
      <c r="BH83" s="120" t="s">
        <v>2454</v>
      </c>
      <c r="BI83" s="120" t="s">
        <v>2775</v>
      </c>
      <c r="BJ83" s="120" t="s">
        <v>2775</v>
      </c>
      <c r="BK83" s="120">
        <v>2</v>
      </c>
      <c r="BL83" s="123">
        <v>9.523809523809524</v>
      </c>
      <c r="BM83" s="120">
        <v>0</v>
      </c>
      <c r="BN83" s="123">
        <v>0</v>
      </c>
      <c r="BO83" s="120">
        <v>0</v>
      </c>
      <c r="BP83" s="123">
        <v>0</v>
      </c>
      <c r="BQ83" s="120">
        <v>19</v>
      </c>
      <c r="BR83" s="123">
        <v>90.47619047619048</v>
      </c>
      <c r="BS83" s="120">
        <v>21</v>
      </c>
      <c r="BT83" s="2"/>
      <c r="BU83" s="3"/>
      <c r="BV83" s="3"/>
      <c r="BW83" s="3"/>
      <c r="BX83" s="3"/>
    </row>
    <row r="84" spans="1:76" ht="15">
      <c r="A84" s="64" t="s">
        <v>279</v>
      </c>
      <c r="B84" s="65"/>
      <c r="C84" s="65" t="s">
        <v>64</v>
      </c>
      <c r="D84" s="66">
        <v>189.5478015005162</v>
      </c>
      <c r="E84" s="68"/>
      <c r="F84" s="100" t="s">
        <v>695</v>
      </c>
      <c r="G84" s="65"/>
      <c r="H84" s="69" t="s">
        <v>279</v>
      </c>
      <c r="I84" s="70"/>
      <c r="J84" s="70"/>
      <c r="K84" s="69" t="s">
        <v>2117</v>
      </c>
      <c r="L84" s="73">
        <v>1</v>
      </c>
      <c r="M84" s="74">
        <v>1406.322021484375</v>
      </c>
      <c r="N84" s="74">
        <v>7728.859375</v>
      </c>
      <c r="O84" s="75"/>
      <c r="P84" s="76"/>
      <c r="Q84" s="76"/>
      <c r="R84" s="86"/>
      <c r="S84" s="48">
        <v>0</v>
      </c>
      <c r="T84" s="48">
        <v>1</v>
      </c>
      <c r="U84" s="49">
        <v>0</v>
      </c>
      <c r="V84" s="49">
        <v>0.016129</v>
      </c>
      <c r="W84" s="49">
        <v>0.027419</v>
      </c>
      <c r="X84" s="49">
        <v>0.542437</v>
      </c>
      <c r="Y84" s="49">
        <v>0</v>
      </c>
      <c r="Z84" s="49">
        <v>0</v>
      </c>
      <c r="AA84" s="71">
        <v>84</v>
      </c>
      <c r="AB84" s="71"/>
      <c r="AC84" s="72"/>
      <c r="AD84" s="78" t="s">
        <v>1243</v>
      </c>
      <c r="AE84" s="78">
        <v>250</v>
      </c>
      <c r="AF84" s="78">
        <v>24997</v>
      </c>
      <c r="AG84" s="78">
        <v>10240</v>
      </c>
      <c r="AH84" s="78">
        <v>5027</v>
      </c>
      <c r="AI84" s="78"/>
      <c r="AJ84" s="78" t="s">
        <v>1396</v>
      </c>
      <c r="AK84" s="78" t="s">
        <v>1478</v>
      </c>
      <c r="AL84" s="82" t="s">
        <v>1608</v>
      </c>
      <c r="AM84" s="78"/>
      <c r="AN84" s="80">
        <v>42173.725277777776</v>
      </c>
      <c r="AO84" s="82" t="s">
        <v>1726</v>
      </c>
      <c r="AP84" s="78" t="b">
        <v>1</v>
      </c>
      <c r="AQ84" s="78" t="b">
        <v>0</v>
      </c>
      <c r="AR84" s="78" t="b">
        <v>0</v>
      </c>
      <c r="AS84" s="78" t="s">
        <v>1100</v>
      </c>
      <c r="AT84" s="78">
        <v>145</v>
      </c>
      <c r="AU84" s="82" t="s">
        <v>1804</v>
      </c>
      <c r="AV84" s="78" t="b">
        <v>1</v>
      </c>
      <c r="AW84" s="78" t="s">
        <v>1867</v>
      </c>
      <c r="AX84" s="82" t="s">
        <v>1949</v>
      </c>
      <c r="AY84" s="78" t="s">
        <v>66</v>
      </c>
      <c r="AZ84" s="78" t="str">
        <f>REPLACE(INDEX(GroupVertices[Group],MATCH(Vertices[[#This Row],[Vertex]],GroupVertices[Vertex],0)),1,1,"")</f>
        <v>1</v>
      </c>
      <c r="BA84" s="48"/>
      <c r="BB84" s="48"/>
      <c r="BC84" s="48"/>
      <c r="BD84" s="48"/>
      <c r="BE84" s="48"/>
      <c r="BF84" s="48"/>
      <c r="BG84" s="120" t="s">
        <v>2454</v>
      </c>
      <c r="BH84" s="120" t="s">
        <v>2454</v>
      </c>
      <c r="BI84" s="120" t="s">
        <v>2775</v>
      </c>
      <c r="BJ84" s="120" t="s">
        <v>2775</v>
      </c>
      <c r="BK84" s="120">
        <v>2</v>
      </c>
      <c r="BL84" s="123">
        <v>9.523809523809524</v>
      </c>
      <c r="BM84" s="120">
        <v>0</v>
      </c>
      <c r="BN84" s="123">
        <v>0</v>
      </c>
      <c r="BO84" s="120">
        <v>0</v>
      </c>
      <c r="BP84" s="123">
        <v>0</v>
      </c>
      <c r="BQ84" s="120">
        <v>19</v>
      </c>
      <c r="BR84" s="123">
        <v>90.47619047619048</v>
      </c>
      <c r="BS84" s="120">
        <v>21</v>
      </c>
      <c r="BT84" s="2"/>
      <c r="BU84" s="3"/>
      <c r="BV84" s="3"/>
      <c r="BW84" s="3"/>
      <c r="BX84" s="3"/>
    </row>
    <row r="85" spans="1:76" ht="15">
      <c r="A85" s="64" t="s">
        <v>280</v>
      </c>
      <c r="B85" s="65"/>
      <c r="C85" s="65" t="s">
        <v>64</v>
      </c>
      <c r="D85" s="66">
        <v>164.16221092707175</v>
      </c>
      <c r="E85" s="68"/>
      <c r="F85" s="100" t="s">
        <v>696</v>
      </c>
      <c r="G85" s="65"/>
      <c r="H85" s="69" t="s">
        <v>280</v>
      </c>
      <c r="I85" s="70"/>
      <c r="J85" s="70"/>
      <c r="K85" s="69" t="s">
        <v>2118</v>
      </c>
      <c r="L85" s="73">
        <v>1</v>
      </c>
      <c r="M85" s="74">
        <v>3093.3701171875</v>
      </c>
      <c r="N85" s="74">
        <v>5817.873046875</v>
      </c>
      <c r="O85" s="75"/>
      <c r="P85" s="76"/>
      <c r="Q85" s="76"/>
      <c r="R85" s="86"/>
      <c r="S85" s="48">
        <v>0</v>
      </c>
      <c r="T85" s="48">
        <v>1</v>
      </c>
      <c r="U85" s="49">
        <v>0</v>
      </c>
      <c r="V85" s="49">
        <v>0.016129</v>
      </c>
      <c r="W85" s="49">
        <v>0.027419</v>
      </c>
      <c r="X85" s="49">
        <v>0.542437</v>
      </c>
      <c r="Y85" s="49">
        <v>0</v>
      </c>
      <c r="Z85" s="49">
        <v>0</v>
      </c>
      <c r="AA85" s="71">
        <v>85</v>
      </c>
      <c r="AB85" s="71"/>
      <c r="AC85" s="72"/>
      <c r="AD85" s="78" t="s">
        <v>1244</v>
      </c>
      <c r="AE85" s="78">
        <v>2959</v>
      </c>
      <c r="AF85" s="78">
        <v>1962</v>
      </c>
      <c r="AG85" s="78">
        <v>16345</v>
      </c>
      <c r="AH85" s="78">
        <v>33922</v>
      </c>
      <c r="AI85" s="78"/>
      <c r="AJ85" s="78" t="s">
        <v>1397</v>
      </c>
      <c r="AK85" s="78" t="s">
        <v>1524</v>
      </c>
      <c r="AL85" s="78"/>
      <c r="AM85" s="78"/>
      <c r="AN85" s="80">
        <v>42771.69291666667</v>
      </c>
      <c r="AO85" s="82" t="s">
        <v>1727</v>
      </c>
      <c r="AP85" s="78" t="b">
        <v>0</v>
      </c>
      <c r="AQ85" s="78" t="b">
        <v>0</v>
      </c>
      <c r="AR85" s="78" t="b">
        <v>0</v>
      </c>
      <c r="AS85" s="78" t="s">
        <v>1100</v>
      </c>
      <c r="AT85" s="78">
        <v>6</v>
      </c>
      <c r="AU85" s="82" t="s">
        <v>1804</v>
      </c>
      <c r="AV85" s="78" t="b">
        <v>0</v>
      </c>
      <c r="AW85" s="78" t="s">
        <v>1867</v>
      </c>
      <c r="AX85" s="82" t="s">
        <v>1950</v>
      </c>
      <c r="AY85" s="78" t="s">
        <v>66</v>
      </c>
      <c r="AZ85" s="78" t="str">
        <f>REPLACE(INDEX(GroupVertices[Group],MATCH(Vertices[[#This Row],[Vertex]],GroupVertices[Vertex],0)),1,1,"")</f>
        <v>1</v>
      </c>
      <c r="BA85" s="48"/>
      <c r="BB85" s="48"/>
      <c r="BC85" s="48"/>
      <c r="BD85" s="48"/>
      <c r="BE85" s="48"/>
      <c r="BF85" s="48"/>
      <c r="BG85" s="120" t="s">
        <v>2454</v>
      </c>
      <c r="BH85" s="120" t="s">
        <v>2454</v>
      </c>
      <c r="BI85" s="120" t="s">
        <v>2775</v>
      </c>
      <c r="BJ85" s="120" t="s">
        <v>2775</v>
      </c>
      <c r="BK85" s="120">
        <v>2</v>
      </c>
      <c r="BL85" s="123">
        <v>9.523809523809524</v>
      </c>
      <c r="BM85" s="120">
        <v>0</v>
      </c>
      <c r="BN85" s="123">
        <v>0</v>
      </c>
      <c r="BO85" s="120">
        <v>0</v>
      </c>
      <c r="BP85" s="123">
        <v>0</v>
      </c>
      <c r="BQ85" s="120">
        <v>19</v>
      </c>
      <c r="BR85" s="123">
        <v>90.47619047619048</v>
      </c>
      <c r="BS85" s="120">
        <v>21</v>
      </c>
      <c r="BT85" s="2"/>
      <c r="BU85" s="3"/>
      <c r="BV85" s="3"/>
      <c r="BW85" s="3"/>
      <c r="BX85" s="3"/>
    </row>
    <row r="86" spans="1:76" ht="15">
      <c r="A86" s="64" t="s">
        <v>281</v>
      </c>
      <c r="B86" s="65"/>
      <c r="C86" s="65" t="s">
        <v>64</v>
      </c>
      <c r="D86" s="66">
        <v>162.4320013676922</v>
      </c>
      <c r="E86" s="68"/>
      <c r="F86" s="100" t="s">
        <v>697</v>
      </c>
      <c r="G86" s="65"/>
      <c r="H86" s="69" t="s">
        <v>281</v>
      </c>
      <c r="I86" s="70"/>
      <c r="J86" s="70"/>
      <c r="K86" s="69" t="s">
        <v>2119</v>
      </c>
      <c r="L86" s="73">
        <v>647.4224137931035</v>
      </c>
      <c r="M86" s="74">
        <v>1079.0107421875</v>
      </c>
      <c r="N86" s="74">
        <v>7371.48291015625</v>
      </c>
      <c r="O86" s="75"/>
      <c r="P86" s="76"/>
      <c r="Q86" s="76"/>
      <c r="R86" s="86"/>
      <c r="S86" s="48">
        <v>1</v>
      </c>
      <c r="T86" s="48">
        <v>3</v>
      </c>
      <c r="U86" s="49">
        <v>60</v>
      </c>
      <c r="V86" s="49">
        <v>0.016667</v>
      </c>
      <c r="W86" s="49">
        <v>0.034003</v>
      </c>
      <c r="X86" s="49">
        <v>1.407922</v>
      </c>
      <c r="Y86" s="49">
        <v>0</v>
      </c>
      <c r="Z86" s="49">
        <v>0</v>
      </c>
      <c r="AA86" s="71">
        <v>86</v>
      </c>
      <c r="AB86" s="71"/>
      <c r="AC86" s="72"/>
      <c r="AD86" s="78" t="s">
        <v>1245</v>
      </c>
      <c r="AE86" s="78">
        <v>527</v>
      </c>
      <c r="AF86" s="78">
        <v>392</v>
      </c>
      <c r="AG86" s="78">
        <v>1581</v>
      </c>
      <c r="AH86" s="78">
        <v>825</v>
      </c>
      <c r="AI86" s="78"/>
      <c r="AJ86" s="78" t="s">
        <v>1398</v>
      </c>
      <c r="AK86" s="78" t="s">
        <v>1478</v>
      </c>
      <c r="AL86" s="82" t="s">
        <v>1600</v>
      </c>
      <c r="AM86" s="78"/>
      <c r="AN86" s="80">
        <v>43006.560636574075</v>
      </c>
      <c r="AO86" s="82" t="s">
        <v>1728</v>
      </c>
      <c r="AP86" s="78" t="b">
        <v>0</v>
      </c>
      <c r="AQ86" s="78" t="b">
        <v>0</v>
      </c>
      <c r="AR86" s="78" t="b">
        <v>0</v>
      </c>
      <c r="AS86" s="78" t="s">
        <v>1100</v>
      </c>
      <c r="AT86" s="78">
        <v>5</v>
      </c>
      <c r="AU86" s="82" t="s">
        <v>1804</v>
      </c>
      <c r="AV86" s="78" t="b">
        <v>0</v>
      </c>
      <c r="AW86" s="78" t="s">
        <v>1867</v>
      </c>
      <c r="AX86" s="82" t="s">
        <v>1951</v>
      </c>
      <c r="AY86" s="78" t="s">
        <v>66</v>
      </c>
      <c r="AZ86" s="78" t="str">
        <f>REPLACE(INDEX(GroupVertices[Group],MATCH(Vertices[[#This Row],[Vertex]],GroupVertices[Vertex],0)),1,1,"")</f>
        <v>1</v>
      </c>
      <c r="BA86" s="48" t="s">
        <v>2640</v>
      </c>
      <c r="BB86" s="48" t="s">
        <v>2640</v>
      </c>
      <c r="BC86" s="48" t="s">
        <v>2333</v>
      </c>
      <c r="BD86" s="48" t="s">
        <v>2659</v>
      </c>
      <c r="BE86" s="48" t="s">
        <v>601</v>
      </c>
      <c r="BF86" s="48" t="s">
        <v>602</v>
      </c>
      <c r="BG86" s="120" t="s">
        <v>2705</v>
      </c>
      <c r="BH86" s="120" t="s">
        <v>2739</v>
      </c>
      <c r="BI86" s="120" t="s">
        <v>2778</v>
      </c>
      <c r="BJ86" s="120" t="s">
        <v>2778</v>
      </c>
      <c r="BK86" s="120">
        <v>5</v>
      </c>
      <c r="BL86" s="123">
        <v>4.854368932038835</v>
      </c>
      <c r="BM86" s="120">
        <v>1</v>
      </c>
      <c r="BN86" s="123">
        <v>0.970873786407767</v>
      </c>
      <c r="BO86" s="120">
        <v>0</v>
      </c>
      <c r="BP86" s="123">
        <v>0</v>
      </c>
      <c r="BQ86" s="120">
        <v>97</v>
      </c>
      <c r="BR86" s="123">
        <v>94.1747572815534</v>
      </c>
      <c r="BS86" s="120">
        <v>103</v>
      </c>
      <c r="BT86" s="2"/>
      <c r="BU86" s="3"/>
      <c r="BV86" s="3"/>
      <c r="BW86" s="3"/>
      <c r="BX86" s="3"/>
    </row>
    <row r="87" spans="1:76" ht="15">
      <c r="A87" s="64" t="s">
        <v>342</v>
      </c>
      <c r="B87" s="65"/>
      <c r="C87" s="65" t="s">
        <v>64</v>
      </c>
      <c r="D87" s="66">
        <v>173.86791512417724</v>
      </c>
      <c r="E87" s="68"/>
      <c r="F87" s="100" t="s">
        <v>1829</v>
      </c>
      <c r="G87" s="65"/>
      <c r="H87" s="69" t="s">
        <v>342</v>
      </c>
      <c r="I87" s="70"/>
      <c r="J87" s="70"/>
      <c r="K87" s="69" t="s">
        <v>2120</v>
      </c>
      <c r="L87" s="73">
        <v>1</v>
      </c>
      <c r="M87" s="74">
        <v>194.9122772216797</v>
      </c>
      <c r="N87" s="74">
        <v>7620.65771484375</v>
      </c>
      <c r="O87" s="75"/>
      <c r="P87" s="76"/>
      <c r="Q87" s="76"/>
      <c r="R87" s="86"/>
      <c r="S87" s="48">
        <v>1</v>
      </c>
      <c r="T87" s="48">
        <v>0</v>
      </c>
      <c r="U87" s="49">
        <v>0</v>
      </c>
      <c r="V87" s="49">
        <v>0.011111</v>
      </c>
      <c r="W87" s="49">
        <v>0.005647</v>
      </c>
      <c r="X87" s="49">
        <v>0.548911</v>
      </c>
      <c r="Y87" s="49">
        <v>0</v>
      </c>
      <c r="Z87" s="49">
        <v>0</v>
      </c>
      <c r="AA87" s="71">
        <v>87</v>
      </c>
      <c r="AB87" s="71"/>
      <c r="AC87" s="72"/>
      <c r="AD87" s="78" t="s">
        <v>1246</v>
      </c>
      <c r="AE87" s="78">
        <v>1598</v>
      </c>
      <c r="AF87" s="78">
        <v>10769</v>
      </c>
      <c r="AG87" s="78">
        <v>2520</v>
      </c>
      <c r="AH87" s="78">
        <v>1131</v>
      </c>
      <c r="AI87" s="78"/>
      <c r="AJ87" s="78" t="s">
        <v>1399</v>
      </c>
      <c r="AK87" s="78" t="s">
        <v>1525</v>
      </c>
      <c r="AL87" s="82" t="s">
        <v>1609</v>
      </c>
      <c r="AM87" s="78"/>
      <c r="AN87" s="80">
        <v>42612.71890046296</v>
      </c>
      <c r="AO87" s="82" t="s">
        <v>1729</v>
      </c>
      <c r="AP87" s="78" t="b">
        <v>0</v>
      </c>
      <c r="AQ87" s="78" t="b">
        <v>0</v>
      </c>
      <c r="AR87" s="78" t="b">
        <v>1</v>
      </c>
      <c r="AS87" s="78" t="s">
        <v>1100</v>
      </c>
      <c r="AT87" s="78">
        <v>142</v>
      </c>
      <c r="AU87" s="82" t="s">
        <v>1804</v>
      </c>
      <c r="AV87" s="78" t="b">
        <v>1</v>
      </c>
      <c r="AW87" s="78" t="s">
        <v>1867</v>
      </c>
      <c r="AX87" s="82" t="s">
        <v>1952</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282</v>
      </c>
      <c r="B88" s="65"/>
      <c r="C88" s="65" t="s">
        <v>64</v>
      </c>
      <c r="D88" s="66">
        <v>162.11130647483907</v>
      </c>
      <c r="E88" s="68"/>
      <c r="F88" s="100" t="s">
        <v>698</v>
      </c>
      <c r="G88" s="65"/>
      <c r="H88" s="69" t="s">
        <v>282</v>
      </c>
      <c r="I88" s="70"/>
      <c r="J88" s="70"/>
      <c r="K88" s="69" t="s">
        <v>2121</v>
      </c>
      <c r="L88" s="73">
        <v>1</v>
      </c>
      <c r="M88" s="74">
        <v>1777.9146728515625</v>
      </c>
      <c r="N88" s="74">
        <v>4661.43798828125</v>
      </c>
      <c r="O88" s="75"/>
      <c r="P88" s="76"/>
      <c r="Q88" s="76"/>
      <c r="R88" s="86"/>
      <c r="S88" s="48">
        <v>0</v>
      </c>
      <c r="T88" s="48">
        <v>1</v>
      </c>
      <c r="U88" s="49">
        <v>0</v>
      </c>
      <c r="V88" s="49">
        <v>0.016129</v>
      </c>
      <c r="W88" s="49">
        <v>0.027419</v>
      </c>
      <c r="X88" s="49">
        <v>0.542437</v>
      </c>
      <c r="Y88" s="49">
        <v>0</v>
      </c>
      <c r="Z88" s="49">
        <v>0</v>
      </c>
      <c r="AA88" s="71">
        <v>88</v>
      </c>
      <c r="AB88" s="71"/>
      <c r="AC88" s="72"/>
      <c r="AD88" s="78" t="s">
        <v>1247</v>
      </c>
      <c r="AE88" s="78">
        <v>236</v>
      </c>
      <c r="AF88" s="78">
        <v>101</v>
      </c>
      <c r="AG88" s="78">
        <v>2007</v>
      </c>
      <c r="AH88" s="78">
        <v>1647</v>
      </c>
      <c r="AI88" s="78"/>
      <c r="AJ88" s="78"/>
      <c r="AK88" s="78"/>
      <c r="AL88" s="78"/>
      <c r="AM88" s="78"/>
      <c r="AN88" s="80">
        <v>40955.64177083333</v>
      </c>
      <c r="AO88" s="82" t="s">
        <v>1730</v>
      </c>
      <c r="AP88" s="78" t="b">
        <v>1</v>
      </c>
      <c r="AQ88" s="78" t="b">
        <v>0</v>
      </c>
      <c r="AR88" s="78" t="b">
        <v>1</v>
      </c>
      <c r="AS88" s="78" t="s">
        <v>1100</v>
      </c>
      <c r="AT88" s="78">
        <v>1</v>
      </c>
      <c r="AU88" s="82" t="s">
        <v>1804</v>
      </c>
      <c r="AV88" s="78" t="b">
        <v>0</v>
      </c>
      <c r="AW88" s="78" t="s">
        <v>1867</v>
      </c>
      <c r="AX88" s="82" t="s">
        <v>1953</v>
      </c>
      <c r="AY88" s="78" t="s">
        <v>66</v>
      </c>
      <c r="AZ88" s="78" t="str">
        <f>REPLACE(INDEX(GroupVertices[Group],MATCH(Vertices[[#This Row],[Vertex]],GroupVertices[Vertex],0)),1,1,"")</f>
        <v>1</v>
      </c>
      <c r="BA88" s="48"/>
      <c r="BB88" s="48"/>
      <c r="BC88" s="48"/>
      <c r="BD88" s="48"/>
      <c r="BE88" s="48"/>
      <c r="BF88" s="48"/>
      <c r="BG88" s="120" t="s">
        <v>2454</v>
      </c>
      <c r="BH88" s="120" t="s">
        <v>2454</v>
      </c>
      <c r="BI88" s="120" t="s">
        <v>2775</v>
      </c>
      <c r="BJ88" s="120" t="s">
        <v>2775</v>
      </c>
      <c r="BK88" s="120">
        <v>2</v>
      </c>
      <c r="BL88" s="123">
        <v>9.523809523809524</v>
      </c>
      <c r="BM88" s="120">
        <v>0</v>
      </c>
      <c r="BN88" s="123">
        <v>0</v>
      </c>
      <c r="BO88" s="120">
        <v>0</v>
      </c>
      <c r="BP88" s="123">
        <v>0</v>
      </c>
      <c r="BQ88" s="120">
        <v>19</v>
      </c>
      <c r="BR88" s="123">
        <v>90.47619047619048</v>
      </c>
      <c r="BS88" s="120">
        <v>21</v>
      </c>
      <c r="BT88" s="2"/>
      <c r="BU88" s="3"/>
      <c r="BV88" s="3"/>
      <c r="BW88" s="3"/>
      <c r="BX88" s="3"/>
    </row>
    <row r="89" spans="1:76" ht="15">
      <c r="A89" s="64" t="s">
        <v>283</v>
      </c>
      <c r="B89" s="65"/>
      <c r="C89" s="65" t="s">
        <v>64</v>
      </c>
      <c r="D89" s="66">
        <v>162.20167410787673</v>
      </c>
      <c r="E89" s="68"/>
      <c r="F89" s="100" t="s">
        <v>699</v>
      </c>
      <c r="G89" s="65"/>
      <c r="H89" s="69" t="s">
        <v>283</v>
      </c>
      <c r="I89" s="70"/>
      <c r="J89" s="70"/>
      <c r="K89" s="69" t="s">
        <v>2122</v>
      </c>
      <c r="L89" s="73">
        <v>1</v>
      </c>
      <c r="M89" s="74">
        <v>2977.36083984375</v>
      </c>
      <c r="N89" s="74">
        <v>8763.8662109375</v>
      </c>
      <c r="O89" s="75"/>
      <c r="P89" s="76"/>
      <c r="Q89" s="76"/>
      <c r="R89" s="86"/>
      <c r="S89" s="48">
        <v>0</v>
      </c>
      <c r="T89" s="48">
        <v>1</v>
      </c>
      <c r="U89" s="49">
        <v>0</v>
      </c>
      <c r="V89" s="49">
        <v>0.016129</v>
      </c>
      <c r="W89" s="49">
        <v>0.027419</v>
      </c>
      <c r="X89" s="49">
        <v>0.542437</v>
      </c>
      <c r="Y89" s="49">
        <v>0</v>
      </c>
      <c r="Z89" s="49">
        <v>0</v>
      </c>
      <c r="AA89" s="71">
        <v>89</v>
      </c>
      <c r="AB89" s="71"/>
      <c r="AC89" s="72"/>
      <c r="AD89" s="78" t="s">
        <v>1248</v>
      </c>
      <c r="AE89" s="78">
        <v>380</v>
      </c>
      <c r="AF89" s="78">
        <v>183</v>
      </c>
      <c r="AG89" s="78">
        <v>24794</v>
      </c>
      <c r="AH89" s="78">
        <v>28097</v>
      </c>
      <c r="AI89" s="78"/>
      <c r="AJ89" s="78" t="s">
        <v>1400</v>
      </c>
      <c r="AK89" s="78" t="s">
        <v>1517</v>
      </c>
      <c r="AL89" s="78"/>
      <c r="AM89" s="78"/>
      <c r="AN89" s="80">
        <v>42758.561273148145</v>
      </c>
      <c r="AO89" s="82" t="s">
        <v>1731</v>
      </c>
      <c r="AP89" s="78" t="b">
        <v>1</v>
      </c>
      <c r="AQ89" s="78" t="b">
        <v>0</v>
      </c>
      <c r="AR89" s="78" t="b">
        <v>1</v>
      </c>
      <c r="AS89" s="78" t="s">
        <v>1100</v>
      </c>
      <c r="AT89" s="78">
        <v>0</v>
      </c>
      <c r="AU89" s="78"/>
      <c r="AV89" s="78" t="b">
        <v>0</v>
      </c>
      <c r="AW89" s="78" t="s">
        <v>1867</v>
      </c>
      <c r="AX89" s="82" t="s">
        <v>1954</v>
      </c>
      <c r="AY89" s="78" t="s">
        <v>66</v>
      </c>
      <c r="AZ89" s="78" t="str">
        <f>REPLACE(INDEX(GroupVertices[Group],MATCH(Vertices[[#This Row],[Vertex]],GroupVertices[Vertex],0)),1,1,"")</f>
        <v>1</v>
      </c>
      <c r="BA89" s="48"/>
      <c r="BB89" s="48"/>
      <c r="BC89" s="48"/>
      <c r="BD89" s="48"/>
      <c r="BE89" s="48"/>
      <c r="BF89" s="48"/>
      <c r="BG89" s="120" t="s">
        <v>2454</v>
      </c>
      <c r="BH89" s="120" t="s">
        <v>2454</v>
      </c>
      <c r="BI89" s="120" t="s">
        <v>2775</v>
      </c>
      <c r="BJ89" s="120" t="s">
        <v>2775</v>
      </c>
      <c r="BK89" s="120">
        <v>2</v>
      </c>
      <c r="BL89" s="123">
        <v>9.523809523809524</v>
      </c>
      <c r="BM89" s="120">
        <v>0</v>
      </c>
      <c r="BN89" s="123">
        <v>0</v>
      </c>
      <c r="BO89" s="120">
        <v>0</v>
      </c>
      <c r="BP89" s="123">
        <v>0</v>
      </c>
      <c r="BQ89" s="120">
        <v>19</v>
      </c>
      <c r="BR89" s="123">
        <v>90.47619047619048</v>
      </c>
      <c r="BS89" s="120">
        <v>21</v>
      </c>
      <c r="BT89" s="2"/>
      <c r="BU89" s="3"/>
      <c r="BV89" s="3"/>
      <c r="BW89" s="3"/>
      <c r="BX89" s="3"/>
    </row>
    <row r="90" spans="1:76" ht="15">
      <c r="A90" s="64" t="s">
        <v>284</v>
      </c>
      <c r="B90" s="65"/>
      <c r="C90" s="65" t="s">
        <v>64</v>
      </c>
      <c r="D90" s="66">
        <v>163.94621024322564</v>
      </c>
      <c r="E90" s="68"/>
      <c r="F90" s="100" t="s">
        <v>700</v>
      </c>
      <c r="G90" s="65"/>
      <c r="H90" s="69" t="s">
        <v>284</v>
      </c>
      <c r="I90" s="70"/>
      <c r="J90" s="70"/>
      <c r="K90" s="69" t="s">
        <v>2123</v>
      </c>
      <c r="L90" s="73">
        <v>1</v>
      </c>
      <c r="M90" s="74">
        <v>2576.256103515625</v>
      </c>
      <c r="N90" s="74">
        <v>8078.1494140625</v>
      </c>
      <c r="O90" s="75"/>
      <c r="P90" s="76"/>
      <c r="Q90" s="76"/>
      <c r="R90" s="86"/>
      <c r="S90" s="48">
        <v>0</v>
      </c>
      <c r="T90" s="48">
        <v>1</v>
      </c>
      <c r="U90" s="49">
        <v>0</v>
      </c>
      <c r="V90" s="49">
        <v>0.016129</v>
      </c>
      <c r="W90" s="49">
        <v>0.027419</v>
      </c>
      <c r="X90" s="49">
        <v>0.542437</v>
      </c>
      <c r="Y90" s="49">
        <v>0</v>
      </c>
      <c r="Z90" s="49">
        <v>0</v>
      </c>
      <c r="AA90" s="71">
        <v>90</v>
      </c>
      <c r="AB90" s="71"/>
      <c r="AC90" s="72"/>
      <c r="AD90" s="78" t="s">
        <v>1249</v>
      </c>
      <c r="AE90" s="78">
        <v>4105</v>
      </c>
      <c r="AF90" s="78">
        <v>1766</v>
      </c>
      <c r="AG90" s="78">
        <v>36839</v>
      </c>
      <c r="AH90" s="78">
        <v>2463</v>
      </c>
      <c r="AI90" s="78"/>
      <c r="AJ90" s="78" t="s">
        <v>1401</v>
      </c>
      <c r="AK90" s="78" t="s">
        <v>1478</v>
      </c>
      <c r="AL90" s="78"/>
      <c r="AM90" s="78"/>
      <c r="AN90" s="80">
        <v>39788.92119212963</v>
      </c>
      <c r="AO90" s="82" t="s">
        <v>1732</v>
      </c>
      <c r="AP90" s="78" t="b">
        <v>0</v>
      </c>
      <c r="AQ90" s="78" t="b">
        <v>0</v>
      </c>
      <c r="AR90" s="78" t="b">
        <v>1</v>
      </c>
      <c r="AS90" s="78" t="s">
        <v>1100</v>
      </c>
      <c r="AT90" s="78">
        <v>91</v>
      </c>
      <c r="AU90" s="82" t="s">
        <v>1810</v>
      </c>
      <c r="AV90" s="78" t="b">
        <v>0</v>
      </c>
      <c r="AW90" s="78" t="s">
        <v>1867</v>
      </c>
      <c r="AX90" s="82" t="s">
        <v>1955</v>
      </c>
      <c r="AY90" s="78" t="s">
        <v>66</v>
      </c>
      <c r="AZ90" s="78" t="str">
        <f>REPLACE(INDEX(GroupVertices[Group],MATCH(Vertices[[#This Row],[Vertex]],GroupVertices[Vertex],0)),1,1,"")</f>
        <v>1</v>
      </c>
      <c r="BA90" s="48"/>
      <c r="BB90" s="48"/>
      <c r="BC90" s="48"/>
      <c r="BD90" s="48"/>
      <c r="BE90" s="48"/>
      <c r="BF90" s="48"/>
      <c r="BG90" s="120" t="s">
        <v>2454</v>
      </c>
      <c r="BH90" s="120" t="s">
        <v>2454</v>
      </c>
      <c r="BI90" s="120" t="s">
        <v>2775</v>
      </c>
      <c r="BJ90" s="120" t="s">
        <v>2775</v>
      </c>
      <c r="BK90" s="120">
        <v>2</v>
      </c>
      <c r="BL90" s="123">
        <v>9.523809523809524</v>
      </c>
      <c r="BM90" s="120">
        <v>0</v>
      </c>
      <c r="BN90" s="123">
        <v>0</v>
      </c>
      <c r="BO90" s="120">
        <v>0</v>
      </c>
      <c r="BP90" s="123">
        <v>0</v>
      </c>
      <c r="BQ90" s="120">
        <v>19</v>
      </c>
      <c r="BR90" s="123">
        <v>90.47619047619048</v>
      </c>
      <c r="BS90" s="120">
        <v>21</v>
      </c>
      <c r="BT90" s="2"/>
      <c r="BU90" s="3"/>
      <c r="BV90" s="3"/>
      <c r="BW90" s="3"/>
      <c r="BX90" s="3"/>
    </row>
    <row r="91" spans="1:76" ht="15">
      <c r="A91" s="64" t="s">
        <v>285</v>
      </c>
      <c r="B91" s="65"/>
      <c r="C91" s="65" t="s">
        <v>64</v>
      </c>
      <c r="D91" s="66">
        <v>162.02424497471742</v>
      </c>
      <c r="E91" s="68"/>
      <c r="F91" s="100" t="s">
        <v>634</v>
      </c>
      <c r="G91" s="65"/>
      <c r="H91" s="69" t="s">
        <v>285</v>
      </c>
      <c r="I91" s="70"/>
      <c r="J91" s="70"/>
      <c r="K91" s="69" t="s">
        <v>2124</v>
      </c>
      <c r="L91" s="73">
        <v>1</v>
      </c>
      <c r="M91" s="74">
        <v>1720.9483642578125</v>
      </c>
      <c r="N91" s="74">
        <v>7099.6083984375</v>
      </c>
      <c r="O91" s="75"/>
      <c r="P91" s="76"/>
      <c r="Q91" s="76"/>
      <c r="R91" s="86"/>
      <c r="S91" s="48">
        <v>0</v>
      </c>
      <c r="T91" s="48">
        <v>1</v>
      </c>
      <c r="U91" s="49">
        <v>0</v>
      </c>
      <c r="V91" s="49">
        <v>0.016129</v>
      </c>
      <c r="W91" s="49">
        <v>0.027419</v>
      </c>
      <c r="X91" s="49">
        <v>0.542437</v>
      </c>
      <c r="Y91" s="49">
        <v>0</v>
      </c>
      <c r="Z91" s="49">
        <v>0</v>
      </c>
      <c r="AA91" s="71">
        <v>91</v>
      </c>
      <c r="AB91" s="71"/>
      <c r="AC91" s="72"/>
      <c r="AD91" s="78" t="s">
        <v>1250</v>
      </c>
      <c r="AE91" s="78">
        <v>212</v>
      </c>
      <c r="AF91" s="78">
        <v>22</v>
      </c>
      <c r="AG91" s="78">
        <v>5527</v>
      </c>
      <c r="AH91" s="78">
        <v>10139</v>
      </c>
      <c r="AI91" s="78"/>
      <c r="AJ91" s="78"/>
      <c r="AK91" s="78"/>
      <c r="AL91" s="78"/>
      <c r="AM91" s="78"/>
      <c r="AN91" s="80">
        <v>41524.85297453704</v>
      </c>
      <c r="AO91" s="78"/>
      <c r="AP91" s="78" t="b">
        <v>1</v>
      </c>
      <c r="AQ91" s="78" t="b">
        <v>1</v>
      </c>
      <c r="AR91" s="78" t="b">
        <v>0</v>
      </c>
      <c r="AS91" s="78" t="s">
        <v>1100</v>
      </c>
      <c r="AT91" s="78">
        <v>0</v>
      </c>
      <c r="AU91" s="82" t="s">
        <v>1804</v>
      </c>
      <c r="AV91" s="78" t="b">
        <v>0</v>
      </c>
      <c r="AW91" s="78" t="s">
        <v>1867</v>
      </c>
      <c r="AX91" s="82" t="s">
        <v>1956</v>
      </c>
      <c r="AY91" s="78" t="s">
        <v>66</v>
      </c>
      <c r="AZ91" s="78" t="str">
        <f>REPLACE(INDEX(GroupVertices[Group],MATCH(Vertices[[#This Row],[Vertex]],GroupVertices[Vertex],0)),1,1,"")</f>
        <v>1</v>
      </c>
      <c r="BA91" s="48"/>
      <c r="BB91" s="48"/>
      <c r="BC91" s="48"/>
      <c r="BD91" s="48"/>
      <c r="BE91" s="48"/>
      <c r="BF91" s="48"/>
      <c r="BG91" s="120" t="s">
        <v>2454</v>
      </c>
      <c r="BH91" s="120" t="s">
        <v>2454</v>
      </c>
      <c r="BI91" s="120" t="s">
        <v>2775</v>
      </c>
      <c r="BJ91" s="120" t="s">
        <v>2775</v>
      </c>
      <c r="BK91" s="120">
        <v>2</v>
      </c>
      <c r="BL91" s="123">
        <v>9.523809523809524</v>
      </c>
      <c r="BM91" s="120">
        <v>0</v>
      </c>
      <c r="BN91" s="123">
        <v>0</v>
      </c>
      <c r="BO91" s="120">
        <v>0</v>
      </c>
      <c r="BP91" s="123">
        <v>0</v>
      </c>
      <c r="BQ91" s="120">
        <v>19</v>
      </c>
      <c r="BR91" s="123">
        <v>90.47619047619048</v>
      </c>
      <c r="BS91" s="120">
        <v>21</v>
      </c>
      <c r="BT91" s="2"/>
      <c r="BU91" s="3"/>
      <c r="BV91" s="3"/>
      <c r="BW91" s="3"/>
      <c r="BX91" s="3"/>
    </row>
    <row r="92" spans="1:76" ht="15">
      <c r="A92" s="64" t="s">
        <v>286</v>
      </c>
      <c r="B92" s="65"/>
      <c r="C92" s="65" t="s">
        <v>64</v>
      </c>
      <c r="D92" s="66">
        <v>162.57747121599675</v>
      </c>
      <c r="E92" s="68"/>
      <c r="F92" s="100" t="s">
        <v>701</v>
      </c>
      <c r="G92" s="65"/>
      <c r="H92" s="69" t="s">
        <v>286</v>
      </c>
      <c r="I92" s="70"/>
      <c r="J92" s="70"/>
      <c r="K92" s="69" t="s">
        <v>2125</v>
      </c>
      <c r="L92" s="73">
        <v>1</v>
      </c>
      <c r="M92" s="74">
        <v>3208.550048828125</v>
      </c>
      <c r="N92" s="74">
        <v>6476.3798828125</v>
      </c>
      <c r="O92" s="75"/>
      <c r="P92" s="76"/>
      <c r="Q92" s="76"/>
      <c r="R92" s="86"/>
      <c r="S92" s="48">
        <v>0</v>
      </c>
      <c r="T92" s="48">
        <v>1</v>
      </c>
      <c r="U92" s="49">
        <v>0</v>
      </c>
      <c r="V92" s="49">
        <v>0.016129</v>
      </c>
      <c r="W92" s="49">
        <v>0.027419</v>
      </c>
      <c r="X92" s="49">
        <v>0.542437</v>
      </c>
      <c r="Y92" s="49">
        <v>0</v>
      </c>
      <c r="Z92" s="49">
        <v>0</v>
      </c>
      <c r="AA92" s="71">
        <v>92</v>
      </c>
      <c r="AB92" s="71"/>
      <c r="AC92" s="72"/>
      <c r="AD92" s="78" t="s">
        <v>1251</v>
      </c>
      <c r="AE92" s="78">
        <v>520</v>
      </c>
      <c r="AF92" s="78">
        <v>524</v>
      </c>
      <c r="AG92" s="78">
        <v>12718</v>
      </c>
      <c r="AH92" s="78">
        <v>34505</v>
      </c>
      <c r="AI92" s="78"/>
      <c r="AJ92" s="78" t="s">
        <v>1402</v>
      </c>
      <c r="AK92" s="78" t="s">
        <v>1526</v>
      </c>
      <c r="AL92" s="82" t="s">
        <v>1610</v>
      </c>
      <c r="AM92" s="78"/>
      <c r="AN92" s="80">
        <v>40726.584189814814</v>
      </c>
      <c r="AO92" s="82" t="s">
        <v>1733</v>
      </c>
      <c r="AP92" s="78" t="b">
        <v>0</v>
      </c>
      <c r="AQ92" s="78" t="b">
        <v>0</v>
      </c>
      <c r="AR92" s="78" t="b">
        <v>0</v>
      </c>
      <c r="AS92" s="78" t="s">
        <v>1100</v>
      </c>
      <c r="AT92" s="78">
        <v>45</v>
      </c>
      <c r="AU92" s="82" t="s">
        <v>1804</v>
      </c>
      <c r="AV92" s="78" t="b">
        <v>0</v>
      </c>
      <c r="AW92" s="78" t="s">
        <v>1867</v>
      </c>
      <c r="AX92" s="82" t="s">
        <v>1957</v>
      </c>
      <c r="AY92" s="78" t="s">
        <v>66</v>
      </c>
      <c r="AZ92" s="78" t="str">
        <f>REPLACE(INDEX(GroupVertices[Group],MATCH(Vertices[[#This Row],[Vertex]],GroupVertices[Vertex],0)),1,1,"")</f>
        <v>1</v>
      </c>
      <c r="BA92" s="48"/>
      <c r="BB92" s="48"/>
      <c r="BC92" s="48"/>
      <c r="BD92" s="48"/>
      <c r="BE92" s="48"/>
      <c r="BF92" s="48"/>
      <c r="BG92" s="120" t="s">
        <v>2454</v>
      </c>
      <c r="BH92" s="120" t="s">
        <v>2454</v>
      </c>
      <c r="BI92" s="120" t="s">
        <v>2775</v>
      </c>
      <c r="BJ92" s="120" t="s">
        <v>2775</v>
      </c>
      <c r="BK92" s="120">
        <v>2</v>
      </c>
      <c r="BL92" s="123">
        <v>9.523809523809524</v>
      </c>
      <c r="BM92" s="120">
        <v>0</v>
      </c>
      <c r="BN92" s="123">
        <v>0</v>
      </c>
      <c r="BO92" s="120">
        <v>0</v>
      </c>
      <c r="BP92" s="123">
        <v>0</v>
      </c>
      <c r="BQ92" s="120">
        <v>19</v>
      </c>
      <c r="BR92" s="123">
        <v>90.47619047619048</v>
      </c>
      <c r="BS92" s="120">
        <v>21</v>
      </c>
      <c r="BT92" s="2"/>
      <c r="BU92" s="3"/>
      <c r="BV92" s="3"/>
      <c r="BW92" s="3"/>
      <c r="BX92" s="3"/>
    </row>
    <row r="93" spans="1:76" ht="15">
      <c r="A93" s="64" t="s">
        <v>287</v>
      </c>
      <c r="B93" s="65"/>
      <c r="C93" s="65" t="s">
        <v>64</v>
      </c>
      <c r="D93" s="66">
        <v>162.01873475319073</v>
      </c>
      <c r="E93" s="68"/>
      <c r="F93" s="100" t="s">
        <v>634</v>
      </c>
      <c r="G93" s="65"/>
      <c r="H93" s="69" t="s">
        <v>287</v>
      </c>
      <c r="I93" s="70"/>
      <c r="J93" s="70"/>
      <c r="K93" s="69" t="s">
        <v>2126</v>
      </c>
      <c r="L93" s="73">
        <v>1</v>
      </c>
      <c r="M93" s="74">
        <v>3268.029296875</v>
      </c>
      <c r="N93" s="74">
        <v>7248.36669921875</v>
      </c>
      <c r="O93" s="75"/>
      <c r="P93" s="76"/>
      <c r="Q93" s="76"/>
      <c r="R93" s="86"/>
      <c r="S93" s="48">
        <v>0</v>
      </c>
      <c r="T93" s="48">
        <v>1</v>
      </c>
      <c r="U93" s="49">
        <v>0</v>
      </c>
      <c r="V93" s="49">
        <v>0.016129</v>
      </c>
      <c r="W93" s="49">
        <v>0.027419</v>
      </c>
      <c r="X93" s="49">
        <v>0.542437</v>
      </c>
      <c r="Y93" s="49">
        <v>0</v>
      </c>
      <c r="Z93" s="49">
        <v>0</v>
      </c>
      <c r="AA93" s="71">
        <v>93</v>
      </c>
      <c r="AB93" s="71"/>
      <c r="AC93" s="72"/>
      <c r="AD93" s="78" t="s">
        <v>1252</v>
      </c>
      <c r="AE93" s="78">
        <v>139</v>
      </c>
      <c r="AF93" s="78">
        <v>17</v>
      </c>
      <c r="AG93" s="78">
        <v>73</v>
      </c>
      <c r="AH93" s="78">
        <v>487</v>
      </c>
      <c r="AI93" s="78"/>
      <c r="AJ93" s="78" t="s">
        <v>1403</v>
      </c>
      <c r="AK93" s="78" t="s">
        <v>1520</v>
      </c>
      <c r="AL93" s="78"/>
      <c r="AM93" s="78"/>
      <c r="AN93" s="80">
        <v>40728.72362268518</v>
      </c>
      <c r="AO93" s="78"/>
      <c r="AP93" s="78" t="b">
        <v>1</v>
      </c>
      <c r="AQ93" s="78" t="b">
        <v>1</v>
      </c>
      <c r="AR93" s="78" t="b">
        <v>0</v>
      </c>
      <c r="AS93" s="78" t="s">
        <v>1100</v>
      </c>
      <c r="AT93" s="78">
        <v>0</v>
      </c>
      <c r="AU93" s="82" t="s">
        <v>1804</v>
      </c>
      <c r="AV93" s="78" t="b">
        <v>0</v>
      </c>
      <c r="AW93" s="78" t="s">
        <v>1867</v>
      </c>
      <c r="AX93" s="82" t="s">
        <v>1958</v>
      </c>
      <c r="AY93" s="78" t="s">
        <v>66</v>
      </c>
      <c r="AZ93" s="78" t="str">
        <f>REPLACE(INDEX(GroupVertices[Group],MATCH(Vertices[[#This Row],[Vertex]],GroupVertices[Vertex],0)),1,1,"")</f>
        <v>1</v>
      </c>
      <c r="BA93" s="48"/>
      <c r="BB93" s="48"/>
      <c r="BC93" s="48"/>
      <c r="BD93" s="48"/>
      <c r="BE93" s="48"/>
      <c r="BF93" s="48"/>
      <c r="BG93" s="120" t="s">
        <v>2454</v>
      </c>
      <c r="BH93" s="120" t="s">
        <v>2454</v>
      </c>
      <c r="BI93" s="120" t="s">
        <v>2775</v>
      </c>
      <c r="BJ93" s="120" t="s">
        <v>2775</v>
      </c>
      <c r="BK93" s="120">
        <v>2</v>
      </c>
      <c r="BL93" s="123">
        <v>9.523809523809524</v>
      </c>
      <c r="BM93" s="120">
        <v>0</v>
      </c>
      <c r="BN93" s="123">
        <v>0</v>
      </c>
      <c r="BO93" s="120">
        <v>0</v>
      </c>
      <c r="BP93" s="123">
        <v>0</v>
      </c>
      <c r="BQ93" s="120">
        <v>19</v>
      </c>
      <c r="BR93" s="123">
        <v>90.47619047619048</v>
      </c>
      <c r="BS93" s="120">
        <v>21</v>
      </c>
      <c r="BT93" s="2"/>
      <c r="BU93" s="3"/>
      <c r="BV93" s="3"/>
      <c r="BW93" s="3"/>
      <c r="BX93" s="3"/>
    </row>
    <row r="94" spans="1:76" ht="15">
      <c r="A94" s="64" t="s">
        <v>288</v>
      </c>
      <c r="B94" s="65"/>
      <c r="C94" s="65" t="s">
        <v>64</v>
      </c>
      <c r="D94" s="66">
        <v>162.60943050085152</v>
      </c>
      <c r="E94" s="68"/>
      <c r="F94" s="100" t="s">
        <v>702</v>
      </c>
      <c r="G94" s="65"/>
      <c r="H94" s="69" t="s">
        <v>288</v>
      </c>
      <c r="I94" s="70"/>
      <c r="J94" s="70"/>
      <c r="K94" s="69" t="s">
        <v>2127</v>
      </c>
      <c r="L94" s="73">
        <v>1</v>
      </c>
      <c r="M94" s="74">
        <v>1360.4578857421875</v>
      </c>
      <c r="N94" s="74">
        <v>8515.6884765625</v>
      </c>
      <c r="O94" s="75"/>
      <c r="P94" s="76"/>
      <c r="Q94" s="76"/>
      <c r="R94" s="86"/>
      <c r="S94" s="48">
        <v>0</v>
      </c>
      <c r="T94" s="48">
        <v>1</v>
      </c>
      <c r="U94" s="49">
        <v>0</v>
      </c>
      <c r="V94" s="49">
        <v>0.016129</v>
      </c>
      <c r="W94" s="49">
        <v>0.027419</v>
      </c>
      <c r="X94" s="49">
        <v>0.542437</v>
      </c>
      <c r="Y94" s="49">
        <v>0</v>
      </c>
      <c r="Z94" s="49">
        <v>0</v>
      </c>
      <c r="AA94" s="71">
        <v>94</v>
      </c>
      <c r="AB94" s="71"/>
      <c r="AC94" s="72"/>
      <c r="AD94" s="78" t="s">
        <v>1253</v>
      </c>
      <c r="AE94" s="78">
        <v>1256</v>
      </c>
      <c r="AF94" s="78">
        <v>553</v>
      </c>
      <c r="AG94" s="78">
        <v>15934</v>
      </c>
      <c r="AH94" s="78">
        <v>36141</v>
      </c>
      <c r="AI94" s="78"/>
      <c r="AJ94" s="78" t="s">
        <v>1404</v>
      </c>
      <c r="AK94" s="78" t="s">
        <v>1527</v>
      </c>
      <c r="AL94" s="78"/>
      <c r="AM94" s="78"/>
      <c r="AN94" s="80">
        <v>42176.14263888889</v>
      </c>
      <c r="AO94" s="82" t="s">
        <v>1734</v>
      </c>
      <c r="AP94" s="78" t="b">
        <v>1</v>
      </c>
      <c r="AQ94" s="78" t="b">
        <v>0</v>
      </c>
      <c r="AR94" s="78" t="b">
        <v>1</v>
      </c>
      <c r="AS94" s="78" t="s">
        <v>1100</v>
      </c>
      <c r="AT94" s="78">
        <v>4</v>
      </c>
      <c r="AU94" s="82" t="s">
        <v>1804</v>
      </c>
      <c r="AV94" s="78" t="b">
        <v>0</v>
      </c>
      <c r="AW94" s="78" t="s">
        <v>1867</v>
      </c>
      <c r="AX94" s="82" t="s">
        <v>1959</v>
      </c>
      <c r="AY94" s="78" t="s">
        <v>66</v>
      </c>
      <c r="AZ94" s="78" t="str">
        <f>REPLACE(INDEX(GroupVertices[Group],MATCH(Vertices[[#This Row],[Vertex]],GroupVertices[Vertex],0)),1,1,"")</f>
        <v>1</v>
      </c>
      <c r="BA94" s="48"/>
      <c r="BB94" s="48"/>
      <c r="BC94" s="48"/>
      <c r="BD94" s="48"/>
      <c r="BE94" s="48"/>
      <c r="BF94" s="48"/>
      <c r="BG94" s="120" t="s">
        <v>2454</v>
      </c>
      <c r="BH94" s="120" t="s">
        <v>2454</v>
      </c>
      <c r="BI94" s="120" t="s">
        <v>2775</v>
      </c>
      <c r="BJ94" s="120" t="s">
        <v>2775</v>
      </c>
      <c r="BK94" s="120">
        <v>2</v>
      </c>
      <c r="BL94" s="123">
        <v>9.523809523809524</v>
      </c>
      <c r="BM94" s="120">
        <v>0</v>
      </c>
      <c r="BN94" s="123">
        <v>0</v>
      </c>
      <c r="BO94" s="120">
        <v>0</v>
      </c>
      <c r="BP94" s="123">
        <v>0</v>
      </c>
      <c r="BQ94" s="120">
        <v>19</v>
      </c>
      <c r="BR94" s="123">
        <v>90.47619047619048</v>
      </c>
      <c r="BS94" s="120">
        <v>21</v>
      </c>
      <c r="BT94" s="2"/>
      <c r="BU94" s="3"/>
      <c r="BV94" s="3"/>
      <c r="BW94" s="3"/>
      <c r="BX94" s="3"/>
    </row>
    <row r="95" spans="1:76" ht="15">
      <c r="A95" s="64" t="s">
        <v>289</v>
      </c>
      <c r="B95" s="65"/>
      <c r="C95" s="65" t="s">
        <v>64</v>
      </c>
      <c r="D95" s="66">
        <v>162.284327430777</v>
      </c>
      <c r="E95" s="68"/>
      <c r="F95" s="100" t="s">
        <v>703</v>
      </c>
      <c r="G95" s="65"/>
      <c r="H95" s="69" t="s">
        <v>289</v>
      </c>
      <c r="I95" s="70"/>
      <c r="J95" s="70"/>
      <c r="K95" s="69" t="s">
        <v>2128</v>
      </c>
      <c r="L95" s="73">
        <v>1</v>
      </c>
      <c r="M95" s="74">
        <v>1674.951904296875</v>
      </c>
      <c r="N95" s="74">
        <v>5968.646484375</v>
      </c>
      <c r="O95" s="75"/>
      <c r="P95" s="76"/>
      <c r="Q95" s="76"/>
      <c r="R95" s="86"/>
      <c r="S95" s="48">
        <v>0</v>
      </c>
      <c r="T95" s="48">
        <v>1</v>
      </c>
      <c r="U95" s="49">
        <v>0</v>
      </c>
      <c r="V95" s="49">
        <v>0.016129</v>
      </c>
      <c r="W95" s="49">
        <v>0.027419</v>
      </c>
      <c r="X95" s="49">
        <v>0.542437</v>
      </c>
      <c r="Y95" s="49">
        <v>0</v>
      </c>
      <c r="Z95" s="49">
        <v>0</v>
      </c>
      <c r="AA95" s="71">
        <v>95</v>
      </c>
      <c r="AB95" s="71"/>
      <c r="AC95" s="72"/>
      <c r="AD95" s="78" t="s">
        <v>1254</v>
      </c>
      <c r="AE95" s="78">
        <v>712</v>
      </c>
      <c r="AF95" s="78">
        <v>258</v>
      </c>
      <c r="AG95" s="78">
        <v>5576</v>
      </c>
      <c r="AH95" s="78">
        <v>217</v>
      </c>
      <c r="AI95" s="78"/>
      <c r="AJ95" s="78" t="s">
        <v>1405</v>
      </c>
      <c r="AK95" s="78" t="s">
        <v>1487</v>
      </c>
      <c r="AL95" s="78"/>
      <c r="AM95" s="78"/>
      <c r="AN95" s="80">
        <v>40844.66650462963</v>
      </c>
      <c r="AO95" s="82" t="s">
        <v>1735</v>
      </c>
      <c r="AP95" s="78" t="b">
        <v>0</v>
      </c>
      <c r="AQ95" s="78" t="b">
        <v>0</v>
      </c>
      <c r="AR95" s="78" t="b">
        <v>0</v>
      </c>
      <c r="AS95" s="78" t="s">
        <v>1100</v>
      </c>
      <c r="AT95" s="78">
        <v>5</v>
      </c>
      <c r="AU95" s="82" t="s">
        <v>1808</v>
      </c>
      <c r="AV95" s="78" t="b">
        <v>0</v>
      </c>
      <c r="AW95" s="78" t="s">
        <v>1867</v>
      </c>
      <c r="AX95" s="82" t="s">
        <v>1960</v>
      </c>
      <c r="AY95" s="78" t="s">
        <v>66</v>
      </c>
      <c r="AZ95" s="78" t="str">
        <f>REPLACE(INDEX(GroupVertices[Group],MATCH(Vertices[[#This Row],[Vertex]],GroupVertices[Vertex],0)),1,1,"")</f>
        <v>1</v>
      </c>
      <c r="BA95" s="48"/>
      <c r="BB95" s="48"/>
      <c r="BC95" s="48"/>
      <c r="BD95" s="48"/>
      <c r="BE95" s="48"/>
      <c r="BF95" s="48"/>
      <c r="BG95" s="120" t="s">
        <v>2454</v>
      </c>
      <c r="BH95" s="120" t="s">
        <v>2454</v>
      </c>
      <c r="BI95" s="120" t="s">
        <v>2775</v>
      </c>
      <c r="BJ95" s="120" t="s">
        <v>2775</v>
      </c>
      <c r="BK95" s="120">
        <v>2</v>
      </c>
      <c r="BL95" s="123">
        <v>9.523809523809524</v>
      </c>
      <c r="BM95" s="120">
        <v>0</v>
      </c>
      <c r="BN95" s="123">
        <v>0</v>
      </c>
      <c r="BO95" s="120">
        <v>0</v>
      </c>
      <c r="BP95" s="123">
        <v>0</v>
      </c>
      <c r="BQ95" s="120">
        <v>19</v>
      </c>
      <c r="BR95" s="123">
        <v>90.47619047619048</v>
      </c>
      <c r="BS95" s="120">
        <v>21</v>
      </c>
      <c r="BT95" s="2"/>
      <c r="BU95" s="3"/>
      <c r="BV95" s="3"/>
      <c r="BW95" s="3"/>
      <c r="BX95" s="3"/>
    </row>
    <row r="96" spans="1:76" ht="15">
      <c r="A96" s="64" t="s">
        <v>290</v>
      </c>
      <c r="B96" s="65"/>
      <c r="C96" s="65" t="s">
        <v>64</v>
      </c>
      <c r="D96" s="66">
        <v>162.19947001926604</v>
      </c>
      <c r="E96" s="68"/>
      <c r="F96" s="100" t="s">
        <v>704</v>
      </c>
      <c r="G96" s="65"/>
      <c r="H96" s="69" t="s">
        <v>290</v>
      </c>
      <c r="I96" s="70"/>
      <c r="J96" s="70"/>
      <c r="K96" s="69" t="s">
        <v>2129</v>
      </c>
      <c r="L96" s="73">
        <v>1</v>
      </c>
      <c r="M96" s="74">
        <v>2960.7177734375</v>
      </c>
      <c r="N96" s="74">
        <v>1485.733642578125</v>
      </c>
      <c r="O96" s="75"/>
      <c r="P96" s="76"/>
      <c r="Q96" s="76"/>
      <c r="R96" s="86"/>
      <c r="S96" s="48">
        <v>1</v>
      </c>
      <c r="T96" s="48">
        <v>1</v>
      </c>
      <c r="U96" s="49">
        <v>0</v>
      </c>
      <c r="V96" s="49">
        <v>0</v>
      </c>
      <c r="W96" s="49">
        <v>0</v>
      </c>
      <c r="X96" s="49">
        <v>0.999997</v>
      </c>
      <c r="Y96" s="49">
        <v>0</v>
      </c>
      <c r="Z96" s="49" t="s">
        <v>3029</v>
      </c>
      <c r="AA96" s="71">
        <v>96</v>
      </c>
      <c r="AB96" s="71"/>
      <c r="AC96" s="72"/>
      <c r="AD96" s="78" t="s">
        <v>1255</v>
      </c>
      <c r="AE96" s="78">
        <v>168</v>
      </c>
      <c r="AF96" s="78">
        <v>181</v>
      </c>
      <c r="AG96" s="78">
        <v>2413</v>
      </c>
      <c r="AH96" s="78">
        <v>815</v>
      </c>
      <c r="AI96" s="78"/>
      <c r="AJ96" s="78"/>
      <c r="AK96" s="78"/>
      <c r="AL96" s="78"/>
      <c r="AM96" s="78"/>
      <c r="AN96" s="80">
        <v>40303.336006944446</v>
      </c>
      <c r="AO96" s="82" t="s">
        <v>1736</v>
      </c>
      <c r="AP96" s="78" t="b">
        <v>1</v>
      </c>
      <c r="AQ96" s="78" t="b">
        <v>0</v>
      </c>
      <c r="AR96" s="78" t="b">
        <v>0</v>
      </c>
      <c r="AS96" s="78" t="s">
        <v>1100</v>
      </c>
      <c r="AT96" s="78">
        <v>27</v>
      </c>
      <c r="AU96" s="82" t="s">
        <v>1804</v>
      </c>
      <c r="AV96" s="78" t="b">
        <v>0</v>
      </c>
      <c r="AW96" s="78" t="s">
        <v>1867</v>
      </c>
      <c r="AX96" s="82" t="s">
        <v>1961</v>
      </c>
      <c r="AY96" s="78" t="s">
        <v>66</v>
      </c>
      <c r="AZ96" s="78" t="str">
        <f>REPLACE(INDEX(GroupVertices[Group],MATCH(Vertices[[#This Row],[Vertex]],GroupVertices[Vertex],0)),1,1,"")</f>
        <v>2</v>
      </c>
      <c r="BA96" s="48" t="s">
        <v>501</v>
      </c>
      <c r="BB96" s="48" t="s">
        <v>501</v>
      </c>
      <c r="BC96" s="48" t="s">
        <v>569</v>
      </c>
      <c r="BD96" s="48" t="s">
        <v>569</v>
      </c>
      <c r="BE96" s="48"/>
      <c r="BF96" s="48"/>
      <c r="BG96" s="120" t="s">
        <v>2706</v>
      </c>
      <c r="BH96" s="120" t="s">
        <v>2706</v>
      </c>
      <c r="BI96" s="120" t="s">
        <v>2779</v>
      </c>
      <c r="BJ96" s="120" t="s">
        <v>2779</v>
      </c>
      <c r="BK96" s="120">
        <v>1</v>
      </c>
      <c r="BL96" s="123">
        <v>8.333333333333334</v>
      </c>
      <c r="BM96" s="120">
        <v>1</v>
      </c>
      <c r="BN96" s="123">
        <v>8.333333333333334</v>
      </c>
      <c r="BO96" s="120">
        <v>0</v>
      </c>
      <c r="BP96" s="123">
        <v>0</v>
      </c>
      <c r="BQ96" s="120">
        <v>10</v>
      </c>
      <c r="BR96" s="123">
        <v>83.33333333333333</v>
      </c>
      <c r="BS96" s="120">
        <v>12</v>
      </c>
      <c r="BT96" s="2"/>
      <c r="BU96" s="3"/>
      <c r="BV96" s="3"/>
      <c r="BW96" s="3"/>
      <c r="BX96" s="3"/>
    </row>
    <row r="97" spans="1:76" ht="15">
      <c r="A97" s="64" t="s">
        <v>291</v>
      </c>
      <c r="B97" s="65"/>
      <c r="C97" s="65" t="s">
        <v>64</v>
      </c>
      <c r="D97" s="66">
        <v>162.17191891163262</v>
      </c>
      <c r="E97" s="68"/>
      <c r="F97" s="100" t="s">
        <v>705</v>
      </c>
      <c r="G97" s="65"/>
      <c r="H97" s="69" t="s">
        <v>291</v>
      </c>
      <c r="I97" s="70"/>
      <c r="J97" s="70"/>
      <c r="K97" s="69" t="s">
        <v>2130</v>
      </c>
      <c r="L97" s="73">
        <v>1</v>
      </c>
      <c r="M97" s="74">
        <v>502.2239990234375</v>
      </c>
      <c r="N97" s="74">
        <v>730.5148315429688</v>
      </c>
      <c r="O97" s="75"/>
      <c r="P97" s="76"/>
      <c r="Q97" s="76"/>
      <c r="R97" s="86"/>
      <c r="S97" s="48">
        <v>1</v>
      </c>
      <c r="T97" s="48">
        <v>1</v>
      </c>
      <c r="U97" s="49">
        <v>0</v>
      </c>
      <c r="V97" s="49">
        <v>0</v>
      </c>
      <c r="W97" s="49">
        <v>0</v>
      </c>
      <c r="X97" s="49">
        <v>0.999997</v>
      </c>
      <c r="Y97" s="49">
        <v>0</v>
      </c>
      <c r="Z97" s="49" t="s">
        <v>3029</v>
      </c>
      <c r="AA97" s="71">
        <v>97</v>
      </c>
      <c r="AB97" s="71"/>
      <c r="AC97" s="72"/>
      <c r="AD97" s="78" t="s">
        <v>1256</v>
      </c>
      <c r="AE97" s="78">
        <v>199</v>
      </c>
      <c r="AF97" s="78">
        <v>156</v>
      </c>
      <c r="AG97" s="78">
        <v>414</v>
      </c>
      <c r="AH97" s="78">
        <v>465</v>
      </c>
      <c r="AI97" s="78"/>
      <c r="AJ97" s="78" t="s">
        <v>1406</v>
      </c>
      <c r="AK97" s="78" t="s">
        <v>1528</v>
      </c>
      <c r="AL97" s="78"/>
      <c r="AM97" s="78"/>
      <c r="AN97" s="80">
        <v>42181.620104166665</v>
      </c>
      <c r="AO97" s="82" t="s">
        <v>1737</v>
      </c>
      <c r="AP97" s="78" t="b">
        <v>0</v>
      </c>
      <c r="AQ97" s="78" t="b">
        <v>0</v>
      </c>
      <c r="AR97" s="78" t="b">
        <v>0</v>
      </c>
      <c r="AS97" s="78" t="s">
        <v>1100</v>
      </c>
      <c r="AT97" s="78">
        <v>3</v>
      </c>
      <c r="AU97" s="82" t="s">
        <v>1804</v>
      </c>
      <c r="AV97" s="78" t="b">
        <v>0</v>
      </c>
      <c r="AW97" s="78" t="s">
        <v>1867</v>
      </c>
      <c r="AX97" s="82" t="s">
        <v>1962</v>
      </c>
      <c r="AY97" s="78" t="s">
        <v>66</v>
      </c>
      <c r="AZ97" s="78" t="str">
        <f>REPLACE(INDEX(GroupVertices[Group],MATCH(Vertices[[#This Row],[Vertex]],GroupVertices[Vertex],0)),1,1,"")</f>
        <v>2</v>
      </c>
      <c r="BA97" s="48"/>
      <c r="BB97" s="48"/>
      <c r="BC97" s="48"/>
      <c r="BD97" s="48"/>
      <c r="BE97" s="48" t="s">
        <v>603</v>
      </c>
      <c r="BF97" s="48" t="s">
        <v>603</v>
      </c>
      <c r="BG97" s="120" t="s">
        <v>2707</v>
      </c>
      <c r="BH97" s="120" t="s">
        <v>2707</v>
      </c>
      <c r="BI97" s="120" t="s">
        <v>2780</v>
      </c>
      <c r="BJ97" s="120" t="s">
        <v>2780</v>
      </c>
      <c r="BK97" s="120">
        <v>0</v>
      </c>
      <c r="BL97" s="123">
        <v>0</v>
      </c>
      <c r="BM97" s="120">
        <v>0</v>
      </c>
      <c r="BN97" s="123">
        <v>0</v>
      </c>
      <c r="BO97" s="120">
        <v>0</v>
      </c>
      <c r="BP97" s="123">
        <v>0</v>
      </c>
      <c r="BQ97" s="120">
        <v>11</v>
      </c>
      <c r="BR97" s="123">
        <v>100</v>
      </c>
      <c r="BS97" s="120">
        <v>11</v>
      </c>
      <c r="BT97" s="2"/>
      <c r="BU97" s="3"/>
      <c r="BV97" s="3"/>
      <c r="BW97" s="3"/>
      <c r="BX97" s="3"/>
    </row>
    <row r="98" spans="1:76" ht="15">
      <c r="A98" s="64" t="s">
        <v>292</v>
      </c>
      <c r="B98" s="65"/>
      <c r="C98" s="65" t="s">
        <v>64</v>
      </c>
      <c r="D98" s="66">
        <v>163.4602087045719</v>
      </c>
      <c r="E98" s="68"/>
      <c r="F98" s="100" t="s">
        <v>706</v>
      </c>
      <c r="G98" s="65"/>
      <c r="H98" s="69" t="s">
        <v>292</v>
      </c>
      <c r="I98" s="70"/>
      <c r="J98" s="70"/>
      <c r="K98" s="69" t="s">
        <v>2131</v>
      </c>
      <c r="L98" s="73">
        <v>1</v>
      </c>
      <c r="M98" s="74">
        <v>8004.3974609375</v>
      </c>
      <c r="N98" s="74">
        <v>9200.931640625</v>
      </c>
      <c r="O98" s="75"/>
      <c r="P98" s="76"/>
      <c r="Q98" s="76"/>
      <c r="R98" s="86"/>
      <c r="S98" s="48">
        <v>1</v>
      </c>
      <c r="T98" s="48">
        <v>1</v>
      </c>
      <c r="U98" s="49">
        <v>0</v>
      </c>
      <c r="V98" s="49">
        <v>0.027027</v>
      </c>
      <c r="W98" s="49">
        <v>0</v>
      </c>
      <c r="X98" s="49">
        <v>0.919505</v>
      </c>
      <c r="Y98" s="49">
        <v>0.5</v>
      </c>
      <c r="Z98" s="49">
        <v>0</v>
      </c>
      <c r="AA98" s="71">
        <v>98</v>
      </c>
      <c r="AB98" s="71"/>
      <c r="AC98" s="72"/>
      <c r="AD98" s="78" t="s">
        <v>1257</v>
      </c>
      <c r="AE98" s="78">
        <v>358</v>
      </c>
      <c r="AF98" s="78">
        <v>1325</v>
      </c>
      <c r="AG98" s="78">
        <v>2608</v>
      </c>
      <c r="AH98" s="78">
        <v>1445</v>
      </c>
      <c r="AI98" s="78"/>
      <c r="AJ98" s="78" t="s">
        <v>1407</v>
      </c>
      <c r="AK98" s="78" t="s">
        <v>1529</v>
      </c>
      <c r="AL98" s="82" t="s">
        <v>1611</v>
      </c>
      <c r="AM98" s="78"/>
      <c r="AN98" s="80">
        <v>41512.5841087963</v>
      </c>
      <c r="AO98" s="82" t="s">
        <v>1738</v>
      </c>
      <c r="AP98" s="78" t="b">
        <v>1</v>
      </c>
      <c r="AQ98" s="78" t="b">
        <v>0</v>
      </c>
      <c r="AR98" s="78" t="b">
        <v>1</v>
      </c>
      <c r="AS98" s="78" t="s">
        <v>1100</v>
      </c>
      <c r="AT98" s="78">
        <v>34</v>
      </c>
      <c r="AU98" s="82" t="s">
        <v>1804</v>
      </c>
      <c r="AV98" s="78" t="b">
        <v>0</v>
      </c>
      <c r="AW98" s="78" t="s">
        <v>1867</v>
      </c>
      <c r="AX98" s="82" t="s">
        <v>1963</v>
      </c>
      <c r="AY98" s="78" t="s">
        <v>66</v>
      </c>
      <c r="AZ98" s="78" t="str">
        <f>REPLACE(INDEX(GroupVertices[Group],MATCH(Vertices[[#This Row],[Vertex]],GroupVertices[Vertex],0)),1,1,"")</f>
        <v>5</v>
      </c>
      <c r="BA98" s="48" t="s">
        <v>502</v>
      </c>
      <c r="BB98" s="48" t="s">
        <v>502</v>
      </c>
      <c r="BC98" s="48" t="s">
        <v>562</v>
      </c>
      <c r="BD98" s="48" t="s">
        <v>562</v>
      </c>
      <c r="BE98" s="48"/>
      <c r="BF98" s="48"/>
      <c r="BG98" s="120" t="s">
        <v>2708</v>
      </c>
      <c r="BH98" s="120" t="s">
        <v>2708</v>
      </c>
      <c r="BI98" s="120" t="s">
        <v>2561</v>
      </c>
      <c r="BJ98" s="120" t="s">
        <v>2561</v>
      </c>
      <c r="BK98" s="120">
        <v>1</v>
      </c>
      <c r="BL98" s="123">
        <v>5.555555555555555</v>
      </c>
      <c r="BM98" s="120">
        <v>0</v>
      </c>
      <c r="BN98" s="123">
        <v>0</v>
      </c>
      <c r="BO98" s="120">
        <v>0</v>
      </c>
      <c r="BP98" s="123">
        <v>0</v>
      </c>
      <c r="BQ98" s="120">
        <v>17</v>
      </c>
      <c r="BR98" s="123">
        <v>94.44444444444444</v>
      </c>
      <c r="BS98" s="120">
        <v>18</v>
      </c>
      <c r="BT98" s="2"/>
      <c r="BU98" s="3"/>
      <c r="BV98" s="3"/>
      <c r="BW98" s="3"/>
      <c r="BX98" s="3"/>
    </row>
    <row r="99" spans="1:76" ht="15">
      <c r="A99" s="64" t="s">
        <v>343</v>
      </c>
      <c r="B99" s="65"/>
      <c r="C99" s="65" t="s">
        <v>64</v>
      </c>
      <c r="D99" s="66">
        <v>190.06245619110868</v>
      </c>
      <c r="E99" s="68"/>
      <c r="F99" s="100" t="s">
        <v>1830</v>
      </c>
      <c r="G99" s="65"/>
      <c r="H99" s="69" t="s">
        <v>343</v>
      </c>
      <c r="I99" s="70"/>
      <c r="J99" s="70"/>
      <c r="K99" s="69" t="s">
        <v>2132</v>
      </c>
      <c r="L99" s="73">
        <v>518.1379310344828</v>
      </c>
      <c r="M99" s="74">
        <v>7281.9501953125</v>
      </c>
      <c r="N99" s="74">
        <v>8668.7939453125</v>
      </c>
      <c r="O99" s="75"/>
      <c r="P99" s="76"/>
      <c r="Q99" s="76"/>
      <c r="R99" s="86"/>
      <c r="S99" s="48">
        <v>3</v>
      </c>
      <c r="T99" s="48">
        <v>0</v>
      </c>
      <c r="U99" s="49">
        <v>48</v>
      </c>
      <c r="V99" s="49">
        <v>0.04</v>
      </c>
      <c r="W99" s="49">
        <v>0</v>
      </c>
      <c r="X99" s="49">
        <v>1.336645</v>
      </c>
      <c r="Y99" s="49">
        <v>0.16666666666666666</v>
      </c>
      <c r="Z99" s="49">
        <v>0</v>
      </c>
      <c r="AA99" s="71">
        <v>99</v>
      </c>
      <c r="AB99" s="71"/>
      <c r="AC99" s="72"/>
      <c r="AD99" s="78" t="s">
        <v>1258</v>
      </c>
      <c r="AE99" s="78">
        <v>581</v>
      </c>
      <c r="AF99" s="78">
        <v>25464</v>
      </c>
      <c r="AG99" s="78">
        <v>3028</v>
      </c>
      <c r="AH99" s="78">
        <v>900</v>
      </c>
      <c r="AI99" s="78"/>
      <c r="AJ99" s="78" t="s">
        <v>1408</v>
      </c>
      <c r="AK99" s="78" t="s">
        <v>1529</v>
      </c>
      <c r="AL99" s="82" t="s">
        <v>1612</v>
      </c>
      <c r="AM99" s="78"/>
      <c r="AN99" s="80">
        <v>39708.81385416666</v>
      </c>
      <c r="AO99" s="82" t="s">
        <v>1739</v>
      </c>
      <c r="AP99" s="78" t="b">
        <v>0</v>
      </c>
      <c r="AQ99" s="78" t="b">
        <v>0</v>
      </c>
      <c r="AR99" s="78" t="b">
        <v>1</v>
      </c>
      <c r="AS99" s="78" t="s">
        <v>1100</v>
      </c>
      <c r="AT99" s="78">
        <v>619</v>
      </c>
      <c r="AU99" s="82" t="s">
        <v>1804</v>
      </c>
      <c r="AV99" s="78" t="b">
        <v>1</v>
      </c>
      <c r="AW99" s="78" t="s">
        <v>1867</v>
      </c>
      <c r="AX99" s="82" t="s">
        <v>1964</v>
      </c>
      <c r="AY99" s="78" t="s">
        <v>65</v>
      </c>
      <c r="AZ99" s="78" t="str">
        <f>REPLACE(INDEX(GroupVertices[Group],MATCH(Vertices[[#This Row],[Vertex]],GroupVertices[Vertex],0)),1,1,"")</f>
        <v>5</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293</v>
      </c>
      <c r="B100" s="65"/>
      <c r="C100" s="65" t="s">
        <v>64</v>
      </c>
      <c r="D100" s="66">
        <v>162.32069489285314</v>
      </c>
      <c r="E100" s="68"/>
      <c r="F100" s="100" t="s">
        <v>707</v>
      </c>
      <c r="G100" s="65"/>
      <c r="H100" s="69" t="s">
        <v>293</v>
      </c>
      <c r="I100" s="70"/>
      <c r="J100" s="70"/>
      <c r="K100" s="69" t="s">
        <v>2133</v>
      </c>
      <c r="L100" s="73">
        <v>1</v>
      </c>
      <c r="M100" s="74">
        <v>7519.30029296875</v>
      </c>
      <c r="N100" s="74">
        <v>9646.09375</v>
      </c>
      <c r="O100" s="75"/>
      <c r="P100" s="76"/>
      <c r="Q100" s="76"/>
      <c r="R100" s="86"/>
      <c r="S100" s="48">
        <v>0</v>
      </c>
      <c r="T100" s="48">
        <v>2</v>
      </c>
      <c r="U100" s="49">
        <v>0</v>
      </c>
      <c r="V100" s="49">
        <v>0.027027</v>
      </c>
      <c r="W100" s="49">
        <v>0</v>
      </c>
      <c r="X100" s="49">
        <v>0.919505</v>
      </c>
      <c r="Y100" s="49">
        <v>0.5</v>
      </c>
      <c r="Z100" s="49">
        <v>0</v>
      </c>
      <c r="AA100" s="71">
        <v>100</v>
      </c>
      <c r="AB100" s="71"/>
      <c r="AC100" s="72"/>
      <c r="AD100" s="78" t="s">
        <v>1259</v>
      </c>
      <c r="AE100" s="78">
        <v>198</v>
      </c>
      <c r="AF100" s="78">
        <v>291</v>
      </c>
      <c r="AG100" s="78">
        <v>401</v>
      </c>
      <c r="AH100" s="78">
        <v>143</v>
      </c>
      <c r="AI100" s="78"/>
      <c r="AJ100" s="78" t="s">
        <v>1409</v>
      </c>
      <c r="AK100" s="78" t="s">
        <v>1529</v>
      </c>
      <c r="AL100" s="82" t="s">
        <v>1613</v>
      </c>
      <c r="AM100" s="78"/>
      <c r="AN100" s="80">
        <v>39981.01346064815</v>
      </c>
      <c r="AO100" s="82" t="s">
        <v>1740</v>
      </c>
      <c r="AP100" s="78" t="b">
        <v>1</v>
      </c>
      <c r="AQ100" s="78" t="b">
        <v>0</v>
      </c>
      <c r="AR100" s="78" t="b">
        <v>0</v>
      </c>
      <c r="AS100" s="78" t="s">
        <v>1100</v>
      </c>
      <c r="AT100" s="78">
        <v>16</v>
      </c>
      <c r="AU100" s="82" t="s">
        <v>1804</v>
      </c>
      <c r="AV100" s="78" t="b">
        <v>0</v>
      </c>
      <c r="AW100" s="78" t="s">
        <v>1867</v>
      </c>
      <c r="AX100" s="82" t="s">
        <v>1965</v>
      </c>
      <c r="AY100" s="78" t="s">
        <v>66</v>
      </c>
      <c r="AZ100" s="78" t="str">
        <f>REPLACE(INDEX(GroupVertices[Group],MATCH(Vertices[[#This Row],[Vertex]],GroupVertices[Vertex],0)),1,1,"")</f>
        <v>5</v>
      </c>
      <c r="BA100" s="48"/>
      <c r="BB100" s="48"/>
      <c r="BC100" s="48"/>
      <c r="BD100" s="48"/>
      <c r="BE100" s="48"/>
      <c r="BF100" s="48"/>
      <c r="BG100" s="120" t="s">
        <v>2709</v>
      </c>
      <c r="BH100" s="120" t="s">
        <v>2709</v>
      </c>
      <c r="BI100" s="120" t="s">
        <v>2781</v>
      </c>
      <c r="BJ100" s="120" t="s">
        <v>2781</v>
      </c>
      <c r="BK100" s="120">
        <v>1</v>
      </c>
      <c r="BL100" s="123">
        <v>4.761904761904762</v>
      </c>
      <c r="BM100" s="120">
        <v>0</v>
      </c>
      <c r="BN100" s="123">
        <v>0</v>
      </c>
      <c r="BO100" s="120">
        <v>0</v>
      </c>
      <c r="BP100" s="123">
        <v>0</v>
      </c>
      <c r="BQ100" s="120">
        <v>20</v>
      </c>
      <c r="BR100" s="123">
        <v>95.23809523809524</v>
      </c>
      <c r="BS100" s="120">
        <v>21</v>
      </c>
      <c r="BT100" s="2"/>
      <c r="BU100" s="3"/>
      <c r="BV100" s="3"/>
      <c r="BW100" s="3"/>
      <c r="BX100" s="3"/>
    </row>
    <row r="101" spans="1:76" ht="15">
      <c r="A101" s="64" t="s">
        <v>294</v>
      </c>
      <c r="B101" s="65"/>
      <c r="C101" s="65" t="s">
        <v>64</v>
      </c>
      <c r="D101" s="66">
        <v>179.3340548786502</v>
      </c>
      <c r="E101" s="68"/>
      <c r="F101" s="100" t="s">
        <v>708</v>
      </c>
      <c r="G101" s="65"/>
      <c r="H101" s="69" t="s">
        <v>294</v>
      </c>
      <c r="I101" s="70"/>
      <c r="J101" s="70"/>
      <c r="K101" s="69" t="s">
        <v>2134</v>
      </c>
      <c r="L101" s="73">
        <v>1</v>
      </c>
      <c r="M101" s="74">
        <v>1563.7982177734375</v>
      </c>
      <c r="N101" s="74">
        <v>9083.22265625</v>
      </c>
      <c r="O101" s="75"/>
      <c r="P101" s="76"/>
      <c r="Q101" s="76"/>
      <c r="R101" s="86"/>
      <c r="S101" s="48">
        <v>0</v>
      </c>
      <c r="T101" s="48">
        <v>1</v>
      </c>
      <c r="U101" s="49">
        <v>0</v>
      </c>
      <c r="V101" s="49">
        <v>0.016129</v>
      </c>
      <c r="W101" s="49">
        <v>0.027419</v>
      </c>
      <c r="X101" s="49">
        <v>0.542437</v>
      </c>
      <c r="Y101" s="49">
        <v>0</v>
      </c>
      <c r="Z101" s="49">
        <v>0</v>
      </c>
      <c r="AA101" s="71">
        <v>101</v>
      </c>
      <c r="AB101" s="71"/>
      <c r="AC101" s="72"/>
      <c r="AD101" s="78" t="s">
        <v>1260</v>
      </c>
      <c r="AE101" s="78">
        <v>17226</v>
      </c>
      <c r="AF101" s="78">
        <v>15729</v>
      </c>
      <c r="AG101" s="78">
        <v>76617</v>
      </c>
      <c r="AH101" s="78">
        <v>112376</v>
      </c>
      <c r="AI101" s="78"/>
      <c r="AJ101" s="78" t="s">
        <v>1410</v>
      </c>
      <c r="AK101" s="78" t="s">
        <v>1499</v>
      </c>
      <c r="AL101" s="78"/>
      <c r="AM101" s="78"/>
      <c r="AN101" s="80">
        <v>40002.036724537036</v>
      </c>
      <c r="AO101" s="82" t="s">
        <v>1741</v>
      </c>
      <c r="AP101" s="78" t="b">
        <v>0</v>
      </c>
      <c r="AQ101" s="78" t="b">
        <v>0</v>
      </c>
      <c r="AR101" s="78" t="b">
        <v>1</v>
      </c>
      <c r="AS101" s="78" t="s">
        <v>1100</v>
      </c>
      <c r="AT101" s="78">
        <v>0</v>
      </c>
      <c r="AU101" s="82" t="s">
        <v>1804</v>
      </c>
      <c r="AV101" s="78" t="b">
        <v>0</v>
      </c>
      <c r="AW101" s="78" t="s">
        <v>1867</v>
      </c>
      <c r="AX101" s="82" t="s">
        <v>1966</v>
      </c>
      <c r="AY101" s="78" t="s">
        <v>66</v>
      </c>
      <c r="AZ101" s="78" t="str">
        <f>REPLACE(INDEX(GroupVertices[Group],MATCH(Vertices[[#This Row],[Vertex]],GroupVertices[Vertex],0)),1,1,"")</f>
        <v>1</v>
      </c>
      <c r="BA101" s="48"/>
      <c r="BB101" s="48"/>
      <c r="BC101" s="48"/>
      <c r="BD101" s="48"/>
      <c r="BE101" s="48"/>
      <c r="BF101" s="48"/>
      <c r="BG101" s="120" t="s">
        <v>2454</v>
      </c>
      <c r="BH101" s="120" t="s">
        <v>2454</v>
      </c>
      <c r="BI101" s="120" t="s">
        <v>2775</v>
      </c>
      <c r="BJ101" s="120" t="s">
        <v>2775</v>
      </c>
      <c r="BK101" s="120">
        <v>2</v>
      </c>
      <c r="BL101" s="123">
        <v>9.523809523809524</v>
      </c>
      <c r="BM101" s="120">
        <v>0</v>
      </c>
      <c r="BN101" s="123">
        <v>0</v>
      </c>
      <c r="BO101" s="120">
        <v>0</v>
      </c>
      <c r="BP101" s="123">
        <v>0</v>
      </c>
      <c r="BQ101" s="120">
        <v>19</v>
      </c>
      <c r="BR101" s="123">
        <v>90.47619047619048</v>
      </c>
      <c r="BS101" s="120">
        <v>21</v>
      </c>
      <c r="BT101" s="2"/>
      <c r="BU101" s="3"/>
      <c r="BV101" s="3"/>
      <c r="BW101" s="3"/>
      <c r="BX101" s="3"/>
    </row>
    <row r="102" spans="1:76" ht="15">
      <c r="A102" s="64" t="s">
        <v>296</v>
      </c>
      <c r="B102" s="65"/>
      <c r="C102" s="65" t="s">
        <v>64</v>
      </c>
      <c r="D102" s="66">
        <v>164.83225386471682</v>
      </c>
      <c r="E102" s="68"/>
      <c r="F102" s="100" t="s">
        <v>710</v>
      </c>
      <c r="G102" s="65"/>
      <c r="H102" s="69" t="s">
        <v>296</v>
      </c>
      <c r="I102" s="70"/>
      <c r="J102" s="70"/>
      <c r="K102" s="69" t="s">
        <v>2135</v>
      </c>
      <c r="L102" s="73">
        <v>1</v>
      </c>
      <c r="M102" s="74">
        <v>1828.7127685546875</v>
      </c>
      <c r="N102" s="74">
        <v>9450.3349609375</v>
      </c>
      <c r="O102" s="75"/>
      <c r="P102" s="76"/>
      <c r="Q102" s="76"/>
      <c r="R102" s="86"/>
      <c r="S102" s="48">
        <v>0</v>
      </c>
      <c r="T102" s="48">
        <v>1</v>
      </c>
      <c r="U102" s="49">
        <v>0</v>
      </c>
      <c r="V102" s="49">
        <v>0.016129</v>
      </c>
      <c r="W102" s="49">
        <v>0.027419</v>
      </c>
      <c r="X102" s="49">
        <v>0.542437</v>
      </c>
      <c r="Y102" s="49">
        <v>0</v>
      </c>
      <c r="Z102" s="49">
        <v>0</v>
      </c>
      <c r="AA102" s="71">
        <v>102</v>
      </c>
      <c r="AB102" s="71"/>
      <c r="AC102" s="72"/>
      <c r="AD102" s="78" t="s">
        <v>1261</v>
      </c>
      <c r="AE102" s="78">
        <v>456</v>
      </c>
      <c r="AF102" s="78">
        <v>2570</v>
      </c>
      <c r="AG102" s="78">
        <v>38178</v>
      </c>
      <c r="AH102" s="78">
        <v>26900</v>
      </c>
      <c r="AI102" s="78"/>
      <c r="AJ102" s="78" t="s">
        <v>1411</v>
      </c>
      <c r="AK102" s="78" t="s">
        <v>1520</v>
      </c>
      <c r="AL102" s="78"/>
      <c r="AM102" s="78"/>
      <c r="AN102" s="80">
        <v>42742.09361111111</v>
      </c>
      <c r="AO102" s="82" t="s">
        <v>1742</v>
      </c>
      <c r="AP102" s="78" t="b">
        <v>1</v>
      </c>
      <c r="AQ102" s="78" t="b">
        <v>0</v>
      </c>
      <c r="AR102" s="78" t="b">
        <v>0</v>
      </c>
      <c r="AS102" s="78" t="s">
        <v>1100</v>
      </c>
      <c r="AT102" s="78">
        <v>77</v>
      </c>
      <c r="AU102" s="78"/>
      <c r="AV102" s="78" t="b">
        <v>0</v>
      </c>
      <c r="AW102" s="78" t="s">
        <v>1867</v>
      </c>
      <c r="AX102" s="82" t="s">
        <v>1967</v>
      </c>
      <c r="AY102" s="78" t="s">
        <v>66</v>
      </c>
      <c r="AZ102" s="78" t="str">
        <f>REPLACE(INDEX(GroupVertices[Group],MATCH(Vertices[[#This Row],[Vertex]],GroupVertices[Vertex],0)),1,1,"")</f>
        <v>1</v>
      </c>
      <c r="BA102" s="48"/>
      <c r="BB102" s="48"/>
      <c r="BC102" s="48"/>
      <c r="BD102" s="48"/>
      <c r="BE102" s="48"/>
      <c r="BF102" s="48"/>
      <c r="BG102" s="120" t="s">
        <v>2454</v>
      </c>
      <c r="BH102" s="120" t="s">
        <v>2454</v>
      </c>
      <c r="BI102" s="120" t="s">
        <v>2775</v>
      </c>
      <c r="BJ102" s="120" t="s">
        <v>2775</v>
      </c>
      <c r="BK102" s="120">
        <v>2</v>
      </c>
      <c r="BL102" s="123">
        <v>9.523809523809524</v>
      </c>
      <c r="BM102" s="120">
        <v>0</v>
      </c>
      <c r="BN102" s="123">
        <v>0</v>
      </c>
      <c r="BO102" s="120">
        <v>0</v>
      </c>
      <c r="BP102" s="123">
        <v>0</v>
      </c>
      <c r="BQ102" s="120">
        <v>19</v>
      </c>
      <c r="BR102" s="123">
        <v>90.47619047619048</v>
      </c>
      <c r="BS102" s="120">
        <v>21</v>
      </c>
      <c r="BT102" s="2"/>
      <c r="BU102" s="3"/>
      <c r="BV102" s="3"/>
      <c r="BW102" s="3"/>
      <c r="BX102" s="3"/>
    </row>
    <row r="103" spans="1:76" ht="15">
      <c r="A103" s="64" t="s">
        <v>298</v>
      </c>
      <c r="B103" s="65"/>
      <c r="C103" s="65" t="s">
        <v>64</v>
      </c>
      <c r="D103" s="66">
        <v>164.16221092707175</v>
      </c>
      <c r="E103" s="68"/>
      <c r="F103" s="100" t="s">
        <v>712</v>
      </c>
      <c r="G103" s="65"/>
      <c r="H103" s="69" t="s">
        <v>298</v>
      </c>
      <c r="I103" s="70"/>
      <c r="J103" s="70"/>
      <c r="K103" s="69" t="s">
        <v>2136</v>
      </c>
      <c r="L103" s="73">
        <v>1</v>
      </c>
      <c r="M103" s="74">
        <v>6792.87890625</v>
      </c>
      <c r="N103" s="74">
        <v>3326.3525390625</v>
      </c>
      <c r="O103" s="75"/>
      <c r="P103" s="76"/>
      <c r="Q103" s="76"/>
      <c r="R103" s="86"/>
      <c r="S103" s="48">
        <v>0</v>
      </c>
      <c r="T103" s="48">
        <v>1</v>
      </c>
      <c r="U103" s="49">
        <v>0</v>
      </c>
      <c r="V103" s="49">
        <v>0.058824</v>
      </c>
      <c r="W103" s="49">
        <v>0</v>
      </c>
      <c r="X103" s="49">
        <v>0.566571</v>
      </c>
      <c r="Y103" s="49">
        <v>0</v>
      </c>
      <c r="Z103" s="49">
        <v>0</v>
      </c>
      <c r="AA103" s="71">
        <v>103</v>
      </c>
      <c r="AB103" s="71"/>
      <c r="AC103" s="72"/>
      <c r="AD103" s="78" t="s">
        <v>1262</v>
      </c>
      <c r="AE103" s="78">
        <v>4998</v>
      </c>
      <c r="AF103" s="78">
        <v>1962</v>
      </c>
      <c r="AG103" s="78">
        <v>115027</v>
      </c>
      <c r="AH103" s="78">
        <v>74115</v>
      </c>
      <c r="AI103" s="78"/>
      <c r="AJ103" s="78" t="s">
        <v>1412</v>
      </c>
      <c r="AK103" s="78" t="s">
        <v>1530</v>
      </c>
      <c r="AL103" s="82" t="s">
        <v>1614</v>
      </c>
      <c r="AM103" s="78"/>
      <c r="AN103" s="80">
        <v>41873.70920138889</v>
      </c>
      <c r="AO103" s="82" t="s">
        <v>1743</v>
      </c>
      <c r="AP103" s="78" t="b">
        <v>0</v>
      </c>
      <c r="AQ103" s="78" t="b">
        <v>0</v>
      </c>
      <c r="AR103" s="78" t="b">
        <v>1</v>
      </c>
      <c r="AS103" s="78" t="s">
        <v>1100</v>
      </c>
      <c r="AT103" s="78">
        <v>599</v>
      </c>
      <c r="AU103" s="82" t="s">
        <v>1804</v>
      </c>
      <c r="AV103" s="78" t="b">
        <v>0</v>
      </c>
      <c r="AW103" s="78" t="s">
        <v>1867</v>
      </c>
      <c r="AX103" s="82" t="s">
        <v>1968</v>
      </c>
      <c r="AY103" s="78" t="s">
        <v>66</v>
      </c>
      <c r="AZ103" s="78" t="str">
        <f>REPLACE(INDEX(GroupVertices[Group],MATCH(Vertices[[#This Row],[Vertex]],GroupVertices[Vertex],0)),1,1,"")</f>
        <v>7</v>
      </c>
      <c r="BA103" s="48"/>
      <c r="BB103" s="48"/>
      <c r="BC103" s="48"/>
      <c r="BD103" s="48"/>
      <c r="BE103" s="48" t="s">
        <v>590</v>
      </c>
      <c r="BF103" s="48" t="s">
        <v>590</v>
      </c>
      <c r="BG103" s="120" t="s">
        <v>2681</v>
      </c>
      <c r="BH103" s="120" t="s">
        <v>2681</v>
      </c>
      <c r="BI103" s="120" t="s">
        <v>2754</v>
      </c>
      <c r="BJ103" s="120" t="s">
        <v>2754</v>
      </c>
      <c r="BK103" s="120">
        <v>1</v>
      </c>
      <c r="BL103" s="123">
        <v>5.555555555555555</v>
      </c>
      <c r="BM103" s="120">
        <v>0</v>
      </c>
      <c r="BN103" s="123">
        <v>0</v>
      </c>
      <c r="BO103" s="120">
        <v>0</v>
      </c>
      <c r="BP103" s="123">
        <v>0</v>
      </c>
      <c r="BQ103" s="120">
        <v>17</v>
      </c>
      <c r="BR103" s="123">
        <v>94.44444444444444</v>
      </c>
      <c r="BS103" s="120">
        <v>18</v>
      </c>
      <c r="BT103" s="2"/>
      <c r="BU103" s="3"/>
      <c r="BV103" s="3"/>
      <c r="BW103" s="3"/>
      <c r="BX103" s="3"/>
    </row>
    <row r="104" spans="1:76" ht="15">
      <c r="A104" s="64" t="s">
        <v>299</v>
      </c>
      <c r="B104" s="65"/>
      <c r="C104" s="65" t="s">
        <v>64</v>
      </c>
      <c r="D104" s="66">
        <v>162.66673680472906</v>
      </c>
      <c r="E104" s="68"/>
      <c r="F104" s="100" t="s">
        <v>713</v>
      </c>
      <c r="G104" s="65"/>
      <c r="H104" s="69" t="s">
        <v>299</v>
      </c>
      <c r="I104" s="70"/>
      <c r="J104" s="70"/>
      <c r="K104" s="69" t="s">
        <v>2137</v>
      </c>
      <c r="L104" s="73">
        <v>1</v>
      </c>
      <c r="M104" s="74">
        <v>2346.09423828125</v>
      </c>
      <c r="N104" s="74">
        <v>3751.3896484375</v>
      </c>
      <c r="O104" s="75"/>
      <c r="P104" s="76"/>
      <c r="Q104" s="76"/>
      <c r="R104" s="86"/>
      <c r="S104" s="48">
        <v>1</v>
      </c>
      <c r="T104" s="48">
        <v>1</v>
      </c>
      <c r="U104" s="49">
        <v>0</v>
      </c>
      <c r="V104" s="49">
        <v>0</v>
      </c>
      <c r="W104" s="49">
        <v>0</v>
      </c>
      <c r="X104" s="49">
        <v>0.999997</v>
      </c>
      <c r="Y104" s="49">
        <v>0</v>
      </c>
      <c r="Z104" s="49" t="s">
        <v>3029</v>
      </c>
      <c r="AA104" s="71">
        <v>104</v>
      </c>
      <c r="AB104" s="71"/>
      <c r="AC104" s="72"/>
      <c r="AD104" s="78" t="s">
        <v>1263</v>
      </c>
      <c r="AE104" s="78">
        <v>1606</v>
      </c>
      <c r="AF104" s="78">
        <v>605</v>
      </c>
      <c r="AG104" s="78">
        <v>1824</v>
      </c>
      <c r="AH104" s="78">
        <v>1537</v>
      </c>
      <c r="AI104" s="78"/>
      <c r="AJ104" s="78" t="s">
        <v>1413</v>
      </c>
      <c r="AK104" s="78"/>
      <c r="AL104" s="82" t="s">
        <v>1615</v>
      </c>
      <c r="AM104" s="78"/>
      <c r="AN104" s="80">
        <v>40750.39207175926</v>
      </c>
      <c r="AO104" s="82" t="s">
        <v>1744</v>
      </c>
      <c r="AP104" s="78" t="b">
        <v>0</v>
      </c>
      <c r="AQ104" s="78" t="b">
        <v>0</v>
      </c>
      <c r="AR104" s="78" t="b">
        <v>0</v>
      </c>
      <c r="AS104" s="78" t="s">
        <v>1100</v>
      </c>
      <c r="AT104" s="78">
        <v>16</v>
      </c>
      <c r="AU104" s="82" t="s">
        <v>1804</v>
      </c>
      <c r="AV104" s="78" t="b">
        <v>0</v>
      </c>
      <c r="AW104" s="78" t="s">
        <v>1867</v>
      </c>
      <c r="AX104" s="82" t="s">
        <v>1969</v>
      </c>
      <c r="AY104" s="78" t="s">
        <v>66</v>
      </c>
      <c r="AZ104" s="78" t="str">
        <f>REPLACE(INDEX(GroupVertices[Group],MATCH(Vertices[[#This Row],[Vertex]],GroupVertices[Vertex],0)),1,1,"")</f>
        <v>2</v>
      </c>
      <c r="BA104" s="48" t="s">
        <v>2641</v>
      </c>
      <c r="BB104" s="48" t="s">
        <v>2641</v>
      </c>
      <c r="BC104" s="48" t="s">
        <v>2652</v>
      </c>
      <c r="BD104" s="48" t="s">
        <v>2652</v>
      </c>
      <c r="BE104" s="48" t="s">
        <v>2663</v>
      </c>
      <c r="BF104" s="48" t="s">
        <v>2670</v>
      </c>
      <c r="BG104" s="120" t="s">
        <v>2710</v>
      </c>
      <c r="BH104" s="120" t="s">
        <v>2740</v>
      </c>
      <c r="BI104" s="120" t="s">
        <v>2782</v>
      </c>
      <c r="BJ104" s="120" t="s">
        <v>2808</v>
      </c>
      <c r="BK104" s="120">
        <v>0</v>
      </c>
      <c r="BL104" s="123">
        <v>0</v>
      </c>
      <c r="BM104" s="120">
        <v>0</v>
      </c>
      <c r="BN104" s="123">
        <v>0</v>
      </c>
      <c r="BO104" s="120">
        <v>0</v>
      </c>
      <c r="BP104" s="123">
        <v>0</v>
      </c>
      <c r="BQ104" s="120">
        <v>49</v>
      </c>
      <c r="BR104" s="123">
        <v>100</v>
      </c>
      <c r="BS104" s="120">
        <v>49</v>
      </c>
      <c r="BT104" s="2"/>
      <c r="BU104" s="3"/>
      <c r="BV104" s="3"/>
      <c r="BW104" s="3"/>
      <c r="BX104" s="3"/>
    </row>
    <row r="105" spans="1:76" ht="15">
      <c r="A105" s="64" t="s">
        <v>344</v>
      </c>
      <c r="B105" s="65"/>
      <c r="C105" s="65" t="s">
        <v>64</v>
      </c>
      <c r="D105" s="66">
        <v>499.340170040965</v>
      </c>
      <c r="E105" s="68"/>
      <c r="F105" s="100" t="s">
        <v>1831</v>
      </c>
      <c r="G105" s="65"/>
      <c r="H105" s="69" t="s">
        <v>344</v>
      </c>
      <c r="I105" s="70"/>
      <c r="J105" s="70"/>
      <c r="K105" s="69" t="s">
        <v>2138</v>
      </c>
      <c r="L105" s="73">
        <v>1</v>
      </c>
      <c r="M105" s="74">
        <v>8108.994140625</v>
      </c>
      <c r="N105" s="74">
        <v>3681.984619140625</v>
      </c>
      <c r="O105" s="75"/>
      <c r="P105" s="76"/>
      <c r="Q105" s="76"/>
      <c r="R105" s="86"/>
      <c r="S105" s="48">
        <v>2</v>
      </c>
      <c r="T105" s="48">
        <v>0</v>
      </c>
      <c r="U105" s="49">
        <v>0</v>
      </c>
      <c r="V105" s="49">
        <v>0.055556</v>
      </c>
      <c r="W105" s="49">
        <v>0</v>
      </c>
      <c r="X105" s="49">
        <v>0.80542</v>
      </c>
      <c r="Y105" s="49">
        <v>0.5</v>
      </c>
      <c r="Z105" s="49">
        <v>0</v>
      </c>
      <c r="AA105" s="71">
        <v>105</v>
      </c>
      <c r="AB105" s="71"/>
      <c r="AC105" s="72"/>
      <c r="AD105" s="78" t="s">
        <v>1264</v>
      </c>
      <c r="AE105" s="78">
        <v>3626</v>
      </c>
      <c r="AF105" s="78">
        <v>306104</v>
      </c>
      <c r="AG105" s="78">
        <v>81363</v>
      </c>
      <c r="AH105" s="78">
        <v>8537</v>
      </c>
      <c r="AI105" s="78"/>
      <c r="AJ105" s="78" t="s">
        <v>1414</v>
      </c>
      <c r="AK105" s="78" t="s">
        <v>1531</v>
      </c>
      <c r="AL105" s="82" t="s">
        <v>1616</v>
      </c>
      <c r="AM105" s="78"/>
      <c r="AN105" s="80">
        <v>39820.27453703704</v>
      </c>
      <c r="AO105" s="82" t="s">
        <v>1745</v>
      </c>
      <c r="AP105" s="78" t="b">
        <v>0</v>
      </c>
      <c r="AQ105" s="78" t="b">
        <v>0</v>
      </c>
      <c r="AR105" s="78" t="b">
        <v>1</v>
      </c>
      <c r="AS105" s="78" t="s">
        <v>1100</v>
      </c>
      <c r="AT105" s="78">
        <v>7596</v>
      </c>
      <c r="AU105" s="82" t="s">
        <v>1814</v>
      </c>
      <c r="AV105" s="78" t="b">
        <v>1</v>
      </c>
      <c r="AW105" s="78" t="s">
        <v>1867</v>
      </c>
      <c r="AX105" s="82" t="s">
        <v>1970</v>
      </c>
      <c r="AY105" s="78" t="s">
        <v>65</v>
      </c>
      <c r="AZ105" s="78" t="str">
        <f>REPLACE(INDEX(GroupVertices[Group],MATCH(Vertices[[#This Row],[Vertex]],GroupVertices[Vertex],0)),1,1,"")</f>
        <v>8</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301</v>
      </c>
      <c r="B106" s="65"/>
      <c r="C106" s="65" t="s">
        <v>64</v>
      </c>
      <c r="D106" s="66">
        <v>165.71168522037598</v>
      </c>
      <c r="E106" s="68"/>
      <c r="F106" s="100" t="s">
        <v>715</v>
      </c>
      <c r="G106" s="65"/>
      <c r="H106" s="69" t="s">
        <v>301</v>
      </c>
      <c r="I106" s="70"/>
      <c r="J106" s="70"/>
      <c r="K106" s="69" t="s">
        <v>2139</v>
      </c>
      <c r="L106" s="73">
        <v>33.321120689655174</v>
      </c>
      <c r="M106" s="74">
        <v>8313.3193359375</v>
      </c>
      <c r="N106" s="74">
        <v>4276.802734375</v>
      </c>
      <c r="O106" s="75"/>
      <c r="P106" s="76"/>
      <c r="Q106" s="76"/>
      <c r="R106" s="86"/>
      <c r="S106" s="48">
        <v>0</v>
      </c>
      <c r="T106" s="48">
        <v>3</v>
      </c>
      <c r="U106" s="49">
        <v>3</v>
      </c>
      <c r="V106" s="49">
        <v>0.066667</v>
      </c>
      <c r="W106" s="49">
        <v>0</v>
      </c>
      <c r="X106" s="49">
        <v>1.163695</v>
      </c>
      <c r="Y106" s="49">
        <v>0.3333333333333333</v>
      </c>
      <c r="Z106" s="49">
        <v>0</v>
      </c>
      <c r="AA106" s="71">
        <v>106</v>
      </c>
      <c r="AB106" s="71"/>
      <c r="AC106" s="72"/>
      <c r="AD106" s="78" t="s">
        <v>1265</v>
      </c>
      <c r="AE106" s="78">
        <v>176</v>
      </c>
      <c r="AF106" s="78">
        <v>3368</v>
      </c>
      <c r="AG106" s="78">
        <v>14140</v>
      </c>
      <c r="AH106" s="78">
        <v>1012</v>
      </c>
      <c r="AI106" s="78"/>
      <c r="AJ106" s="78" t="s">
        <v>1415</v>
      </c>
      <c r="AK106" s="78" t="s">
        <v>1478</v>
      </c>
      <c r="AL106" s="82" t="s">
        <v>1617</v>
      </c>
      <c r="AM106" s="78"/>
      <c r="AN106" s="80">
        <v>39966.85951388889</v>
      </c>
      <c r="AO106" s="82" t="s">
        <v>1746</v>
      </c>
      <c r="AP106" s="78" t="b">
        <v>1</v>
      </c>
      <c r="AQ106" s="78" t="b">
        <v>0</v>
      </c>
      <c r="AR106" s="78" t="b">
        <v>1</v>
      </c>
      <c r="AS106" s="78" t="s">
        <v>1100</v>
      </c>
      <c r="AT106" s="78">
        <v>132</v>
      </c>
      <c r="AU106" s="82" t="s">
        <v>1804</v>
      </c>
      <c r="AV106" s="78" t="b">
        <v>0</v>
      </c>
      <c r="AW106" s="78" t="s">
        <v>1867</v>
      </c>
      <c r="AX106" s="82" t="s">
        <v>1971</v>
      </c>
      <c r="AY106" s="78" t="s">
        <v>66</v>
      </c>
      <c r="AZ106" s="78" t="str">
        <f>REPLACE(INDEX(GroupVertices[Group],MATCH(Vertices[[#This Row],[Vertex]],GroupVertices[Vertex],0)),1,1,"")</f>
        <v>8</v>
      </c>
      <c r="BA106" s="48"/>
      <c r="BB106" s="48"/>
      <c r="BC106" s="48"/>
      <c r="BD106" s="48"/>
      <c r="BE106" s="48"/>
      <c r="BF106" s="48"/>
      <c r="BG106" s="120" t="s">
        <v>2711</v>
      </c>
      <c r="BH106" s="120" t="s">
        <v>2711</v>
      </c>
      <c r="BI106" s="120" t="s">
        <v>2783</v>
      </c>
      <c r="BJ106" s="120" t="s">
        <v>2783</v>
      </c>
      <c r="BK106" s="120">
        <v>0</v>
      </c>
      <c r="BL106" s="123">
        <v>0</v>
      </c>
      <c r="BM106" s="120">
        <v>3</v>
      </c>
      <c r="BN106" s="123">
        <v>14.285714285714286</v>
      </c>
      <c r="BO106" s="120">
        <v>0</v>
      </c>
      <c r="BP106" s="123">
        <v>0</v>
      </c>
      <c r="BQ106" s="120">
        <v>18</v>
      </c>
      <c r="BR106" s="123">
        <v>85.71428571428571</v>
      </c>
      <c r="BS106" s="120">
        <v>21</v>
      </c>
      <c r="BT106" s="2"/>
      <c r="BU106" s="3"/>
      <c r="BV106" s="3"/>
      <c r="BW106" s="3"/>
      <c r="BX106" s="3"/>
    </row>
    <row r="107" spans="1:76" ht="15">
      <c r="A107" s="64" t="s">
        <v>345</v>
      </c>
      <c r="B107" s="65"/>
      <c r="C107" s="65" t="s">
        <v>64</v>
      </c>
      <c r="D107" s="66">
        <v>1000</v>
      </c>
      <c r="E107" s="68"/>
      <c r="F107" s="100" t="s">
        <v>1832</v>
      </c>
      <c r="G107" s="65"/>
      <c r="H107" s="69" t="s">
        <v>345</v>
      </c>
      <c r="I107" s="70"/>
      <c r="J107" s="70"/>
      <c r="K107" s="69" t="s">
        <v>2140</v>
      </c>
      <c r="L107" s="73">
        <v>259.5689655172414</v>
      </c>
      <c r="M107" s="74">
        <v>8420.322265625</v>
      </c>
      <c r="N107" s="74">
        <v>5222.03955078125</v>
      </c>
      <c r="O107" s="75"/>
      <c r="P107" s="76"/>
      <c r="Q107" s="76"/>
      <c r="R107" s="86"/>
      <c r="S107" s="48">
        <v>3</v>
      </c>
      <c r="T107" s="48">
        <v>0</v>
      </c>
      <c r="U107" s="49">
        <v>24</v>
      </c>
      <c r="V107" s="49">
        <v>0.071429</v>
      </c>
      <c r="W107" s="49">
        <v>0</v>
      </c>
      <c r="X107" s="49">
        <v>1.220063</v>
      </c>
      <c r="Y107" s="49">
        <v>0.16666666666666666</v>
      </c>
      <c r="Z107" s="49">
        <v>0</v>
      </c>
      <c r="AA107" s="71">
        <v>107</v>
      </c>
      <c r="AB107" s="71"/>
      <c r="AC107" s="72"/>
      <c r="AD107" s="78" t="s">
        <v>1266</v>
      </c>
      <c r="AE107" s="78">
        <v>45</v>
      </c>
      <c r="AF107" s="78">
        <v>56600956</v>
      </c>
      <c r="AG107" s="78">
        <v>40062</v>
      </c>
      <c r="AH107" s="78">
        <v>7</v>
      </c>
      <c r="AI107" s="78"/>
      <c r="AJ107" s="78" t="s">
        <v>1416</v>
      </c>
      <c r="AK107" s="78" t="s">
        <v>1478</v>
      </c>
      <c r="AL107" s="82" t="s">
        <v>1618</v>
      </c>
      <c r="AM107" s="78"/>
      <c r="AN107" s="80">
        <v>39890.57405092593</v>
      </c>
      <c r="AO107" s="82" t="s">
        <v>1747</v>
      </c>
      <c r="AP107" s="78" t="b">
        <v>0</v>
      </c>
      <c r="AQ107" s="78" t="b">
        <v>0</v>
      </c>
      <c r="AR107" s="78" t="b">
        <v>1</v>
      </c>
      <c r="AS107" s="78" t="s">
        <v>1100</v>
      </c>
      <c r="AT107" s="78">
        <v>98041</v>
      </c>
      <c r="AU107" s="82" t="s">
        <v>1804</v>
      </c>
      <c r="AV107" s="78" t="b">
        <v>1</v>
      </c>
      <c r="AW107" s="78" t="s">
        <v>1867</v>
      </c>
      <c r="AX107" s="82" t="s">
        <v>1972</v>
      </c>
      <c r="AY107" s="78" t="s">
        <v>65</v>
      </c>
      <c r="AZ107" s="78" t="str">
        <f>REPLACE(INDEX(GroupVertices[Group],MATCH(Vertices[[#This Row],[Vertex]],GroupVertices[Vertex],0)),1,1,"")</f>
        <v>8</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302</v>
      </c>
      <c r="B108" s="65"/>
      <c r="C108" s="65" t="s">
        <v>64</v>
      </c>
      <c r="D108" s="66">
        <v>190.49666164741157</v>
      </c>
      <c r="E108" s="68"/>
      <c r="F108" s="100" t="s">
        <v>716</v>
      </c>
      <c r="G108" s="65"/>
      <c r="H108" s="69" t="s">
        <v>302</v>
      </c>
      <c r="I108" s="70"/>
      <c r="J108" s="70"/>
      <c r="K108" s="69" t="s">
        <v>2141</v>
      </c>
      <c r="L108" s="73">
        <v>604.3275862068965</v>
      </c>
      <c r="M108" s="74">
        <v>6500.33251953125</v>
      </c>
      <c r="N108" s="74">
        <v>1646.888427734375</v>
      </c>
      <c r="O108" s="75"/>
      <c r="P108" s="76"/>
      <c r="Q108" s="76"/>
      <c r="R108" s="86"/>
      <c r="S108" s="48">
        <v>0</v>
      </c>
      <c r="T108" s="48">
        <v>8</v>
      </c>
      <c r="U108" s="49">
        <v>56</v>
      </c>
      <c r="V108" s="49">
        <v>0.125</v>
      </c>
      <c r="W108" s="49">
        <v>0</v>
      </c>
      <c r="X108" s="49">
        <v>4.216203</v>
      </c>
      <c r="Y108" s="49">
        <v>0</v>
      </c>
      <c r="Z108" s="49">
        <v>0</v>
      </c>
      <c r="AA108" s="71">
        <v>108</v>
      </c>
      <c r="AB108" s="71"/>
      <c r="AC108" s="72"/>
      <c r="AD108" s="78" t="s">
        <v>1267</v>
      </c>
      <c r="AE108" s="78">
        <v>28444</v>
      </c>
      <c r="AF108" s="78">
        <v>25858</v>
      </c>
      <c r="AG108" s="78">
        <v>965569</v>
      </c>
      <c r="AH108" s="78">
        <v>474033</v>
      </c>
      <c r="AI108" s="78"/>
      <c r="AJ108" s="78" t="s">
        <v>1417</v>
      </c>
      <c r="AK108" s="78" t="s">
        <v>1532</v>
      </c>
      <c r="AL108" s="82" t="s">
        <v>1619</v>
      </c>
      <c r="AM108" s="78"/>
      <c r="AN108" s="80">
        <v>40575.22866898148</v>
      </c>
      <c r="AO108" s="82" t="s">
        <v>1748</v>
      </c>
      <c r="AP108" s="78" t="b">
        <v>0</v>
      </c>
      <c r="AQ108" s="78" t="b">
        <v>0</v>
      </c>
      <c r="AR108" s="78" t="b">
        <v>0</v>
      </c>
      <c r="AS108" s="78" t="s">
        <v>1100</v>
      </c>
      <c r="AT108" s="78">
        <v>674</v>
      </c>
      <c r="AU108" s="82" t="s">
        <v>1811</v>
      </c>
      <c r="AV108" s="78" t="b">
        <v>0</v>
      </c>
      <c r="AW108" s="78" t="s">
        <v>1867</v>
      </c>
      <c r="AX108" s="82" t="s">
        <v>1973</v>
      </c>
      <c r="AY108" s="78" t="s">
        <v>66</v>
      </c>
      <c r="AZ108" s="78" t="str">
        <f>REPLACE(INDEX(GroupVertices[Group],MATCH(Vertices[[#This Row],[Vertex]],GroupVertices[Vertex],0)),1,1,"")</f>
        <v>9</v>
      </c>
      <c r="BA108" s="48" t="s">
        <v>512</v>
      </c>
      <c r="BB108" s="48" t="s">
        <v>512</v>
      </c>
      <c r="BC108" s="48" t="s">
        <v>562</v>
      </c>
      <c r="BD108" s="48" t="s">
        <v>562</v>
      </c>
      <c r="BE108" s="48"/>
      <c r="BF108" s="48"/>
      <c r="BG108" s="120" t="s">
        <v>2712</v>
      </c>
      <c r="BH108" s="120" t="s">
        <v>2712</v>
      </c>
      <c r="BI108" s="120" t="s">
        <v>2784</v>
      </c>
      <c r="BJ108" s="120" t="s">
        <v>2784</v>
      </c>
      <c r="BK108" s="120">
        <v>0</v>
      </c>
      <c r="BL108" s="123">
        <v>0</v>
      </c>
      <c r="BM108" s="120">
        <v>0</v>
      </c>
      <c r="BN108" s="123">
        <v>0</v>
      </c>
      <c r="BO108" s="120">
        <v>0</v>
      </c>
      <c r="BP108" s="123">
        <v>0</v>
      </c>
      <c r="BQ108" s="120">
        <v>8</v>
      </c>
      <c r="BR108" s="123">
        <v>100</v>
      </c>
      <c r="BS108" s="120">
        <v>8</v>
      </c>
      <c r="BT108" s="2"/>
      <c r="BU108" s="3"/>
      <c r="BV108" s="3"/>
      <c r="BW108" s="3"/>
      <c r="BX108" s="3"/>
    </row>
    <row r="109" spans="1:76" ht="15">
      <c r="A109" s="64" t="s">
        <v>346</v>
      </c>
      <c r="B109" s="65"/>
      <c r="C109" s="65" t="s">
        <v>64</v>
      </c>
      <c r="D109" s="66">
        <v>1000</v>
      </c>
      <c r="E109" s="68"/>
      <c r="F109" s="100" t="s">
        <v>1833</v>
      </c>
      <c r="G109" s="65"/>
      <c r="H109" s="69" t="s">
        <v>346</v>
      </c>
      <c r="I109" s="70"/>
      <c r="J109" s="70"/>
      <c r="K109" s="69" t="s">
        <v>2142</v>
      </c>
      <c r="L109" s="73">
        <v>1</v>
      </c>
      <c r="M109" s="74">
        <v>5908.4599609375</v>
      </c>
      <c r="N109" s="74">
        <v>2473.694091796875</v>
      </c>
      <c r="O109" s="75"/>
      <c r="P109" s="76"/>
      <c r="Q109" s="76"/>
      <c r="R109" s="86"/>
      <c r="S109" s="48">
        <v>1</v>
      </c>
      <c r="T109" s="48">
        <v>0</v>
      </c>
      <c r="U109" s="49">
        <v>0</v>
      </c>
      <c r="V109" s="49">
        <v>0.066667</v>
      </c>
      <c r="W109" s="49">
        <v>0</v>
      </c>
      <c r="X109" s="49">
        <v>0.597971</v>
      </c>
      <c r="Y109" s="49">
        <v>0</v>
      </c>
      <c r="Z109" s="49">
        <v>0</v>
      </c>
      <c r="AA109" s="71">
        <v>109</v>
      </c>
      <c r="AB109" s="71"/>
      <c r="AC109" s="72"/>
      <c r="AD109" s="78" t="s">
        <v>1268</v>
      </c>
      <c r="AE109" s="78">
        <v>1959</v>
      </c>
      <c r="AF109" s="78">
        <v>760405</v>
      </c>
      <c r="AG109" s="78">
        <v>20695</v>
      </c>
      <c r="AH109" s="78">
        <v>7521</v>
      </c>
      <c r="AI109" s="78"/>
      <c r="AJ109" s="78" t="s">
        <v>1418</v>
      </c>
      <c r="AK109" s="78" t="s">
        <v>1533</v>
      </c>
      <c r="AL109" s="82" t="s">
        <v>1620</v>
      </c>
      <c r="AM109" s="78"/>
      <c r="AN109" s="80">
        <v>41218.07582175926</v>
      </c>
      <c r="AO109" s="82" t="s">
        <v>1749</v>
      </c>
      <c r="AP109" s="78" t="b">
        <v>0</v>
      </c>
      <c r="AQ109" s="78" t="b">
        <v>0</v>
      </c>
      <c r="AR109" s="78" t="b">
        <v>1</v>
      </c>
      <c r="AS109" s="78" t="s">
        <v>1100</v>
      </c>
      <c r="AT109" s="78">
        <v>3748</v>
      </c>
      <c r="AU109" s="82" t="s">
        <v>1815</v>
      </c>
      <c r="AV109" s="78" t="b">
        <v>1</v>
      </c>
      <c r="AW109" s="78" t="s">
        <v>1867</v>
      </c>
      <c r="AX109" s="82" t="s">
        <v>1974</v>
      </c>
      <c r="AY109" s="78" t="s">
        <v>65</v>
      </c>
      <c r="AZ109" s="78" t="str">
        <f>REPLACE(INDEX(GroupVertices[Group],MATCH(Vertices[[#This Row],[Vertex]],GroupVertices[Vertex],0)),1,1,"")</f>
        <v>9</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347</v>
      </c>
      <c r="B110" s="65"/>
      <c r="C110" s="65" t="s">
        <v>64</v>
      </c>
      <c r="D110" s="66">
        <v>164.30106850954425</v>
      </c>
      <c r="E110" s="68"/>
      <c r="F110" s="100" t="s">
        <v>1834</v>
      </c>
      <c r="G110" s="65"/>
      <c r="H110" s="69" t="s">
        <v>347</v>
      </c>
      <c r="I110" s="70"/>
      <c r="J110" s="70"/>
      <c r="K110" s="69" t="s">
        <v>2143</v>
      </c>
      <c r="L110" s="73">
        <v>1</v>
      </c>
      <c r="M110" s="74">
        <v>5736.91796875</v>
      </c>
      <c r="N110" s="74">
        <v>1522.135009765625</v>
      </c>
      <c r="O110" s="75"/>
      <c r="P110" s="76"/>
      <c r="Q110" s="76"/>
      <c r="R110" s="86"/>
      <c r="S110" s="48">
        <v>1</v>
      </c>
      <c r="T110" s="48">
        <v>0</v>
      </c>
      <c r="U110" s="49">
        <v>0</v>
      </c>
      <c r="V110" s="49">
        <v>0.066667</v>
      </c>
      <c r="W110" s="49">
        <v>0</v>
      </c>
      <c r="X110" s="49">
        <v>0.597971</v>
      </c>
      <c r="Y110" s="49">
        <v>0</v>
      </c>
      <c r="Z110" s="49">
        <v>0</v>
      </c>
      <c r="AA110" s="71">
        <v>110</v>
      </c>
      <c r="AB110" s="71"/>
      <c r="AC110" s="72"/>
      <c r="AD110" s="78" t="s">
        <v>1269</v>
      </c>
      <c r="AE110" s="78">
        <v>1212</v>
      </c>
      <c r="AF110" s="78">
        <v>2088</v>
      </c>
      <c r="AG110" s="78">
        <v>1293</v>
      </c>
      <c r="AH110" s="78">
        <v>2038</v>
      </c>
      <c r="AI110" s="78"/>
      <c r="AJ110" s="78" t="s">
        <v>1419</v>
      </c>
      <c r="AK110" s="78" t="s">
        <v>1134</v>
      </c>
      <c r="AL110" s="82" t="s">
        <v>1621</v>
      </c>
      <c r="AM110" s="78"/>
      <c r="AN110" s="80">
        <v>42387.172118055554</v>
      </c>
      <c r="AO110" s="82" t="s">
        <v>1750</v>
      </c>
      <c r="AP110" s="78" t="b">
        <v>1</v>
      </c>
      <c r="AQ110" s="78" t="b">
        <v>0</v>
      </c>
      <c r="AR110" s="78" t="b">
        <v>0</v>
      </c>
      <c r="AS110" s="78" t="s">
        <v>1100</v>
      </c>
      <c r="AT110" s="78">
        <v>17</v>
      </c>
      <c r="AU110" s="78"/>
      <c r="AV110" s="78" t="b">
        <v>0</v>
      </c>
      <c r="AW110" s="78" t="s">
        <v>1867</v>
      </c>
      <c r="AX110" s="82" t="s">
        <v>1975</v>
      </c>
      <c r="AY110" s="78" t="s">
        <v>65</v>
      </c>
      <c r="AZ110" s="78" t="str">
        <f>REPLACE(INDEX(GroupVertices[Group],MATCH(Vertices[[#This Row],[Vertex]],GroupVertices[Vertex],0)),1,1,"")</f>
        <v>9</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348</v>
      </c>
      <c r="B111" s="65"/>
      <c r="C111" s="65" t="s">
        <v>64</v>
      </c>
      <c r="D111" s="66">
        <v>165.65878709371978</v>
      </c>
      <c r="E111" s="68"/>
      <c r="F111" s="100" t="s">
        <v>1835</v>
      </c>
      <c r="G111" s="65"/>
      <c r="H111" s="69" t="s">
        <v>348</v>
      </c>
      <c r="I111" s="70"/>
      <c r="J111" s="70"/>
      <c r="K111" s="69" t="s">
        <v>2144</v>
      </c>
      <c r="L111" s="73">
        <v>1</v>
      </c>
      <c r="M111" s="74">
        <v>6012.5517578125</v>
      </c>
      <c r="N111" s="74">
        <v>643.652587890625</v>
      </c>
      <c r="O111" s="75"/>
      <c r="P111" s="76"/>
      <c r="Q111" s="76"/>
      <c r="R111" s="86"/>
      <c r="S111" s="48">
        <v>1</v>
      </c>
      <c r="T111" s="48">
        <v>0</v>
      </c>
      <c r="U111" s="49">
        <v>0</v>
      </c>
      <c r="V111" s="49">
        <v>0.066667</v>
      </c>
      <c r="W111" s="49">
        <v>0</v>
      </c>
      <c r="X111" s="49">
        <v>0.597971</v>
      </c>
      <c r="Y111" s="49">
        <v>0</v>
      </c>
      <c r="Z111" s="49">
        <v>0</v>
      </c>
      <c r="AA111" s="71">
        <v>111</v>
      </c>
      <c r="AB111" s="71"/>
      <c r="AC111" s="72"/>
      <c r="AD111" s="78" t="s">
        <v>1270</v>
      </c>
      <c r="AE111" s="78">
        <v>4426</v>
      </c>
      <c r="AF111" s="78">
        <v>3320</v>
      </c>
      <c r="AG111" s="78">
        <v>1916</v>
      </c>
      <c r="AH111" s="78">
        <v>3308</v>
      </c>
      <c r="AI111" s="78"/>
      <c r="AJ111" s="78" t="s">
        <v>1420</v>
      </c>
      <c r="AK111" s="78" t="s">
        <v>1534</v>
      </c>
      <c r="AL111" s="78"/>
      <c r="AM111" s="78"/>
      <c r="AN111" s="80">
        <v>43433.103946759256</v>
      </c>
      <c r="AO111" s="82" t="s">
        <v>1751</v>
      </c>
      <c r="AP111" s="78" t="b">
        <v>1</v>
      </c>
      <c r="AQ111" s="78" t="b">
        <v>0</v>
      </c>
      <c r="AR111" s="78" t="b">
        <v>0</v>
      </c>
      <c r="AS111" s="78" t="s">
        <v>1100</v>
      </c>
      <c r="AT111" s="78">
        <v>1</v>
      </c>
      <c r="AU111" s="78"/>
      <c r="AV111" s="78" t="b">
        <v>0</v>
      </c>
      <c r="AW111" s="78" t="s">
        <v>1867</v>
      </c>
      <c r="AX111" s="82" t="s">
        <v>1976</v>
      </c>
      <c r="AY111" s="78" t="s">
        <v>65</v>
      </c>
      <c r="AZ111" s="78" t="str">
        <f>REPLACE(INDEX(GroupVertices[Group],MATCH(Vertices[[#This Row],[Vertex]],GroupVertices[Vertex],0)),1,1,"")</f>
        <v>9</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349</v>
      </c>
      <c r="B112" s="65"/>
      <c r="C112" s="65" t="s">
        <v>64</v>
      </c>
      <c r="D112" s="66">
        <v>170.33586312557125</v>
      </c>
      <c r="E112" s="68"/>
      <c r="F112" s="100" t="s">
        <v>1836</v>
      </c>
      <c r="G112" s="65"/>
      <c r="H112" s="69" t="s">
        <v>349</v>
      </c>
      <c r="I112" s="70"/>
      <c r="J112" s="70"/>
      <c r="K112" s="69" t="s">
        <v>2145</v>
      </c>
      <c r="L112" s="73">
        <v>1</v>
      </c>
      <c r="M112" s="74">
        <v>6573.92529296875</v>
      </c>
      <c r="N112" s="74">
        <v>352.9058837890625</v>
      </c>
      <c r="O112" s="75"/>
      <c r="P112" s="76"/>
      <c r="Q112" s="76"/>
      <c r="R112" s="86"/>
      <c r="S112" s="48">
        <v>1</v>
      </c>
      <c r="T112" s="48">
        <v>0</v>
      </c>
      <c r="U112" s="49">
        <v>0</v>
      </c>
      <c r="V112" s="49">
        <v>0.066667</v>
      </c>
      <c r="W112" s="49">
        <v>0</v>
      </c>
      <c r="X112" s="49">
        <v>0.597971</v>
      </c>
      <c r="Y112" s="49">
        <v>0</v>
      </c>
      <c r="Z112" s="49">
        <v>0</v>
      </c>
      <c r="AA112" s="71">
        <v>112</v>
      </c>
      <c r="AB112" s="71"/>
      <c r="AC112" s="72"/>
      <c r="AD112" s="78" t="s">
        <v>1271</v>
      </c>
      <c r="AE112" s="78">
        <v>8320</v>
      </c>
      <c r="AF112" s="78">
        <v>7564</v>
      </c>
      <c r="AG112" s="78">
        <v>10785</v>
      </c>
      <c r="AH112" s="78">
        <v>11235</v>
      </c>
      <c r="AI112" s="78"/>
      <c r="AJ112" s="78" t="s">
        <v>1421</v>
      </c>
      <c r="AK112" s="78" t="s">
        <v>1487</v>
      </c>
      <c r="AL112" s="78"/>
      <c r="AM112" s="78"/>
      <c r="AN112" s="80">
        <v>43345.57366898148</v>
      </c>
      <c r="AO112" s="82" t="s">
        <v>1752</v>
      </c>
      <c r="AP112" s="78" t="b">
        <v>1</v>
      </c>
      <c r="AQ112" s="78" t="b">
        <v>0</v>
      </c>
      <c r="AR112" s="78" t="b">
        <v>0</v>
      </c>
      <c r="AS112" s="78" t="s">
        <v>1100</v>
      </c>
      <c r="AT112" s="78">
        <v>1</v>
      </c>
      <c r="AU112" s="78"/>
      <c r="AV112" s="78" t="b">
        <v>0</v>
      </c>
      <c r="AW112" s="78" t="s">
        <v>1867</v>
      </c>
      <c r="AX112" s="82" t="s">
        <v>1977</v>
      </c>
      <c r="AY112" s="78" t="s">
        <v>65</v>
      </c>
      <c r="AZ112" s="78" t="str">
        <f>REPLACE(INDEX(GroupVertices[Group],MATCH(Vertices[[#This Row],[Vertex]],GroupVertices[Vertex],0)),1,1,"")</f>
        <v>9</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350</v>
      </c>
      <c r="B113" s="65"/>
      <c r="C113" s="65" t="s">
        <v>64</v>
      </c>
      <c r="D113" s="66">
        <v>167.06719971594086</v>
      </c>
      <c r="E113" s="68"/>
      <c r="F113" s="100" t="s">
        <v>1837</v>
      </c>
      <c r="G113" s="65"/>
      <c r="H113" s="69" t="s">
        <v>350</v>
      </c>
      <c r="I113" s="70"/>
      <c r="J113" s="70"/>
      <c r="K113" s="69" t="s">
        <v>2146</v>
      </c>
      <c r="L113" s="73">
        <v>1</v>
      </c>
      <c r="M113" s="74">
        <v>6426.73095703125</v>
      </c>
      <c r="N113" s="74">
        <v>2940.88232421875</v>
      </c>
      <c r="O113" s="75"/>
      <c r="P113" s="76"/>
      <c r="Q113" s="76"/>
      <c r="R113" s="86"/>
      <c r="S113" s="48">
        <v>1</v>
      </c>
      <c r="T113" s="48">
        <v>0</v>
      </c>
      <c r="U113" s="49">
        <v>0</v>
      </c>
      <c r="V113" s="49">
        <v>0.066667</v>
      </c>
      <c r="W113" s="49">
        <v>0</v>
      </c>
      <c r="X113" s="49">
        <v>0.597971</v>
      </c>
      <c r="Y113" s="49">
        <v>0</v>
      </c>
      <c r="Z113" s="49">
        <v>0</v>
      </c>
      <c r="AA113" s="71">
        <v>113</v>
      </c>
      <c r="AB113" s="71"/>
      <c r="AC113" s="72"/>
      <c r="AD113" s="78" t="s">
        <v>1272</v>
      </c>
      <c r="AE113" s="78">
        <v>4581</v>
      </c>
      <c r="AF113" s="78">
        <v>4598</v>
      </c>
      <c r="AG113" s="78">
        <v>25671</v>
      </c>
      <c r="AH113" s="78">
        <v>5305</v>
      </c>
      <c r="AI113" s="78"/>
      <c r="AJ113" s="78" t="s">
        <v>1422</v>
      </c>
      <c r="AK113" s="78" t="s">
        <v>1535</v>
      </c>
      <c r="AL113" s="82" t="s">
        <v>1622</v>
      </c>
      <c r="AM113" s="78"/>
      <c r="AN113" s="80">
        <v>42588.522361111114</v>
      </c>
      <c r="AO113" s="82" t="s">
        <v>1753</v>
      </c>
      <c r="AP113" s="78" t="b">
        <v>0</v>
      </c>
      <c r="AQ113" s="78" t="b">
        <v>0</v>
      </c>
      <c r="AR113" s="78" t="b">
        <v>1</v>
      </c>
      <c r="AS113" s="78" t="s">
        <v>1100</v>
      </c>
      <c r="AT113" s="78">
        <v>4</v>
      </c>
      <c r="AU113" s="82" t="s">
        <v>1804</v>
      </c>
      <c r="AV113" s="78" t="b">
        <v>0</v>
      </c>
      <c r="AW113" s="78" t="s">
        <v>1867</v>
      </c>
      <c r="AX113" s="82" t="s">
        <v>1978</v>
      </c>
      <c r="AY113" s="78" t="s">
        <v>65</v>
      </c>
      <c r="AZ113" s="78" t="str">
        <f>REPLACE(INDEX(GroupVertices[Group],MATCH(Vertices[[#This Row],[Vertex]],GroupVertices[Vertex],0)),1,1,"")</f>
        <v>9</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351</v>
      </c>
      <c r="B114" s="65"/>
      <c r="C114" s="65" t="s">
        <v>64</v>
      </c>
      <c r="D114" s="66">
        <v>164.130251642217</v>
      </c>
      <c r="E114" s="68"/>
      <c r="F114" s="100" t="s">
        <v>1838</v>
      </c>
      <c r="G114" s="65"/>
      <c r="H114" s="69" t="s">
        <v>351</v>
      </c>
      <c r="I114" s="70"/>
      <c r="J114" s="70"/>
      <c r="K114" s="69" t="s">
        <v>2147</v>
      </c>
      <c r="L114" s="73">
        <v>1</v>
      </c>
      <c r="M114" s="74">
        <v>7092.21435546875</v>
      </c>
      <c r="N114" s="74">
        <v>820.0768432617188</v>
      </c>
      <c r="O114" s="75"/>
      <c r="P114" s="76"/>
      <c r="Q114" s="76"/>
      <c r="R114" s="86"/>
      <c r="S114" s="48">
        <v>1</v>
      </c>
      <c r="T114" s="48">
        <v>0</v>
      </c>
      <c r="U114" s="49">
        <v>0</v>
      </c>
      <c r="V114" s="49">
        <v>0.066667</v>
      </c>
      <c r="W114" s="49">
        <v>0</v>
      </c>
      <c r="X114" s="49">
        <v>0.597971</v>
      </c>
      <c r="Y114" s="49">
        <v>0</v>
      </c>
      <c r="Z114" s="49">
        <v>0</v>
      </c>
      <c r="AA114" s="71">
        <v>114</v>
      </c>
      <c r="AB114" s="71"/>
      <c r="AC114" s="72"/>
      <c r="AD114" s="78" t="s">
        <v>1273</v>
      </c>
      <c r="AE114" s="78">
        <v>2353</v>
      </c>
      <c r="AF114" s="78">
        <v>1933</v>
      </c>
      <c r="AG114" s="78">
        <v>2692</v>
      </c>
      <c r="AH114" s="78">
        <v>4794</v>
      </c>
      <c r="AI114" s="78"/>
      <c r="AJ114" s="78" t="s">
        <v>1423</v>
      </c>
      <c r="AK114" s="78" t="s">
        <v>1536</v>
      </c>
      <c r="AL114" s="78"/>
      <c r="AM114" s="78"/>
      <c r="AN114" s="80">
        <v>43074.71780092592</v>
      </c>
      <c r="AO114" s="82" t="s">
        <v>1754</v>
      </c>
      <c r="AP114" s="78" t="b">
        <v>1</v>
      </c>
      <c r="AQ114" s="78" t="b">
        <v>0</v>
      </c>
      <c r="AR114" s="78" t="b">
        <v>1</v>
      </c>
      <c r="AS114" s="78" t="s">
        <v>1100</v>
      </c>
      <c r="AT114" s="78">
        <v>4</v>
      </c>
      <c r="AU114" s="78"/>
      <c r="AV114" s="78" t="b">
        <v>0</v>
      </c>
      <c r="AW114" s="78" t="s">
        <v>1867</v>
      </c>
      <c r="AX114" s="82" t="s">
        <v>1979</v>
      </c>
      <c r="AY114" s="78" t="s">
        <v>65</v>
      </c>
      <c r="AZ114" s="78" t="str">
        <f>REPLACE(INDEX(GroupVertices[Group],MATCH(Vertices[[#This Row],[Vertex]],GroupVertices[Vertex],0)),1,1,"")</f>
        <v>9</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352</v>
      </c>
      <c r="B115" s="65"/>
      <c r="C115" s="65" t="s">
        <v>64</v>
      </c>
      <c r="D115" s="66">
        <v>162.09808194317503</v>
      </c>
      <c r="E115" s="68"/>
      <c r="F115" s="100" t="s">
        <v>1839</v>
      </c>
      <c r="G115" s="65"/>
      <c r="H115" s="69" t="s">
        <v>352</v>
      </c>
      <c r="I115" s="70"/>
      <c r="J115" s="70"/>
      <c r="K115" s="69" t="s">
        <v>2148</v>
      </c>
      <c r="L115" s="73">
        <v>1</v>
      </c>
      <c r="M115" s="74">
        <v>7263.73095703125</v>
      </c>
      <c r="N115" s="74">
        <v>1771.651123046875</v>
      </c>
      <c r="O115" s="75"/>
      <c r="P115" s="76"/>
      <c r="Q115" s="76"/>
      <c r="R115" s="86"/>
      <c r="S115" s="48">
        <v>1</v>
      </c>
      <c r="T115" s="48">
        <v>0</v>
      </c>
      <c r="U115" s="49">
        <v>0</v>
      </c>
      <c r="V115" s="49">
        <v>0.066667</v>
      </c>
      <c r="W115" s="49">
        <v>0</v>
      </c>
      <c r="X115" s="49">
        <v>0.597971</v>
      </c>
      <c r="Y115" s="49">
        <v>0</v>
      </c>
      <c r="Z115" s="49">
        <v>0</v>
      </c>
      <c r="AA115" s="71">
        <v>115</v>
      </c>
      <c r="AB115" s="71"/>
      <c r="AC115" s="72"/>
      <c r="AD115" s="78" t="s">
        <v>1274</v>
      </c>
      <c r="AE115" s="78">
        <v>138</v>
      </c>
      <c r="AF115" s="78">
        <v>89</v>
      </c>
      <c r="AG115" s="78">
        <v>3975</v>
      </c>
      <c r="AH115" s="78">
        <v>4193</v>
      </c>
      <c r="AI115" s="78"/>
      <c r="AJ115" s="78"/>
      <c r="AK115" s="78"/>
      <c r="AL115" s="78"/>
      <c r="AM115" s="78"/>
      <c r="AN115" s="80">
        <v>40577.24398148148</v>
      </c>
      <c r="AO115" s="82" t="s">
        <v>1755</v>
      </c>
      <c r="AP115" s="78" t="b">
        <v>1</v>
      </c>
      <c r="AQ115" s="78" t="b">
        <v>0</v>
      </c>
      <c r="AR115" s="78" t="b">
        <v>0</v>
      </c>
      <c r="AS115" s="78" t="s">
        <v>1100</v>
      </c>
      <c r="AT115" s="78">
        <v>0</v>
      </c>
      <c r="AU115" s="82" t="s">
        <v>1804</v>
      </c>
      <c r="AV115" s="78" t="b">
        <v>0</v>
      </c>
      <c r="AW115" s="78" t="s">
        <v>1867</v>
      </c>
      <c r="AX115" s="82" t="s">
        <v>1980</v>
      </c>
      <c r="AY115" s="78" t="s">
        <v>65</v>
      </c>
      <c r="AZ115" s="78" t="str">
        <f>REPLACE(INDEX(GroupVertices[Group],MATCH(Vertices[[#This Row],[Vertex]],GroupVertices[Vertex],0)),1,1,"")</f>
        <v>9</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353</v>
      </c>
      <c r="B116" s="65"/>
      <c r="C116" s="65" t="s">
        <v>64</v>
      </c>
      <c r="D116" s="66">
        <v>226.52359203319284</v>
      </c>
      <c r="E116" s="68"/>
      <c r="F116" s="100" t="s">
        <v>1840</v>
      </c>
      <c r="G116" s="65"/>
      <c r="H116" s="69" t="s">
        <v>353</v>
      </c>
      <c r="I116" s="70"/>
      <c r="J116" s="70"/>
      <c r="K116" s="69" t="s">
        <v>2149</v>
      </c>
      <c r="L116" s="73">
        <v>1</v>
      </c>
      <c r="M116" s="74">
        <v>6988.11376953125</v>
      </c>
      <c r="N116" s="74">
        <v>2650.14697265625</v>
      </c>
      <c r="O116" s="75"/>
      <c r="P116" s="76"/>
      <c r="Q116" s="76"/>
      <c r="R116" s="86"/>
      <c r="S116" s="48">
        <v>1</v>
      </c>
      <c r="T116" s="48">
        <v>0</v>
      </c>
      <c r="U116" s="49">
        <v>0</v>
      </c>
      <c r="V116" s="49">
        <v>0.066667</v>
      </c>
      <c r="W116" s="49">
        <v>0</v>
      </c>
      <c r="X116" s="49">
        <v>0.597971</v>
      </c>
      <c r="Y116" s="49">
        <v>0</v>
      </c>
      <c r="Z116" s="49">
        <v>0</v>
      </c>
      <c r="AA116" s="71">
        <v>116</v>
      </c>
      <c r="AB116" s="71"/>
      <c r="AC116" s="72"/>
      <c r="AD116" s="78" t="s">
        <v>1275</v>
      </c>
      <c r="AE116" s="78">
        <v>13945</v>
      </c>
      <c r="AF116" s="78">
        <v>58549</v>
      </c>
      <c r="AG116" s="78">
        <v>41396</v>
      </c>
      <c r="AH116" s="78">
        <v>41962</v>
      </c>
      <c r="AI116" s="78"/>
      <c r="AJ116" s="78" t="s">
        <v>1424</v>
      </c>
      <c r="AK116" s="78"/>
      <c r="AL116" s="78"/>
      <c r="AM116" s="78"/>
      <c r="AN116" s="80">
        <v>42760.76231481481</v>
      </c>
      <c r="AO116" s="82" t="s">
        <v>1756</v>
      </c>
      <c r="AP116" s="78" t="b">
        <v>0</v>
      </c>
      <c r="AQ116" s="78" t="b">
        <v>0</v>
      </c>
      <c r="AR116" s="78" t="b">
        <v>0</v>
      </c>
      <c r="AS116" s="78" t="s">
        <v>1100</v>
      </c>
      <c r="AT116" s="78">
        <v>128</v>
      </c>
      <c r="AU116" s="82" t="s">
        <v>1804</v>
      </c>
      <c r="AV116" s="78" t="b">
        <v>0</v>
      </c>
      <c r="AW116" s="78" t="s">
        <v>1867</v>
      </c>
      <c r="AX116" s="82" t="s">
        <v>1981</v>
      </c>
      <c r="AY116" s="78" t="s">
        <v>65</v>
      </c>
      <c r="AZ116" s="78" t="str">
        <f>REPLACE(INDEX(GroupVertices[Group],MATCH(Vertices[[#This Row],[Vertex]],GroupVertices[Vertex],0)),1,1,"")</f>
        <v>9</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303</v>
      </c>
      <c r="B117" s="65"/>
      <c r="C117" s="65" t="s">
        <v>64</v>
      </c>
      <c r="D117" s="66">
        <v>162.3251030700745</v>
      </c>
      <c r="E117" s="68"/>
      <c r="F117" s="100" t="s">
        <v>717</v>
      </c>
      <c r="G117" s="65"/>
      <c r="H117" s="69" t="s">
        <v>303</v>
      </c>
      <c r="I117" s="70"/>
      <c r="J117" s="70"/>
      <c r="K117" s="69" t="s">
        <v>2150</v>
      </c>
      <c r="L117" s="73">
        <v>1</v>
      </c>
      <c r="M117" s="74">
        <v>9034.447265625</v>
      </c>
      <c r="N117" s="74">
        <v>6564.04931640625</v>
      </c>
      <c r="O117" s="75"/>
      <c r="P117" s="76"/>
      <c r="Q117" s="76"/>
      <c r="R117" s="86"/>
      <c r="S117" s="48">
        <v>0</v>
      </c>
      <c r="T117" s="48">
        <v>1</v>
      </c>
      <c r="U117" s="49">
        <v>0</v>
      </c>
      <c r="V117" s="49">
        <v>0.052632</v>
      </c>
      <c r="W117" s="49">
        <v>0</v>
      </c>
      <c r="X117" s="49">
        <v>0.564101</v>
      </c>
      <c r="Y117" s="49">
        <v>0</v>
      </c>
      <c r="Z117" s="49">
        <v>0</v>
      </c>
      <c r="AA117" s="71">
        <v>117</v>
      </c>
      <c r="AB117" s="71"/>
      <c r="AC117" s="72"/>
      <c r="AD117" s="78" t="s">
        <v>1276</v>
      </c>
      <c r="AE117" s="78">
        <v>77</v>
      </c>
      <c r="AF117" s="78">
        <v>295</v>
      </c>
      <c r="AG117" s="78">
        <v>94512</v>
      </c>
      <c r="AH117" s="78">
        <v>856</v>
      </c>
      <c r="AI117" s="78"/>
      <c r="AJ117" s="78" t="s">
        <v>1425</v>
      </c>
      <c r="AK117" s="78" t="s">
        <v>1537</v>
      </c>
      <c r="AL117" s="82" t="s">
        <v>1623</v>
      </c>
      <c r="AM117" s="78"/>
      <c r="AN117" s="80">
        <v>40004.79982638889</v>
      </c>
      <c r="AO117" s="82" t="s">
        <v>1757</v>
      </c>
      <c r="AP117" s="78" t="b">
        <v>0</v>
      </c>
      <c r="AQ117" s="78" t="b">
        <v>0</v>
      </c>
      <c r="AR117" s="78" t="b">
        <v>0</v>
      </c>
      <c r="AS117" s="78" t="s">
        <v>1100</v>
      </c>
      <c r="AT117" s="78">
        <v>14</v>
      </c>
      <c r="AU117" s="82" t="s">
        <v>1815</v>
      </c>
      <c r="AV117" s="78" t="b">
        <v>0</v>
      </c>
      <c r="AW117" s="78" t="s">
        <v>1867</v>
      </c>
      <c r="AX117" s="82" t="s">
        <v>1982</v>
      </c>
      <c r="AY117" s="78" t="s">
        <v>66</v>
      </c>
      <c r="AZ117" s="78" t="str">
        <f>REPLACE(INDEX(GroupVertices[Group],MATCH(Vertices[[#This Row],[Vertex]],GroupVertices[Vertex],0)),1,1,"")</f>
        <v>6</v>
      </c>
      <c r="BA117" s="48"/>
      <c r="BB117" s="48"/>
      <c r="BC117" s="48"/>
      <c r="BD117" s="48"/>
      <c r="BE117" s="48" t="s">
        <v>606</v>
      </c>
      <c r="BF117" s="48" t="s">
        <v>606</v>
      </c>
      <c r="BG117" s="120" t="s">
        <v>2713</v>
      </c>
      <c r="BH117" s="120" t="s">
        <v>2713</v>
      </c>
      <c r="BI117" s="120" t="s">
        <v>2785</v>
      </c>
      <c r="BJ117" s="120" t="s">
        <v>2785</v>
      </c>
      <c r="BK117" s="120">
        <v>0</v>
      </c>
      <c r="BL117" s="123">
        <v>0</v>
      </c>
      <c r="BM117" s="120">
        <v>2</v>
      </c>
      <c r="BN117" s="123">
        <v>10.526315789473685</v>
      </c>
      <c r="BO117" s="120">
        <v>0</v>
      </c>
      <c r="BP117" s="123">
        <v>0</v>
      </c>
      <c r="BQ117" s="120">
        <v>17</v>
      </c>
      <c r="BR117" s="123">
        <v>89.47368421052632</v>
      </c>
      <c r="BS117" s="120">
        <v>19</v>
      </c>
      <c r="BT117" s="2"/>
      <c r="BU117" s="3"/>
      <c r="BV117" s="3"/>
      <c r="BW117" s="3"/>
      <c r="BX117" s="3"/>
    </row>
    <row r="118" spans="1:76" ht="15">
      <c r="A118" s="64" t="s">
        <v>304</v>
      </c>
      <c r="B118" s="65"/>
      <c r="C118" s="65" t="s">
        <v>64</v>
      </c>
      <c r="D118" s="66">
        <v>162.09587785456435</v>
      </c>
      <c r="E118" s="68"/>
      <c r="F118" s="100" t="s">
        <v>1841</v>
      </c>
      <c r="G118" s="65"/>
      <c r="H118" s="69" t="s">
        <v>304</v>
      </c>
      <c r="I118" s="70"/>
      <c r="J118" s="70"/>
      <c r="K118" s="69" t="s">
        <v>2151</v>
      </c>
      <c r="L118" s="73">
        <v>1</v>
      </c>
      <c r="M118" s="74">
        <v>2960.7177734375</v>
      </c>
      <c r="N118" s="74">
        <v>3751.3896484375</v>
      </c>
      <c r="O118" s="75"/>
      <c r="P118" s="76"/>
      <c r="Q118" s="76"/>
      <c r="R118" s="86"/>
      <c r="S118" s="48">
        <v>1</v>
      </c>
      <c r="T118" s="48">
        <v>1</v>
      </c>
      <c r="U118" s="49">
        <v>0</v>
      </c>
      <c r="V118" s="49">
        <v>0</v>
      </c>
      <c r="W118" s="49">
        <v>0</v>
      </c>
      <c r="X118" s="49">
        <v>0.999997</v>
      </c>
      <c r="Y118" s="49">
        <v>0</v>
      </c>
      <c r="Z118" s="49" t="s">
        <v>3029</v>
      </c>
      <c r="AA118" s="71">
        <v>118</v>
      </c>
      <c r="AB118" s="71"/>
      <c r="AC118" s="72"/>
      <c r="AD118" s="78" t="s">
        <v>1277</v>
      </c>
      <c r="AE118" s="78">
        <v>116</v>
      </c>
      <c r="AF118" s="78">
        <v>87</v>
      </c>
      <c r="AG118" s="78">
        <v>4170</v>
      </c>
      <c r="AH118" s="78">
        <v>67</v>
      </c>
      <c r="AI118" s="78"/>
      <c r="AJ118" s="78" t="s">
        <v>1426</v>
      </c>
      <c r="AK118" s="78" t="s">
        <v>1538</v>
      </c>
      <c r="AL118" s="82" t="s">
        <v>1624</v>
      </c>
      <c r="AM118" s="78"/>
      <c r="AN118" s="80">
        <v>43183.130833333336</v>
      </c>
      <c r="AO118" s="82" t="s">
        <v>1758</v>
      </c>
      <c r="AP118" s="78" t="b">
        <v>0</v>
      </c>
      <c r="AQ118" s="78" t="b">
        <v>0</v>
      </c>
      <c r="AR118" s="78" t="b">
        <v>0</v>
      </c>
      <c r="AS118" s="78" t="s">
        <v>1100</v>
      </c>
      <c r="AT118" s="78">
        <v>1</v>
      </c>
      <c r="AU118" s="82" t="s">
        <v>1804</v>
      </c>
      <c r="AV118" s="78" t="b">
        <v>0</v>
      </c>
      <c r="AW118" s="78" t="s">
        <v>1867</v>
      </c>
      <c r="AX118" s="82" t="s">
        <v>1983</v>
      </c>
      <c r="AY118" s="78" t="s">
        <v>66</v>
      </c>
      <c r="AZ118" s="78" t="str">
        <f>REPLACE(INDEX(GroupVertices[Group],MATCH(Vertices[[#This Row],[Vertex]],GroupVertices[Vertex],0)),1,1,"")</f>
        <v>2</v>
      </c>
      <c r="BA118" s="48" t="s">
        <v>513</v>
      </c>
      <c r="BB118" s="48" t="s">
        <v>513</v>
      </c>
      <c r="BC118" s="48" t="s">
        <v>572</v>
      </c>
      <c r="BD118" s="48" t="s">
        <v>572</v>
      </c>
      <c r="BE118" s="48" t="s">
        <v>607</v>
      </c>
      <c r="BF118" s="48" t="s">
        <v>607</v>
      </c>
      <c r="BG118" s="120" t="s">
        <v>2714</v>
      </c>
      <c r="BH118" s="120" t="s">
        <v>2714</v>
      </c>
      <c r="BI118" s="120" t="s">
        <v>2786</v>
      </c>
      <c r="BJ118" s="120" t="s">
        <v>2786</v>
      </c>
      <c r="BK118" s="120">
        <v>1</v>
      </c>
      <c r="BL118" s="123">
        <v>16.666666666666668</v>
      </c>
      <c r="BM118" s="120">
        <v>0</v>
      </c>
      <c r="BN118" s="123">
        <v>0</v>
      </c>
      <c r="BO118" s="120">
        <v>0</v>
      </c>
      <c r="BP118" s="123">
        <v>0</v>
      </c>
      <c r="BQ118" s="120">
        <v>5</v>
      </c>
      <c r="BR118" s="123">
        <v>83.33333333333333</v>
      </c>
      <c r="BS118" s="120">
        <v>6</v>
      </c>
      <c r="BT118" s="2"/>
      <c r="BU118" s="3"/>
      <c r="BV118" s="3"/>
      <c r="BW118" s="3"/>
      <c r="BX118" s="3"/>
    </row>
    <row r="119" spans="1:76" ht="15">
      <c r="A119" s="64" t="s">
        <v>305</v>
      </c>
      <c r="B119" s="65"/>
      <c r="C119" s="65" t="s">
        <v>64</v>
      </c>
      <c r="D119" s="66">
        <v>166.15691111973226</v>
      </c>
      <c r="E119" s="68"/>
      <c r="F119" s="100" t="s">
        <v>718</v>
      </c>
      <c r="G119" s="65"/>
      <c r="H119" s="69" t="s">
        <v>305</v>
      </c>
      <c r="I119" s="70"/>
      <c r="J119" s="70"/>
      <c r="K119" s="69" t="s">
        <v>2152</v>
      </c>
      <c r="L119" s="73">
        <v>1</v>
      </c>
      <c r="M119" s="74">
        <v>8485.3857421875</v>
      </c>
      <c r="N119" s="74">
        <v>9316.4765625</v>
      </c>
      <c r="O119" s="75"/>
      <c r="P119" s="76"/>
      <c r="Q119" s="76"/>
      <c r="R119" s="86"/>
      <c r="S119" s="48">
        <v>0</v>
      </c>
      <c r="T119" s="48">
        <v>1</v>
      </c>
      <c r="U119" s="49">
        <v>0</v>
      </c>
      <c r="V119" s="49">
        <v>0.052632</v>
      </c>
      <c r="W119" s="49">
        <v>0</v>
      </c>
      <c r="X119" s="49">
        <v>0.564101</v>
      </c>
      <c r="Y119" s="49">
        <v>0</v>
      </c>
      <c r="Z119" s="49">
        <v>0</v>
      </c>
      <c r="AA119" s="71">
        <v>119</v>
      </c>
      <c r="AB119" s="71"/>
      <c r="AC119" s="72"/>
      <c r="AD119" s="78" t="s">
        <v>1278</v>
      </c>
      <c r="AE119" s="78">
        <v>1915</v>
      </c>
      <c r="AF119" s="78">
        <v>3772</v>
      </c>
      <c r="AG119" s="78">
        <v>60697</v>
      </c>
      <c r="AH119" s="78">
        <v>38790</v>
      </c>
      <c r="AI119" s="78"/>
      <c r="AJ119" s="78" t="s">
        <v>1427</v>
      </c>
      <c r="AK119" s="78" t="s">
        <v>1539</v>
      </c>
      <c r="AL119" s="82" t="s">
        <v>1625</v>
      </c>
      <c r="AM119" s="78"/>
      <c r="AN119" s="80">
        <v>39755.490115740744</v>
      </c>
      <c r="AO119" s="82" t="s">
        <v>1759</v>
      </c>
      <c r="AP119" s="78" t="b">
        <v>0</v>
      </c>
      <c r="AQ119" s="78" t="b">
        <v>0</v>
      </c>
      <c r="AR119" s="78" t="b">
        <v>1</v>
      </c>
      <c r="AS119" s="78" t="s">
        <v>1100</v>
      </c>
      <c r="AT119" s="78">
        <v>125</v>
      </c>
      <c r="AU119" s="82" t="s">
        <v>1805</v>
      </c>
      <c r="AV119" s="78" t="b">
        <v>0</v>
      </c>
      <c r="AW119" s="78" t="s">
        <v>1867</v>
      </c>
      <c r="AX119" s="82" t="s">
        <v>1984</v>
      </c>
      <c r="AY119" s="78" t="s">
        <v>66</v>
      </c>
      <c r="AZ119" s="78" t="str">
        <f>REPLACE(INDEX(GroupVertices[Group],MATCH(Vertices[[#This Row],[Vertex]],GroupVertices[Vertex],0)),1,1,"")</f>
        <v>6</v>
      </c>
      <c r="BA119" s="48" t="s">
        <v>514</v>
      </c>
      <c r="BB119" s="48" t="s">
        <v>514</v>
      </c>
      <c r="BC119" s="48" t="s">
        <v>573</v>
      </c>
      <c r="BD119" s="48" t="s">
        <v>573</v>
      </c>
      <c r="BE119" s="48"/>
      <c r="BF119" s="48"/>
      <c r="BG119" s="120" t="s">
        <v>2715</v>
      </c>
      <c r="BH119" s="120" t="s">
        <v>2715</v>
      </c>
      <c r="BI119" s="120" t="s">
        <v>2787</v>
      </c>
      <c r="BJ119" s="120" t="s">
        <v>2787</v>
      </c>
      <c r="BK119" s="120">
        <v>0</v>
      </c>
      <c r="BL119" s="123">
        <v>0</v>
      </c>
      <c r="BM119" s="120">
        <v>0</v>
      </c>
      <c r="BN119" s="123">
        <v>0</v>
      </c>
      <c r="BO119" s="120">
        <v>0</v>
      </c>
      <c r="BP119" s="123">
        <v>0</v>
      </c>
      <c r="BQ119" s="120">
        <v>18</v>
      </c>
      <c r="BR119" s="123">
        <v>100</v>
      </c>
      <c r="BS119" s="120">
        <v>18</v>
      </c>
      <c r="BT119" s="2"/>
      <c r="BU119" s="3"/>
      <c r="BV119" s="3"/>
      <c r="BW119" s="3"/>
      <c r="BX119" s="3"/>
    </row>
    <row r="120" spans="1:76" ht="15">
      <c r="A120" s="64" t="s">
        <v>306</v>
      </c>
      <c r="B120" s="65"/>
      <c r="C120" s="65" t="s">
        <v>64</v>
      </c>
      <c r="D120" s="66">
        <v>163.52302522997613</v>
      </c>
      <c r="E120" s="68"/>
      <c r="F120" s="100" t="s">
        <v>719</v>
      </c>
      <c r="G120" s="65"/>
      <c r="H120" s="69" t="s">
        <v>306</v>
      </c>
      <c r="I120" s="70"/>
      <c r="J120" s="70"/>
      <c r="K120" s="69" t="s">
        <v>2153</v>
      </c>
      <c r="L120" s="73">
        <v>1</v>
      </c>
      <c r="M120" s="74">
        <v>9464.7626953125</v>
      </c>
      <c r="N120" s="74">
        <v>9387.857421875</v>
      </c>
      <c r="O120" s="75"/>
      <c r="P120" s="76"/>
      <c r="Q120" s="76"/>
      <c r="R120" s="86"/>
      <c r="S120" s="48">
        <v>0</v>
      </c>
      <c r="T120" s="48">
        <v>1</v>
      </c>
      <c r="U120" s="49">
        <v>0</v>
      </c>
      <c r="V120" s="49">
        <v>0.052632</v>
      </c>
      <c r="W120" s="49">
        <v>0</v>
      </c>
      <c r="X120" s="49">
        <v>0.564101</v>
      </c>
      <c r="Y120" s="49">
        <v>0</v>
      </c>
      <c r="Z120" s="49">
        <v>0</v>
      </c>
      <c r="AA120" s="71">
        <v>120</v>
      </c>
      <c r="AB120" s="71"/>
      <c r="AC120" s="72"/>
      <c r="AD120" s="78" t="s">
        <v>1279</v>
      </c>
      <c r="AE120" s="78">
        <v>705</v>
      </c>
      <c r="AF120" s="78">
        <v>1382</v>
      </c>
      <c r="AG120" s="78">
        <v>150798</v>
      </c>
      <c r="AH120" s="78">
        <v>51614</v>
      </c>
      <c r="AI120" s="78"/>
      <c r="AJ120" s="78" t="s">
        <v>1428</v>
      </c>
      <c r="AK120" s="78" t="s">
        <v>1540</v>
      </c>
      <c r="AL120" s="78"/>
      <c r="AM120" s="78"/>
      <c r="AN120" s="80">
        <v>39185.623703703706</v>
      </c>
      <c r="AO120" s="82" t="s">
        <v>1760</v>
      </c>
      <c r="AP120" s="78" t="b">
        <v>0</v>
      </c>
      <c r="AQ120" s="78" t="b">
        <v>0</v>
      </c>
      <c r="AR120" s="78" t="b">
        <v>0</v>
      </c>
      <c r="AS120" s="78" t="s">
        <v>1100</v>
      </c>
      <c r="AT120" s="78">
        <v>143</v>
      </c>
      <c r="AU120" s="82" t="s">
        <v>1811</v>
      </c>
      <c r="AV120" s="78" t="b">
        <v>0</v>
      </c>
      <c r="AW120" s="78" t="s">
        <v>1867</v>
      </c>
      <c r="AX120" s="82" t="s">
        <v>1985</v>
      </c>
      <c r="AY120" s="78" t="s">
        <v>66</v>
      </c>
      <c r="AZ120" s="78" t="str">
        <f>REPLACE(INDEX(GroupVertices[Group],MATCH(Vertices[[#This Row],[Vertex]],GroupVertices[Vertex],0)),1,1,"")</f>
        <v>6</v>
      </c>
      <c r="BA120" s="48" t="s">
        <v>514</v>
      </c>
      <c r="BB120" s="48" t="s">
        <v>514</v>
      </c>
      <c r="BC120" s="48" t="s">
        <v>573</v>
      </c>
      <c r="BD120" s="48" t="s">
        <v>573</v>
      </c>
      <c r="BE120" s="48"/>
      <c r="BF120" s="48"/>
      <c r="BG120" s="120" t="s">
        <v>2715</v>
      </c>
      <c r="BH120" s="120" t="s">
        <v>2715</v>
      </c>
      <c r="BI120" s="120" t="s">
        <v>2787</v>
      </c>
      <c r="BJ120" s="120" t="s">
        <v>2787</v>
      </c>
      <c r="BK120" s="120">
        <v>0</v>
      </c>
      <c r="BL120" s="123">
        <v>0</v>
      </c>
      <c r="BM120" s="120">
        <v>0</v>
      </c>
      <c r="BN120" s="123">
        <v>0</v>
      </c>
      <c r="BO120" s="120">
        <v>0</v>
      </c>
      <c r="BP120" s="123">
        <v>0</v>
      </c>
      <c r="BQ120" s="120">
        <v>18</v>
      </c>
      <c r="BR120" s="123">
        <v>100</v>
      </c>
      <c r="BS120" s="120">
        <v>18</v>
      </c>
      <c r="BT120" s="2"/>
      <c r="BU120" s="3"/>
      <c r="BV120" s="3"/>
      <c r="BW120" s="3"/>
      <c r="BX120" s="3"/>
    </row>
    <row r="121" spans="1:76" ht="15">
      <c r="A121" s="64" t="s">
        <v>307</v>
      </c>
      <c r="B121" s="65"/>
      <c r="C121" s="65" t="s">
        <v>64</v>
      </c>
      <c r="D121" s="66">
        <v>162.77583919095744</v>
      </c>
      <c r="E121" s="68"/>
      <c r="F121" s="100" t="s">
        <v>720</v>
      </c>
      <c r="G121" s="65"/>
      <c r="H121" s="69" t="s">
        <v>307</v>
      </c>
      <c r="I121" s="70"/>
      <c r="J121" s="70"/>
      <c r="K121" s="69" t="s">
        <v>2154</v>
      </c>
      <c r="L121" s="73">
        <v>1</v>
      </c>
      <c r="M121" s="74">
        <v>9783.5537109375</v>
      </c>
      <c r="N121" s="74">
        <v>8639.1142578125</v>
      </c>
      <c r="O121" s="75"/>
      <c r="P121" s="76"/>
      <c r="Q121" s="76"/>
      <c r="R121" s="86"/>
      <c r="S121" s="48">
        <v>0</v>
      </c>
      <c r="T121" s="48">
        <v>1</v>
      </c>
      <c r="U121" s="49">
        <v>0</v>
      </c>
      <c r="V121" s="49">
        <v>0.052632</v>
      </c>
      <c r="W121" s="49">
        <v>0</v>
      </c>
      <c r="X121" s="49">
        <v>0.564101</v>
      </c>
      <c r="Y121" s="49">
        <v>0</v>
      </c>
      <c r="Z121" s="49">
        <v>0</v>
      </c>
      <c r="AA121" s="71">
        <v>121</v>
      </c>
      <c r="AB121" s="71"/>
      <c r="AC121" s="72"/>
      <c r="AD121" s="78" t="s">
        <v>1280</v>
      </c>
      <c r="AE121" s="78">
        <v>434</v>
      </c>
      <c r="AF121" s="78">
        <v>704</v>
      </c>
      <c r="AG121" s="78">
        <v>40101</v>
      </c>
      <c r="AH121" s="78">
        <v>8262</v>
      </c>
      <c r="AI121" s="78"/>
      <c r="AJ121" s="78" t="s">
        <v>1429</v>
      </c>
      <c r="AK121" s="78" t="s">
        <v>1541</v>
      </c>
      <c r="AL121" s="78"/>
      <c r="AM121" s="78"/>
      <c r="AN121" s="80">
        <v>42766.048738425925</v>
      </c>
      <c r="AO121" s="82" t="s">
        <v>1761</v>
      </c>
      <c r="AP121" s="78" t="b">
        <v>0</v>
      </c>
      <c r="AQ121" s="78" t="b">
        <v>0</v>
      </c>
      <c r="AR121" s="78" t="b">
        <v>0</v>
      </c>
      <c r="AS121" s="78" t="s">
        <v>1100</v>
      </c>
      <c r="AT121" s="78">
        <v>9</v>
      </c>
      <c r="AU121" s="82" t="s">
        <v>1804</v>
      </c>
      <c r="AV121" s="78" t="b">
        <v>0</v>
      </c>
      <c r="AW121" s="78" t="s">
        <v>1867</v>
      </c>
      <c r="AX121" s="82" t="s">
        <v>1986</v>
      </c>
      <c r="AY121" s="78" t="s">
        <v>66</v>
      </c>
      <c r="AZ121" s="78" t="str">
        <f>REPLACE(INDEX(GroupVertices[Group],MATCH(Vertices[[#This Row],[Vertex]],GroupVertices[Vertex],0)),1,1,"")</f>
        <v>6</v>
      </c>
      <c r="BA121" s="48" t="s">
        <v>514</v>
      </c>
      <c r="BB121" s="48" t="s">
        <v>514</v>
      </c>
      <c r="BC121" s="48" t="s">
        <v>573</v>
      </c>
      <c r="BD121" s="48" t="s">
        <v>573</v>
      </c>
      <c r="BE121" s="48"/>
      <c r="BF121" s="48"/>
      <c r="BG121" s="120" t="s">
        <v>2715</v>
      </c>
      <c r="BH121" s="120" t="s">
        <v>2715</v>
      </c>
      <c r="BI121" s="120" t="s">
        <v>2787</v>
      </c>
      <c r="BJ121" s="120" t="s">
        <v>2787</v>
      </c>
      <c r="BK121" s="120">
        <v>0</v>
      </c>
      <c r="BL121" s="123">
        <v>0</v>
      </c>
      <c r="BM121" s="120">
        <v>0</v>
      </c>
      <c r="BN121" s="123">
        <v>0</v>
      </c>
      <c r="BO121" s="120">
        <v>0</v>
      </c>
      <c r="BP121" s="123">
        <v>0</v>
      </c>
      <c r="BQ121" s="120">
        <v>18</v>
      </c>
      <c r="BR121" s="123">
        <v>100</v>
      </c>
      <c r="BS121" s="120">
        <v>18</v>
      </c>
      <c r="BT121" s="2"/>
      <c r="BU121" s="3"/>
      <c r="BV121" s="3"/>
      <c r="BW121" s="3"/>
      <c r="BX121" s="3"/>
    </row>
    <row r="122" spans="1:76" ht="15">
      <c r="A122" s="64" t="s">
        <v>308</v>
      </c>
      <c r="B122" s="65"/>
      <c r="C122" s="65" t="s">
        <v>64</v>
      </c>
      <c r="D122" s="66">
        <v>162.47938927282172</v>
      </c>
      <c r="E122" s="68"/>
      <c r="F122" s="100" t="s">
        <v>634</v>
      </c>
      <c r="G122" s="65"/>
      <c r="H122" s="69" t="s">
        <v>308</v>
      </c>
      <c r="I122" s="70"/>
      <c r="J122" s="70"/>
      <c r="K122" s="69" t="s">
        <v>2155</v>
      </c>
      <c r="L122" s="73">
        <v>1</v>
      </c>
      <c r="M122" s="74">
        <v>9517.6923828125</v>
      </c>
      <c r="N122" s="74">
        <v>6894.5576171875</v>
      </c>
      <c r="O122" s="75"/>
      <c r="P122" s="76"/>
      <c r="Q122" s="76"/>
      <c r="R122" s="86"/>
      <c r="S122" s="48">
        <v>0</v>
      </c>
      <c r="T122" s="48">
        <v>1</v>
      </c>
      <c r="U122" s="49">
        <v>0</v>
      </c>
      <c r="V122" s="49">
        <v>0.052632</v>
      </c>
      <c r="W122" s="49">
        <v>0</v>
      </c>
      <c r="X122" s="49">
        <v>0.564101</v>
      </c>
      <c r="Y122" s="49">
        <v>0</v>
      </c>
      <c r="Z122" s="49">
        <v>0</v>
      </c>
      <c r="AA122" s="71">
        <v>122</v>
      </c>
      <c r="AB122" s="71"/>
      <c r="AC122" s="72"/>
      <c r="AD122" s="78" t="s">
        <v>308</v>
      </c>
      <c r="AE122" s="78">
        <v>1491</v>
      </c>
      <c r="AF122" s="78">
        <v>435</v>
      </c>
      <c r="AG122" s="78">
        <v>50475</v>
      </c>
      <c r="AH122" s="78">
        <v>27408</v>
      </c>
      <c r="AI122" s="78"/>
      <c r="AJ122" s="78"/>
      <c r="AK122" s="78"/>
      <c r="AL122" s="78"/>
      <c r="AM122" s="78"/>
      <c r="AN122" s="80">
        <v>39601.953043981484</v>
      </c>
      <c r="AO122" s="78"/>
      <c r="AP122" s="78" t="b">
        <v>1</v>
      </c>
      <c r="AQ122" s="78" t="b">
        <v>1</v>
      </c>
      <c r="AR122" s="78" t="b">
        <v>1</v>
      </c>
      <c r="AS122" s="78" t="s">
        <v>1100</v>
      </c>
      <c r="AT122" s="78">
        <v>55</v>
      </c>
      <c r="AU122" s="82" t="s">
        <v>1804</v>
      </c>
      <c r="AV122" s="78" t="b">
        <v>0</v>
      </c>
      <c r="AW122" s="78" t="s">
        <v>1867</v>
      </c>
      <c r="AX122" s="82" t="s">
        <v>1987</v>
      </c>
      <c r="AY122" s="78" t="s">
        <v>66</v>
      </c>
      <c r="AZ122" s="78" t="str">
        <f>REPLACE(INDEX(GroupVertices[Group],MATCH(Vertices[[#This Row],[Vertex]],GroupVertices[Vertex],0)),1,1,"")</f>
        <v>6</v>
      </c>
      <c r="BA122" s="48" t="s">
        <v>514</v>
      </c>
      <c r="BB122" s="48" t="s">
        <v>514</v>
      </c>
      <c r="BC122" s="48" t="s">
        <v>573</v>
      </c>
      <c r="BD122" s="48" t="s">
        <v>573</v>
      </c>
      <c r="BE122" s="48" t="s">
        <v>606</v>
      </c>
      <c r="BF122" s="48" t="s">
        <v>606</v>
      </c>
      <c r="BG122" s="120" t="s">
        <v>2459</v>
      </c>
      <c r="BH122" s="120" t="s">
        <v>2741</v>
      </c>
      <c r="BI122" s="120" t="s">
        <v>2787</v>
      </c>
      <c r="BJ122" s="120" t="s">
        <v>2787</v>
      </c>
      <c r="BK122" s="120">
        <v>0</v>
      </c>
      <c r="BL122" s="123">
        <v>0</v>
      </c>
      <c r="BM122" s="120">
        <v>2</v>
      </c>
      <c r="BN122" s="123">
        <v>5.405405405405405</v>
      </c>
      <c r="BO122" s="120">
        <v>0</v>
      </c>
      <c r="BP122" s="123">
        <v>0</v>
      </c>
      <c r="BQ122" s="120">
        <v>35</v>
      </c>
      <c r="BR122" s="123">
        <v>94.5945945945946</v>
      </c>
      <c r="BS122" s="120">
        <v>37</v>
      </c>
      <c r="BT122" s="2"/>
      <c r="BU122" s="3"/>
      <c r="BV122" s="3"/>
      <c r="BW122" s="3"/>
      <c r="BX122" s="3"/>
    </row>
    <row r="123" spans="1:76" ht="15">
      <c r="A123" s="64" t="s">
        <v>309</v>
      </c>
      <c r="B123" s="65"/>
      <c r="C123" s="65" t="s">
        <v>64</v>
      </c>
      <c r="D123" s="66">
        <v>162.76041057068272</v>
      </c>
      <c r="E123" s="68"/>
      <c r="F123" s="100" t="s">
        <v>721</v>
      </c>
      <c r="G123" s="65"/>
      <c r="H123" s="69" t="s">
        <v>309</v>
      </c>
      <c r="I123" s="70"/>
      <c r="J123" s="70"/>
      <c r="K123" s="69" t="s">
        <v>2156</v>
      </c>
      <c r="L123" s="73">
        <v>1</v>
      </c>
      <c r="M123" s="74">
        <v>8219.5927734375</v>
      </c>
      <c r="N123" s="74">
        <v>7571.39990234375</v>
      </c>
      <c r="O123" s="75"/>
      <c r="P123" s="76"/>
      <c r="Q123" s="76"/>
      <c r="R123" s="86"/>
      <c r="S123" s="48">
        <v>0</v>
      </c>
      <c r="T123" s="48">
        <v>1</v>
      </c>
      <c r="U123" s="49">
        <v>0</v>
      </c>
      <c r="V123" s="49">
        <v>0.052632</v>
      </c>
      <c r="W123" s="49">
        <v>0</v>
      </c>
      <c r="X123" s="49">
        <v>0.564101</v>
      </c>
      <c r="Y123" s="49">
        <v>0</v>
      </c>
      <c r="Z123" s="49">
        <v>0</v>
      </c>
      <c r="AA123" s="71">
        <v>123</v>
      </c>
      <c r="AB123" s="71"/>
      <c r="AC123" s="72"/>
      <c r="AD123" s="78" t="s">
        <v>1281</v>
      </c>
      <c r="AE123" s="78">
        <v>233</v>
      </c>
      <c r="AF123" s="78">
        <v>690</v>
      </c>
      <c r="AG123" s="78">
        <v>74542</v>
      </c>
      <c r="AH123" s="78">
        <v>1515</v>
      </c>
      <c r="AI123" s="78"/>
      <c r="AJ123" s="78" t="s">
        <v>1430</v>
      </c>
      <c r="AK123" s="78" t="s">
        <v>1542</v>
      </c>
      <c r="AL123" s="82" t="s">
        <v>1626</v>
      </c>
      <c r="AM123" s="78"/>
      <c r="AN123" s="80">
        <v>41294.66303240741</v>
      </c>
      <c r="AO123" s="82" t="s">
        <v>1762</v>
      </c>
      <c r="AP123" s="78" t="b">
        <v>0</v>
      </c>
      <c r="AQ123" s="78" t="b">
        <v>0</v>
      </c>
      <c r="AR123" s="78" t="b">
        <v>1</v>
      </c>
      <c r="AS123" s="78" t="s">
        <v>1100</v>
      </c>
      <c r="AT123" s="78">
        <v>149</v>
      </c>
      <c r="AU123" s="82" t="s">
        <v>1807</v>
      </c>
      <c r="AV123" s="78" t="b">
        <v>0</v>
      </c>
      <c r="AW123" s="78" t="s">
        <v>1867</v>
      </c>
      <c r="AX123" s="82" t="s">
        <v>1988</v>
      </c>
      <c r="AY123" s="78" t="s">
        <v>66</v>
      </c>
      <c r="AZ123" s="78" t="str">
        <f>REPLACE(INDEX(GroupVertices[Group],MATCH(Vertices[[#This Row],[Vertex]],GroupVertices[Vertex],0)),1,1,"")</f>
        <v>6</v>
      </c>
      <c r="BA123" s="48" t="s">
        <v>514</v>
      </c>
      <c r="BB123" s="48" t="s">
        <v>514</v>
      </c>
      <c r="BC123" s="48" t="s">
        <v>573</v>
      </c>
      <c r="BD123" s="48" t="s">
        <v>573</v>
      </c>
      <c r="BE123" s="48"/>
      <c r="BF123" s="48"/>
      <c r="BG123" s="120" t="s">
        <v>2715</v>
      </c>
      <c r="BH123" s="120" t="s">
        <v>2715</v>
      </c>
      <c r="BI123" s="120" t="s">
        <v>2787</v>
      </c>
      <c r="BJ123" s="120" t="s">
        <v>2787</v>
      </c>
      <c r="BK123" s="120">
        <v>0</v>
      </c>
      <c r="BL123" s="123">
        <v>0</v>
      </c>
      <c r="BM123" s="120">
        <v>0</v>
      </c>
      <c r="BN123" s="123">
        <v>0</v>
      </c>
      <c r="BO123" s="120">
        <v>0</v>
      </c>
      <c r="BP123" s="123">
        <v>0</v>
      </c>
      <c r="BQ123" s="120">
        <v>18</v>
      </c>
      <c r="BR123" s="123">
        <v>100</v>
      </c>
      <c r="BS123" s="120">
        <v>18</v>
      </c>
      <c r="BT123" s="2"/>
      <c r="BU123" s="3"/>
      <c r="BV123" s="3"/>
      <c r="BW123" s="3"/>
      <c r="BX123" s="3"/>
    </row>
    <row r="124" spans="1:76" ht="15">
      <c r="A124" s="64" t="s">
        <v>310</v>
      </c>
      <c r="B124" s="65"/>
      <c r="C124" s="65" t="s">
        <v>64</v>
      </c>
      <c r="D124" s="66">
        <v>162.38240937395204</v>
      </c>
      <c r="E124" s="68"/>
      <c r="F124" s="100" t="s">
        <v>722</v>
      </c>
      <c r="G124" s="65"/>
      <c r="H124" s="69" t="s">
        <v>310</v>
      </c>
      <c r="I124" s="70"/>
      <c r="J124" s="70"/>
      <c r="K124" s="69" t="s">
        <v>2157</v>
      </c>
      <c r="L124" s="73">
        <v>1</v>
      </c>
      <c r="M124" s="74">
        <v>502.2239990234375</v>
      </c>
      <c r="N124" s="74">
        <v>2996.171142578125</v>
      </c>
      <c r="O124" s="75"/>
      <c r="P124" s="76"/>
      <c r="Q124" s="76"/>
      <c r="R124" s="86"/>
      <c r="S124" s="48">
        <v>1</v>
      </c>
      <c r="T124" s="48">
        <v>1</v>
      </c>
      <c r="U124" s="49">
        <v>0</v>
      </c>
      <c r="V124" s="49">
        <v>0</v>
      </c>
      <c r="W124" s="49">
        <v>0</v>
      </c>
      <c r="X124" s="49">
        <v>0.999997</v>
      </c>
      <c r="Y124" s="49">
        <v>0</v>
      </c>
      <c r="Z124" s="49" t="s">
        <v>3029</v>
      </c>
      <c r="AA124" s="71">
        <v>124</v>
      </c>
      <c r="AB124" s="71"/>
      <c r="AC124" s="72"/>
      <c r="AD124" s="78" t="s">
        <v>1282</v>
      </c>
      <c r="AE124" s="78">
        <v>89</v>
      </c>
      <c r="AF124" s="78">
        <v>347</v>
      </c>
      <c r="AG124" s="78">
        <v>4483</v>
      </c>
      <c r="AH124" s="78">
        <v>949</v>
      </c>
      <c r="AI124" s="78"/>
      <c r="AJ124" s="78" t="s">
        <v>1431</v>
      </c>
      <c r="AK124" s="78" t="s">
        <v>1543</v>
      </c>
      <c r="AL124" s="78"/>
      <c r="AM124" s="78"/>
      <c r="AN124" s="80">
        <v>41172.6174537037</v>
      </c>
      <c r="AO124" s="82" t="s">
        <v>1763</v>
      </c>
      <c r="AP124" s="78" t="b">
        <v>0</v>
      </c>
      <c r="AQ124" s="78" t="b">
        <v>0</v>
      </c>
      <c r="AR124" s="78" t="b">
        <v>0</v>
      </c>
      <c r="AS124" s="78" t="s">
        <v>1100</v>
      </c>
      <c r="AT124" s="78">
        <v>17</v>
      </c>
      <c r="AU124" s="82" t="s">
        <v>1805</v>
      </c>
      <c r="AV124" s="78" t="b">
        <v>0</v>
      </c>
      <c r="AW124" s="78" t="s">
        <v>1867</v>
      </c>
      <c r="AX124" s="82" t="s">
        <v>1989</v>
      </c>
      <c r="AY124" s="78" t="s">
        <v>66</v>
      </c>
      <c r="AZ124" s="78" t="str">
        <f>REPLACE(INDEX(GroupVertices[Group],MATCH(Vertices[[#This Row],[Vertex]],GroupVertices[Vertex],0)),1,1,"")</f>
        <v>2</v>
      </c>
      <c r="BA124" s="48"/>
      <c r="BB124" s="48"/>
      <c r="BC124" s="48"/>
      <c r="BD124" s="48"/>
      <c r="BE124" s="48" t="s">
        <v>594</v>
      </c>
      <c r="BF124" s="48" t="s">
        <v>594</v>
      </c>
      <c r="BG124" s="120" t="s">
        <v>2716</v>
      </c>
      <c r="BH124" s="120" t="s">
        <v>2716</v>
      </c>
      <c r="BI124" s="120" t="s">
        <v>2788</v>
      </c>
      <c r="BJ124" s="120" t="s">
        <v>2788</v>
      </c>
      <c r="BK124" s="120">
        <v>0</v>
      </c>
      <c r="BL124" s="123">
        <v>0</v>
      </c>
      <c r="BM124" s="120">
        <v>0</v>
      </c>
      <c r="BN124" s="123">
        <v>0</v>
      </c>
      <c r="BO124" s="120">
        <v>0</v>
      </c>
      <c r="BP124" s="123">
        <v>0</v>
      </c>
      <c r="BQ124" s="120">
        <v>8</v>
      </c>
      <c r="BR124" s="123">
        <v>100</v>
      </c>
      <c r="BS124" s="120">
        <v>8</v>
      </c>
      <c r="BT124" s="2"/>
      <c r="BU124" s="3"/>
      <c r="BV124" s="3"/>
      <c r="BW124" s="3"/>
      <c r="BX124" s="3"/>
    </row>
    <row r="125" spans="1:76" ht="15">
      <c r="A125" s="64" t="s">
        <v>311</v>
      </c>
      <c r="B125" s="65"/>
      <c r="C125" s="65" t="s">
        <v>64</v>
      </c>
      <c r="D125" s="66">
        <v>163.46682097040392</v>
      </c>
      <c r="E125" s="68"/>
      <c r="F125" s="100" t="s">
        <v>723</v>
      </c>
      <c r="G125" s="65"/>
      <c r="H125" s="69" t="s">
        <v>311</v>
      </c>
      <c r="I125" s="70"/>
      <c r="J125" s="70"/>
      <c r="K125" s="69" t="s">
        <v>2158</v>
      </c>
      <c r="L125" s="73">
        <v>1</v>
      </c>
      <c r="M125" s="74">
        <v>8968.8193359375</v>
      </c>
      <c r="N125" s="74">
        <v>9646.09375</v>
      </c>
      <c r="O125" s="75"/>
      <c r="P125" s="76"/>
      <c r="Q125" s="76"/>
      <c r="R125" s="86"/>
      <c r="S125" s="48">
        <v>0</v>
      </c>
      <c r="T125" s="48">
        <v>1</v>
      </c>
      <c r="U125" s="49">
        <v>0</v>
      </c>
      <c r="V125" s="49">
        <v>0.052632</v>
      </c>
      <c r="W125" s="49">
        <v>0</v>
      </c>
      <c r="X125" s="49">
        <v>0.564101</v>
      </c>
      <c r="Y125" s="49">
        <v>0</v>
      </c>
      <c r="Z125" s="49">
        <v>0</v>
      </c>
      <c r="AA125" s="71">
        <v>125</v>
      </c>
      <c r="AB125" s="71"/>
      <c r="AC125" s="72"/>
      <c r="AD125" s="78" t="s">
        <v>1283</v>
      </c>
      <c r="AE125" s="78">
        <v>1911</v>
      </c>
      <c r="AF125" s="78">
        <v>1331</v>
      </c>
      <c r="AG125" s="78">
        <v>38195</v>
      </c>
      <c r="AH125" s="78">
        <v>35015</v>
      </c>
      <c r="AI125" s="78"/>
      <c r="AJ125" s="84" t="s">
        <v>1432</v>
      </c>
      <c r="AK125" s="78" t="s">
        <v>1544</v>
      </c>
      <c r="AL125" s="78"/>
      <c r="AM125" s="78"/>
      <c r="AN125" s="80">
        <v>40350.760347222225</v>
      </c>
      <c r="AO125" s="82" t="s">
        <v>1764</v>
      </c>
      <c r="AP125" s="78" t="b">
        <v>0</v>
      </c>
      <c r="AQ125" s="78" t="b">
        <v>0</v>
      </c>
      <c r="AR125" s="78" t="b">
        <v>0</v>
      </c>
      <c r="AS125" s="78" t="s">
        <v>1100</v>
      </c>
      <c r="AT125" s="78">
        <v>105</v>
      </c>
      <c r="AU125" s="82" t="s">
        <v>1804</v>
      </c>
      <c r="AV125" s="78" t="b">
        <v>0</v>
      </c>
      <c r="AW125" s="78" t="s">
        <v>1867</v>
      </c>
      <c r="AX125" s="82" t="s">
        <v>1990</v>
      </c>
      <c r="AY125" s="78" t="s">
        <v>66</v>
      </c>
      <c r="AZ125" s="78" t="str">
        <f>REPLACE(INDEX(GroupVertices[Group],MATCH(Vertices[[#This Row],[Vertex]],GroupVertices[Vertex],0)),1,1,"")</f>
        <v>6</v>
      </c>
      <c r="BA125" s="48" t="s">
        <v>514</v>
      </c>
      <c r="BB125" s="48" t="s">
        <v>514</v>
      </c>
      <c r="BC125" s="48" t="s">
        <v>573</v>
      </c>
      <c r="BD125" s="48" t="s">
        <v>573</v>
      </c>
      <c r="BE125" s="48"/>
      <c r="BF125" s="48"/>
      <c r="BG125" s="120" t="s">
        <v>2715</v>
      </c>
      <c r="BH125" s="120" t="s">
        <v>2715</v>
      </c>
      <c r="BI125" s="120" t="s">
        <v>2787</v>
      </c>
      <c r="BJ125" s="120" t="s">
        <v>2787</v>
      </c>
      <c r="BK125" s="120">
        <v>0</v>
      </c>
      <c r="BL125" s="123">
        <v>0</v>
      </c>
      <c r="BM125" s="120">
        <v>0</v>
      </c>
      <c r="BN125" s="123">
        <v>0</v>
      </c>
      <c r="BO125" s="120">
        <v>0</v>
      </c>
      <c r="BP125" s="123">
        <v>0</v>
      </c>
      <c r="BQ125" s="120">
        <v>18</v>
      </c>
      <c r="BR125" s="123">
        <v>100</v>
      </c>
      <c r="BS125" s="120">
        <v>18</v>
      </c>
      <c r="BT125" s="2"/>
      <c r="BU125" s="3"/>
      <c r="BV125" s="3"/>
      <c r="BW125" s="3"/>
      <c r="BX125" s="3"/>
    </row>
    <row r="126" spans="1:76" ht="15">
      <c r="A126" s="64" t="s">
        <v>312</v>
      </c>
      <c r="B126" s="65"/>
      <c r="C126" s="65" t="s">
        <v>64</v>
      </c>
      <c r="D126" s="66">
        <v>162.11461260775508</v>
      </c>
      <c r="E126" s="68"/>
      <c r="F126" s="100" t="s">
        <v>724</v>
      </c>
      <c r="G126" s="65"/>
      <c r="H126" s="69" t="s">
        <v>312</v>
      </c>
      <c r="I126" s="70"/>
      <c r="J126" s="70"/>
      <c r="K126" s="69" t="s">
        <v>2159</v>
      </c>
      <c r="L126" s="73">
        <v>1</v>
      </c>
      <c r="M126" s="74">
        <v>502.2239990234375</v>
      </c>
      <c r="N126" s="74">
        <v>3751.3896484375</v>
      </c>
      <c r="O126" s="75"/>
      <c r="P126" s="76"/>
      <c r="Q126" s="76"/>
      <c r="R126" s="86"/>
      <c r="S126" s="48">
        <v>1</v>
      </c>
      <c r="T126" s="48">
        <v>1</v>
      </c>
      <c r="U126" s="49">
        <v>0</v>
      </c>
      <c r="V126" s="49">
        <v>0</v>
      </c>
      <c r="W126" s="49">
        <v>0</v>
      </c>
      <c r="X126" s="49">
        <v>0.999997</v>
      </c>
      <c r="Y126" s="49">
        <v>0</v>
      </c>
      <c r="Z126" s="49" t="s">
        <v>3029</v>
      </c>
      <c r="AA126" s="71">
        <v>126</v>
      </c>
      <c r="AB126" s="71"/>
      <c r="AC126" s="72"/>
      <c r="AD126" s="78" t="s">
        <v>1284</v>
      </c>
      <c r="AE126" s="78">
        <v>51</v>
      </c>
      <c r="AF126" s="78">
        <v>104</v>
      </c>
      <c r="AG126" s="78">
        <v>5409</v>
      </c>
      <c r="AH126" s="78">
        <v>45</v>
      </c>
      <c r="AI126" s="78"/>
      <c r="AJ126" s="78"/>
      <c r="AK126" s="78" t="s">
        <v>1545</v>
      </c>
      <c r="AL126" s="82" t="s">
        <v>1627</v>
      </c>
      <c r="AM126" s="78"/>
      <c r="AN126" s="80">
        <v>40985.72689814815</v>
      </c>
      <c r="AO126" s="78"/>
      <c r="AP126" s="78" t="b">
        <v>1</v>
      </c>
      <c r="AQ126" s="78" t="b">
        <v>0</v>
      </c>
      <c r="AR126" s="78" t="b">
        <v>0</v>
      </c>
      <c r="AS126" s="78" t="s">
        <v>1100</v>
      </c>
      <c r="AT126" s="78">
        <v>167</v>
      </c>
      <c r="AU126" s="82" t="s">
        <v>1804</v>
      </c>
      <c r="AV126" s="78" t="b">
        <v>0</v>
      </c>
      <c r="AW126" s="78" t="s">
        <v>1867</v>
      </c>
      <c r="AX126" s="82" t="s">
        <v>1991</v>
      </c>
      <c r="AY126" s="78" t="s">
        <v>66</v>
      </c>
      <c r="AZ126" s="78" t="str">
        <f>REPLACE(INDEX(GroupVertices[Group],MATCH(Vertices[[#This Row],[Vertex]],GroupVertices[Vertex],0)),1,1,"")</f>
        <v>2</v>
      </c>
      <c r="BA126" s="48" t="s">
        <v>2642</v>
      </c>
      <c r="BB126" s="48" t="s">
        <v>2642</v>
      </c>
      <c r="BC126" s="48" t="s">
        <v>2653</v>
      </c>
      <c r="BD126" s="48" t="s">
        <v>583</v>
      </c>
      <c r="BE126" s="48" t="s">
        <v>2664</v>
      </c>
      <c r="BF126" s="48" t="s">
        <v>2671</v>
      </c>
      <c r="BG126" s="120" t="s">
        <v>2717</v>
      </c>
      <c r="BH126" s="120" t="s">
        <v>2742</v>
      </c>
      <c r="BI126" s="120" t="s">
        <v>2789</v>
      </c>
      <c r="BJ126" s="120" t="s">
        <v>2809</v>
      </c>
      <c r="BK126" s="120">
        <v>0</v>
      </c>
      <c r="BL126" s="123">
        <v>0</v>
      </c>
      <c r="BM126" s="120">
        <v>4</v>
      </c>
      <c r="BN126" s="123">
        <v>4.938271604938271</v>
      </c>
      <c r="BO126" s="120">
        <v>0</v>
      </c>
      <c r="BP126" s="123">
        <v>0</v>
      </c>
      <c r="BQ126" s="120">
        <v>77</v>
      </c>
      <c r="BR126" s="123">
        <v>95.06172839506173</v>
      </c>
      <c r="BS126" s="120">
        <v>81</v>
      </c>
      <c r="BT126" s="2"/>
      <c r="BU126" s="3"/>
      <c r="BV126" s="3"/>
      <c r="BW126" s="3"/>
      <c r="BX126" s="3"/>
    </row>
    <row r="127" spans="1:76" ht="15">
      <c r="A127" s="64" t="s">
        <v>314</v>
      </c>
      <c r="B127" s="65"/>
      <c r="C127" s="65" t="s">
        <v>64</v>
      </c>
      <c r="D127" s="66">
        <v>162.01653066458005</v>
      </c>
      <c r="E127" s="68"/>
      <c r="F127" s="100" t="s">
        <v>634</v>
      </c>
      <c r="G127" s="65"/>
      <c r="H127" s="69" t="s">
        <v>314</v>
      </c>
      <c r="I127" s="70"/>
      <c r="J127" s="70"/>
      <c r="K127" s="69" t="s">
        <v>2160</v>
      </c>
      <c r="L127" s="73">
        <v>1</v>
      </c>
      <c r="M127" s="74">
        <v>8199.3095703125</v>
      </c>
      <c r="N127" s="74">
        <v>8523.71484375</v>
      </c>
      <c r="O127" s="75"/>
      <c r="P127" s="76"/>
      <c r="Q127" s="76"/>
      <c r="R127" s="86"/>
      <c r="S127" s="48">
        <v>0</v>
      </c>
      <c r="T127" s="48">
        <v>1</v>
      </c>
      <c r="U127" s="49">
        <v>0</v>
      </c>
      <c r="V127" s="49">
        <v>0.052632</v>
      </c>
      <c r="W127" s="49">
        <v>0</v>
      </c>
      <c r="X127" s="49">
        <v>0.564101</v>
      </c>
      <c r="Y127" s="49">
        <v>0</v>
      </c>
      <c r="Z127" s="49">
        <v>0</v>
      </c>
      <c r="AA127" s="71">
        <v>127</v>
      </c>
      <c r="AB127" s="71"/>
      <c r="AC127" s="72"/>
      <c r="AD127" s="78" t="s">
        <v>1285</v>
      </c>
      <c r="AE127" s="78">
        <v>60</v>
      </c>
      <c r="AF127" s="78">
        <v>15</v>
      </c>
      <c r="AG127" s="78">
        <v>1940</v>
      </c>
      <c r="AH127" s="78">
        <v>1718</v>
      </c>
      <c r="AI127" s="78"/>
      <c r="AJ127" s="78"/>
      <c r="AK127" s="78"/>
      <c r="AL127" s="78"/>
      <c r="AM127" s="78"/>
      <c r="AN127" s="80">
        <v>42699.003067129626</v>
      </c>
      <c r="AO127" s="78"/>
      <c r="AP127" s="78" t="b">
        <v>1</v>
      </c>
      <c r="AQ127" s="78" t="b">
        <v>1</v>
      </c>
      <c r="AR127" s="78" t="b">
        <v>0</v>
      </c>
      <c r="AS127" s="78" t="s">
        <v>1100</v>
      </c>
      <c r="AT127" s="78">
        <v>0</v>
      </c>
      <c r="AU127" s="78"/>
      <c r="AV127" s="78" t="b">
        <v>0</v>
      </c>
      <c r="AW127" s="78" t="s">
        <v>1867</v>
      </c>
      <c r="AX127" s="82" t="s">
        <v>1992</v>
      </c>
      <c r="AY127" s="78" t="s">
        <v>66</v>
      </c>
      <c r="AZ127" s="78" t="str">
        <f>REPLACE(INDEX(GroupVertices[Group],MATCH(Vertices[[#This Row],[Vertex]],GroupVertices[Vertex],0)),1,1,"")</f>
        <v>6</v>
      </c>
      <c r="BA127" s="48" t="s">
        <v>514</v>
      </c>
      <c r="BB127" s="48" t="s">
        <v>514</v>
      </c>
      <c r="BC127" s="48" t="s">
        <v>573</v>
      </c>
      <c r="BD127" s="48" t="s">
        <v>573</v>
      </c>
      <c r="BE127" s="48"/>
      <c r="BF127" s="48"/>
      <c r="BG127" s="120" t="s">
        <v>2715</v>
      </c>
      <c r="BH127" s="120" t="s">
        <v>2715</v>
      </c>
      <c r="BI127" s="120" t="s">
        <v>2787</v>
      </c>
      <c r="BJ127" s="120" t="s">
        <v>2787</v>
      </c>
      <c r="BK127" s="120">
        <v>0</v>
      </c>
      <c r="BL127" s="123">
        <v>0</v>
      </c>
      <c r="BM127" s="120">
        <v>0</v>
      </c>
      <c r="BN127" s="123">
        <v>0</v>
      </c>
      <c r="BO127" s="120">
        <v>0</v>
      </c>
      <c r="BP127" s="123">
        <v>0</v>
      </c>
      <c r="BQ127" s="120">
        <v>18</v>
      </c>
      <c r="BR127" s="123">
        <v>100</v>
      </c>
      <c r="BS127" s="120">
        <v>18</v>
      </c>
      <c r="BT127" s="2"/>
      <c r="BU127" s="3"/>
      <c r="BV127" s="3"/>
      <c r="BW127" s="3"/>
      <c r="BX127" s="3"/>
    </row>
    <row r="128" spans="1:76" ht="15">
      <c r="A128" s="64" t="s">
        <v>315</v>
      </c>
      <c r="B128" s="65"/>
      <c r="C128" s="65" t="s">
        <v>64</v>
      </c>
      <c r="D128" s="66">
        <v>162.31738875993713</v>
      </c>
      <c r="E128" s="68"/>
      <c r="F128" s="100" t="s">
        <v>726</v>
      </c>
      <c r="G128" s="65"/>
      <c r="H128" s="69" t="s">
        <v>315</v>
      </c>
      <c r="I128" s="70"/>
      <c r="J128" s="70"/>
      <c r="K128" s="69" t="s">
        <v>2161</v>
      </c>
      <c r="L128" s="73">
        <v>1</v>
      </c>
      <c r="M128" s="74">
        <v>1116.8472900390625</v>
      </c>
      <c r="N128" s="74">
        <v>3751.3896484375</v>
      </c>
      <c r="O128" s="75"/>
      <c r="P128" s="76"/>
      <c r="Q128" s="76"/>
      <c r="R128" s="86"/>
      <c r="S128" s="48">
        <v>1</v>
      </c>
      <c r="T128" s="48">
        <v>1</v>
      </c>
      <c r="U128" s="49">
        <v>0</v>
      </c>
      <c r="V128" s="49">
        <v>0</v>
      </c>
      <c r="W128" s="49">
        <v>0</v>
      </c>
      <c r="X128" s="49">
        <v>0.999997</v>
      </c>
      <c r="Y128" s="49">
        <v>0</v>
      </c>
      <c r="Z128" s="49" t="s">
        <v>3029</v>
      </c>
      <c r="AA128" s="71">
        <v>128</v>
      </c>
      <c r="AB128" s="71"/>
      <c r="AC128" s="72"/>
      <c r="AD128" s="78" t="s">
        <v>1286</v>
      </c>
      <c r="AE128" s="78">
        <v>326</v>
      </c>
      <c r="AF128" s="78">
        <v>288</v>
      </c>
      <c r="AG128" s="78">
        <v>28887</v>
      </c>
      <c r="AH128" s="78">
        <v>245</v>
      </c>
      <c r="AI128" s="78"/>
      <c r="AJ128" s="78" t="s">
        <v>1433</v>
      </c>
      <c r="AK128" s="78" t="s">
        <v>1546</v>
      </c>
      <c r="AL128" s="82" t="s">
        <v>1628</v>
      </c>
      <c r="AM128" s="78"/>
      <c r="AN128" s="80">
        <v>41444.86164351852</v>
      </c>
      <c r="AO128" s="82" t="s">
        <v>1765</v>
      </c>
      <c r="AP128" s="78" t="b">
        <v>0</v>
      </c>
      <c r="AQ128" s="78" t="b">
        <v>0</v>
      </c>
      <c r="AR128" s="78" t="b">
        <v>0</v>
      </c>
      <c r="AS128" s="78" t="s">
        <v>1100</v>
      </c>
      <c r="AT128" s="78">
        <v>115</v>
      </c>
      <c r="AU128" s="82" t="s">
        <v>1804</v>
      </c>
      <c r="AV128" s="78" t="b">
        <v>0</v>
      </c>
      <c r="AW128" s="78" t="s">
        <v>1867</v>
      </c>
      <c r="AX128" s="82" t="s">
        <v>1993</v>
      </c>
      <c r="AY128" s="78" t="s">
        <v>66</v>
      </c>
      <c r="AZ128" s="78" t="str">
        <f>REPLACE(INDEX(GroupVertices[Group],MATCH(Vertices[[#This Row],[Vertex]],GroupVertices[Vertex],0)),1,1,"")</f>
        <v>2</v>
      </c>
      <c r="BA128" s="48" t="s">
        <v>525</v>
      </c>
      <c r="BB128" s="48" t="s">
        <v>525</v>
      </c>
      <c r="BC128" s="48" t="s">
        <v>578</v>
      </c>
      <c r="BD128" s="48" t="s">
        <v>578</v>
      </c>
      <c r="BE128" s="48" t="s">
        <v>611</v>
      </c>
      <c r="BF128" s="48" t="s">
        <v>611</v>
      </c>
      <c r="BG128" s="120" t="s">
        <v>2718</v>
      </c>
      <c r="BH128" s="120" t="s">
        <v>2718</v>
      </c>
      <c r="BI128" s="120" t="s">
        <v>2790</v>
      </c>
      <c r="BJ128" s="120" t="s">
        <v>2790</v>
      </c>
      <c r="BK128" s="120">
        <v>2</v>
      </c>
      <c r="BL128" s="123">
        <v>10</v>
      </c>
      <c r="BM128" s="120">
        <v>0</v>
      </c>
      <c r="BN128" s="123">
        <v>0</v>
      </c>
      <c r="BO128" s="120">
        <v>0</v>
      </c>
      <c r="BP128" s="123">
        <v>0</v>
      </c>
      <c r="BQ128" s="120">
        <v>18</v>
      </c>
      <c r="BR128" s="123">
        <v>90</v>
      </c>
      <c r="BS128" s="120">
        <v>20</v>
      </c>
      <c r="BT128" s="2"/>
      <c r="BU128" s="3"/>
      <c r="BV128" s="3"/>
      <c r="BW128" s="3"/>
      <c r="BX128" s="3"/>
    </row>
    <row r="129" spans="1:76" ht="15">
      <c r="A129" s="64" t="s">
        <v>354</v>
      </c>
      <c r="B129" s="65"/>
      <c r="C129" s="65" t="s">
        <v>64</v>
      </c>
      <c r="D129" s="66">
        <v>182.71843294034102</v>
      </c>
      <c r="E129" s="68"/>
      <c r="F129" s="100" t="s">
        <v>1842</v>
      </c>
      <c r="G129" s="65"/>
      <c r="H129" s="69" t="s">
        <v>354</v>
      </c>
      <c r="I129" s="70"/>
      <c r="J129" s="70"/>
      <c r="K129" s="69" t="s">
        <v>2162</v>
      </c>
      <c r="L129" s="73">
        <v>1</v>
      </c>
      <c r="M129" s="74">
        <v>9014.6923828125</v>
      </c>
      <c r="N129" s="74">
        <v>2955.586669921875</v>
      </c>
      <c r="O129" s="75"/>
      <c r="P129" s="76"/>
      <c r="Q129" s="76"/>
      <c r="R129" s="86"/>
      <c r="S129" s="48">
        <v>1</v>
      </c>
      <c r="T129" s="48">
        <v>0</v>
      </c>
      <c r="U129" s="49">
        <v>0</v>
      </c>
      <c r="V129" s="49">
        <v>0.333333</v>
      </c>
      <c r="W129" s="49">
        <v>0</v>
      </c>
      <c r="X129" s="49">
        <v>0.638296</v>
      </c>
      <c r="Y129" s="49">
        <v>0</v>
      </c>
      <c r="Z129" s="49">
        <v>0</v>
      </c>
      <c r="AA129" s="71">
        <v>129</v>
      </c>
      <c r="AB129" s="71"/>
      <c r="AC129" s="72"/>
      <c r="AD129" s="78" t="s">
        <v>1287</v>
      </c>
      <c r="AE129" s="78">
        <v>3333</v>
      </c>
      <c r="AF129" s="78">
        <v>18800</v>
      </c>
      <c r="AG129" s="78">
        <v>11144</v>
      </c>
      <c r="AH129" s="78">
        <v>10498</v>
      </c>
      <c r="AI129" s="78"/>
      <c r="AJ129" s="78" t="s">
        <v>1434</v>
      </c>
      <c r="AK129" s="78" t="s">
        <v>1547</v>
      </c>
      <c r="AL129" s="82" t="s">
        <v>1629</v>
      </c>
      <c r="AM129" s="78"/>
      <c r="AN129" s="80">
        <v>39140.62971064815</v>
      </c>
      <c r="AO129" s="82" t="s">
        <v>1766</v>
      </c>
      <c r="AP129" s="78" t="b">
        <v>0</v>
      </c>
      <c r="AQ129" s="78" t="b">
        <v>0</v>
      </c>
      <c r="AR129" s="78" t="b">
        <v>1</v>
      </c>
      <c r="AS129" s="78" t="s">
        <v>1100</v>
      </c>
      <c r="AT129" s="78">
        <v>94</v>
      </c>
      <c r="AU129" s="82" t="s">
        <v>1809</v>
      </c>
      <c r="AV129" s="78" t="b">
        <v>0</v>
      </c>
      <c r="AW129" s="78" t="s">
        <v>1867</v>
      </c>
      <c r="AX129" s="82" t="s">
        <v>1994</v>
      </c>
      <c r="AY129" s="78" t="s">
        <v>65</v>
      </c>
      <c r="AZ129" s="78" t="str">
        <f>REPLACE(INDEX(GroupVertices[Group],MATCH(Vertices[[#This Row],[Vertex]],GroupVertices[Vertex],0)),1,1,"")</f>
        <v>11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317</v>
      </c>
      <c r="B130" s="65"/>
      <c r="C130" s="65" t="s">
        <v>64</v>
      </c>
      <c r="D130" s="66">
        <v>162.06942879123625</v>
      </c>
      <c r="E130" s="68"/>
      <c r="F130" s="100" t="s">
        <v>634</v>
      </c>
      <c r="G130" s="65"/>
      <c r="H130" s="69" t="s">
        <v>317</v>
      </c>
      <c r="I130" s="70"/>
      <c r="J130" s="70"/>
      <c r="K130" s="69" t="s">
        <v>2163</v>
      </c>
      <c r="L130" s="73">
        <v>151.83189655172413</v>
      </c>
      <c r="M130" s="74">
        <v>8725.798828125</v>
      </c>
      <c r="N130" s="74">
        <v>5542.58935546875</v>
      </c>
      <c r="O130" s="75"/>
      <c r="P130" s="76"/>
      <c r="Q130" s="76"/>
      <c r="R130" s="86"/>
      <c r="S130" s="48">
        <v>0</v>
      </c>
      <c r="T130" s="48">
        <v>2</v>
      </c>
      <c r="U130" s="49">
        <v>14</v>
      </c>
      <c r="V130" s="49">
        <v>0.052632</v>
      </c>
      <c r="W130" s="49">
        <v>0</v>
      </c>
      <c r="X130" s="49">
        <v>0.97563</v>
      </c>
      <c r="Y130" s="49">
        <v>0</v>
      </c>
      <c r="Z130" s="49">
        <v>0</v>
      </c>
      <c r="AA130" s="71">
        <v>130</v>
      </c>
      <c r="AB130" s="71"/>
      <c r="AC130" s="72"/>
      <c r="AD130" s="78" t="s">
        <v>1288</v>
      </c>
      <c r="AE130" s="78">
        <v>148</v>
      </c>
      <c r="AF130" s="78">
        <v>63</v>
      </c>
      <c r="AG130" s="78">
        <v>41367</v>
      </c>
      <c r="AH130" s="78">
        <v>1</v>
      </c>
      <c r="AI130" s="78"/>
      <c r="AJ130" s="78"/>
      <c r="AK130" s="78"/>
      <c r="AL130" s="78"/>
      <c r="AM130" s="78"/>
      <c r="AN130" s="80">
        <v>41562.48416666667</v>
      </c>
      <c r="AO130" s="78"/>
      <c r="AP130" s="78" t="b">
        <v>1</v>
      </c>
      <c r="AQ130" s="78" t="b">
        <v>0</v>
      </c>
      <c r="AR130" s="78" t="b">
        <v>0</v>
      </c>
      <c r="AS130" s="78" t="s">
        <v>1100</v>
      </c>
      <c r="AT130" s="78">
        <v>58</v>
      </c>
      <c r="AU130" s="82" t="s">
        <v>1804</v>
      </c>
      <c r="AV130" s="78" t="b">
        <v>0</v>
      </c>
      <c r="AW130" s="78" t="s">
        <v>1867</v>
      </c>
      <c r="AX130" s="82" t="s">
        <v>1995</v>
      </c>
      <c r="AY130" s="78" t="s">
        <v>66</v>
      </c>
      <c r="AZ130" s="78" t="str">
        <f>REPLACE(INDEX(GroupVertices[Group],MATCH(Vertices[[#This Row],[Vertex]],GroupVertices[Vertex],0)),1,1,"")</f>
        <v>8</v>
      </c>
      <c r="BA130" s="48" t="s">
        <v>2643</v>
      </c>
      <c r="BB130" s="48" t="s">
        <v>2643</v>
      </c>
      <c r="BC130" s="48" t="s">
        <v>2654</v>
      </c>
      <c r="BD130" s="48" t="s">
        <v>2654</v>
      </c>
      <c r="BE130" s="48" t="s">
        <v>615</v>
      </c>
      <c r="BF130" s="48" t="s">
        <v>2672</v>
      </c>
      <c r="BG130" s="120" t="s">
        <v>2719</v>
      </c>
      <c r="BH130" s="120" t="s">
        <v>2743</v>
      </c>
      <c r="BI130" s="120" t="s">
        <v>2791</v>
      </c>
      <c r="BJ130" s="120" t="s">
        <v>2810</v>
      </c>
      <c r="BK130" s="120">
        <v>0</v>
      </c>
      <c r="BL130" s="123">
        <v>0</v>
      </c>
      <c r="BM130" s="120">
        <v>2</v>
      </c>
      <c r="BN130" s="123">
        <v>4.761904761904762</v>
      </c>
      <c r="BO130" s="120">
        <v>0</v>
      </c>
      <c r="BP130" s="123">
        <v>0</v>
      </c>
      <c r="BQ130" s="120">
        <v>40</v>
      </c>
      <c r="BR130" s="123">
        <v>95.23809523809524</v>
      </c>
      <c r="BS130" s="120">
        <v>42</v>
      </c>
      <c r="BT130" s="2"/>
      <c r="BU130" s="3"/>
      <c r="BV130" s="3"/>
      <c r="BW130" s="3"/>
      <c r="BX130" s="3"/>
    </row>
    <row r="131" spans="1:76" ht="15">
      <c r="A131" s="64" t="s">
        <v>355</v>
      </c>
      <c r="B131" s="65"/>
      <c r="C131" s="65" t="s">
        <v>64</v>
      </c>
      <c r="D131" s="66">
        <v>258.81679631249136</v>
      </c>
      <c r="E131" s="68"/>
      <c r="F131" s="100" t="s">
        <v>1843</v>
      </c>
      <c r="G131" s="65"/>
      <c r="H131" s="69" t="s">
        <v>355</v>
      </c>
      <c r="I131" s="70"/>
      <c r="J131" s="70"/>
      <c r="K131" s="69" t="s">
        <v>2164</v>
      </c>
      <c r="L131" s="73">
        <v>1</v>
      </c>
      <c r="M131" s="74">
        <v>9024.4384765625</v>
      </c>
      <c r="N131" s="74">
        <v>5778.53662109375</v>
      </c>
      <c r="O131" s="75"/>
      <c r="P131" s="76"/>
      <c r="Q131" s="76"/>
      <c r="R131" s="86"/>
      <c r="S131" s="48">
        <v>1</v>
      </c>
      <c r="T131" s="48">
        <v>0</v>
      </c>
      <c r="U131" s="49">
        <v>0</v>
      </c>
      <c r="V131" s="49">
        <v>0.038462</v>
      </c>
      <c r="W131" s="49">
        <v>0</v>
      </c>
      <c r="X131" s="49">
        <v>0.564643</v>
      </c>
      <c r="Y131" s="49">
        <v>0</v>
      </c>
      <c r="Z131" s="49">
        <v>0</v>
      </c>
      <c r="AA131" s="71">
        <v>131</v>
      </c>
      <c r="AB131" s="71"/>
      <c r="AC131" s="72"/>
      <c r="AD131" s="78" t="s">
        <v>1289</v>
      </c>
      <c r="AE131" s="78">
        <v>1142</v>
      </c>
      <c r="AF131" s="78">
        <v>87852</v>
      </c>
      <c r="AG131" s="78">
        <v>3036</v>
      </c>
      <c r="AH131" s="78">
        <v>453</v>
      </c>
      <c r="AI131" s="78"/>
      <c r="AJ131" s="78" t="s">
        <v>1435</v>
      </c>
      <c r="AK131" s="78" t="s">
        <v>1548</v>
      </c>
      <c r="AL131" s="82" t="s">
        <v>1630</v>
      </c>
      <c r="AM131" s="78"/>
      <c r="AN131" s="80">
        <v>42768.869097222225</v>
      </c>
      <c r="AO131" s="82" t="s">
        <v>1767</v>
      </c>
      <c r="AP131" s="78" t="b">
        <v>0</v>
      </c>
      <c r="AQ131" s="78" t="b">
        <v>0</v>
      </c>
      <c r="AR131" s="78" t="b">
        <v>1</v>
      </c>
      <c r="AS131" s="78" t="s">
        <v>1100</v>
      </c>
      <c r="AT131" s="78">
        <v>879</v>
      </c>
      <c r="AU131" s="82" t="s">
        <v>1804</v>
      </c>
      <c r="AV131" s="78" t="b">
        <v>1</v>
      </c>
      <c r="AW131" s="78" t="s">
        <v>1867</v>
      </c>
      <c r="AX131" s="82" t="s">
        <v>1996</v>
      </c>
      <c r="AY131" s="78" t="s">
        <v>65</v>
      </c>
      <c r="AZ131" s="78" t="str">
        <f>REPLACE(INDEX(GroupVertices[Group],MATCH(Vertices[[#This Row],[Vertex]],GroupVertices[Vertex],0)),1,1,"")</f>
        <v>8</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318</v>
      </c>
      <c r="B132" s="65"/>
      <c r="C132" s="65" t="s">
        <v>64</v>
      </c>
      <c r="D132" s="66">
        <v>162.003306132916</v>
      </c>
      <c r="E132" s="68"/>
      <c r="F132" s="100" t="s">
        <v>728</v>
      </c>
      <c r="G132" s="65"/>
      <c r="H132" s="69" t="s">
        <v>318</v>
      </c>
      <c r="I132" s="70"/>
      <c r="J132" s="70"/>
      <c r="K132" s="69" t="s">
        <v>2165</v>
      </c>
      <c r="L132" s="73">
        <v>1</v>
      </c>
      <c r="M132" s="74">
        <v>1731.470703125</v>
      </c>
      <c r="N132" s="74">
        <v>3751.3896484375</v>
      </c>
      <c r="O132" s="75"/>
      <c r="P132" s="76"/>
      <c r="Q132" s="76"/>
      <c r="R132" s="86"/>
      <c r="S132" s="48">
        <v>1</v>
      </c>
      <c r="T132" s="48">
        <v>1</v>
      </c>
      <c r="U132" s="49">
        <v>0</v>
      </c>
      <c r="V132" s="49">
        <v>0</v>
      </c>
      <c r="W132" s="49">
        <v>0</v>
      </c>
      <c r="X132" s="49">
        <v>0.999997</v>
      </c>
      <c r="Y132" s="49">
        <v>0</v>
      </c>
      <c r="Z132" s="49" t="s">
        <v>3029</v>
      </c>
      <c r="AA132" s="71">
        <v>132</v>
      </c>
      <c r="AB132" s="71"/>
      <c r="AC132" s="72"/>
      <c r="AD132" s="78" t="s">
        <v>1290</v>
      </c>
      <c r="AE132" s="78">
        <v>26</v>
      </c>
      <c r="AF132" s="78">
        <v>3</v>
      </c>
      <c r="AG132" s="78">
        <v>4</v>
      </c>
      <c r="AH132" s="78">
        <v>58</v>
      </c>
      <c r="AI132" s="78"/>
      <c r="AJ132" s="78"/>
      <c r="AK132" s="78" t="s">
        <v>1549</v>
      </c>
      <c r="AL132" s="78"/>
      <c r="AM132" s="78"/>
      <c r="AN132" s="80">
        <v>43218.285578703704</v>
      </c>
      <c r="AO132" s="78"/>
      <c r="AP132" s="78" t="b">
        <v>1</v>
      </c>
      <c r="AQ132" s="78" t="b">
        <v>0</v>
      </c>
      <c r="AR132" s="78" t="b">
        <v>0</v>
      </c>
      <c r="AS132" s="78" t="s">
        <v>1100</v>
      </c>
      <c r="AT132" s="78">
        <v>0</v>
      </c>
      <c r="AU132" s="78"/>
      <c r="AV132" s="78" t="b">
        <v>0</v>
      </c>
      <c r="AW132" s="78" t="s">
        <v>1867</v>
      </c>
      <c r="AX132" s="82" t="s">
        <v>1997</v>
      </c>
      <c r="AY132" s="78" t="s">
        <v>66</v>
      </c>
      <c r="AZ132" s="78" t="str">
        <f>REPLACE(INDEX(GroupVertices[Group],MATCH(Vertices[[#This Row],[Vertex]],GroupVertices[Vertex],0)),1,1,"")</f>
        <v>2</v>
      </c>
      <c r="BA132" s="48" t="s">
        <v>533</v>
      </c>
      <c r="BB132" s="48" t="s">
        <v>533</v>
      </c>
      <c r="BC132" s="48" t="s">
        <v>562</v>
      </c>
      <c r="BD132" s="48" t="s">
        <v>562</v>
      </c>
      <c r="BE132" s="48" t="s">
        <v>616</v>
      </c>
      <c r="BF132" s="48" t="s">
        <v>616</v>
      </c>
      <c r="BG132" s="120" t="s">
        <v>2720</v>
      </c>
      <c r="BH132" s="120" t="s">
        <v>2720</v>
      </c>
      <c r="BI132" s="120" t="s">
        <v>2792</v>
      </c>
      <c r="BJ132" s="120" t="s">
        <v>2792</v>
      </c>
      <c r="BK132" s="120">
        <v>0</v>
      </c>
      <c r="BL132" s="123">
        <v>0</v>
      </c>
      <c r="BM132" s="120">
        <v>0</v>
      </c>
      <c r="BN132" s="123">
        <v>0</v>
      </c>
      <c r="BO132" s="120">
        <v>0</v>
      </c>
      <c r="BP132" s="123">
        <v>0</v>
      </c>
      <c r="BQ132" s="120">
        <v>15</v>
      </c>
      <c r="BR132" s="123">
        <v>100</v>
      </c>
      <c r="BS132" s="120">
        <v>15</v>
      </c>
      <c r="BT132" s="2"/>
      <c r="BU132" s="3"/>
      <c r="BV132" s="3"/>
      <c r="BW132" s="3"/>
      <c r="BX132" s="3"/>
    </row>
    <row r="133" spans="1:76" ht="15">
      <c r="A133" s="64" t="s">
        <v>319</v>
      </c>
      <c r="B133" s="65"/>
      <c r="C133" s="65" t="s">
        <v>64</v>
      </c>
      <c r="D133" s="66">
        <v>162.2755110763343</v>
      </c>
      <c r="E133" s="68"/>
      <c r="F133" s="100" t="s">
        <v>729</v>
      </c>
      <c r="G133" s="65"/>
      <c r="H133" s="69" t="s">
        <v>319</v>
      </c>
      <c r="I133" s="70"/>
      <c r="J133" s="70"/>
      <c r="K133" s="69" t="s">
        <v>2166</v>
      </c>
      <c r="L133" s="73">
        <v>1</v>
      </c>
      <c r="M133" s="74">
        <v>5032.3974609375</v>
      </c>
      <c r="N133" s="74">
        <v>567.4653930664062</v>
      </c>
      <c r="O133" s="75"/>
      <c r="P133" s="76"/>
      <c r="Q133" s="76"/>
      <c r="R133" s="86"/>
      <c r="S133" s="48">
        <v>0</v>
      </c>
      <c r="T133" s="48">
        <v>1</v>
      </c>
      <c r="U133" s="49">
        <v>0</v>
      </c>
      <c r="V133" s="49">
        <v>0.032258</v>
      </c>
      <c r="W133" s="49">
        <v>0</v>
      </c>
      <c r="X133" s="49">
        <v>0.555554</v>
      </c>
      <c r="Y133" s="49">
        <v>0</v>
      </c>
      <c r="Z133" s="49">
        <v>0</v>
      </c>
      <c r="AA133" s="71">
        <v>133</v>
      </c>
      <c r="AB133" s="71"/>
      <c r="AC133" s="72"/>
      <c r="AD133" s="78" t="s">
        <v>1291</v>
      </c>
      <c r="AE133" s="78">
        <v>546</v>
      </c>
      <c r="AF133" s="78">
        <v>250</v>
      </c>
      <c r="AG133" s="78">
        <v>6309</v>
      </c>
      <c r="AH133" s="78">
        <v>883</v>
      </c>
      <c r="AI133" s="78"/>
      <c r="AJ133" s="78" t="s">
        <v>1436</v>
      </c>
      <c r="AK133" s="78" t="s">
        <v>1550</v>
      </c>
      <c r="AL133" s="78"/>
      <c r="AM133" s="78"/>
      <c r="AN133" s="80">
        <v>42999.12574074074</v>
      </c>
      <c r="AO133" s="82" t="s">
        <v>1768</v>
      </c>
      <c r="AP133" s="78" t="b">
        <v>0</v>
      </c>
      <c r="AQ133" s="78" t="b">
        <v>0</v>
      </c>
      <c r="AR133" s="78" t="b">
        <v>0</v>
      </c>
      <c r="AS133" s="78" t="s">
        <v>1100</v>
      </c>
      <c r="AT133" s="78">
        <v>2</v>
      </c>
      <c r="AU133" s="82" t="s">
        <v>1804</v>
      </c>
      <c r="AV133" s="78" t="b">
        <v>0</v>
      </c>
      <c r="AW133" s="78" t="s">
        <v>1867</v>
      </c>
      <c r="AX133" s="82" t="s">
        <v>1998</v>
      </c>
      <c r="AY133" s="78" t="s">
        <v>66</v>
      </c>
      <c r="AZ133" s="78" t="str">
        <f>REPLACE(INDEX(GroupVertices[Group],MATCH(Vertices[[#This Row],[Vertex]],GroupVertices[Vertex],0)),1,1,"")</f>
        <v>4</v>
      </c>
      <c r="BA133" s="48"/>
      <c r="BB133" s="48"/>
      <c r="BC133" s="48"/>
      <c r="BD133" s="48"/>
      <c r="BE133" s="48" t="s">
        <v>592</v>
      </c>
      <c r="BF133" s="48" t="s">
        <v>592</v>
      </c>
      <c r="BG133" s="120" t="s">
        <v>2684</v>
      </c>
      <c r="BH133" s="120" t="s">
        <v>2684</v>
      </c>
      <c r="BI133" s="120" t="s">
        <v>2756</v>
      </c>
      <c r="BJ133" s="120" t="s">
        <v>2756</v>
      </c>
      <c r="BK133" s="120">
        <v>2</v>
      </c>
      <c r="BL133" s="123">
        <v>8.695652173913043</v>
      </c>
      <c r="BM133" s="120">
        <v>0</v>
      </c>
      <c r="BN133" s="123">
        <v>0</v>
      </c>
      <c r="BO133" s="120">
        <v>0</v>
      </c>
      <c r="BP133" s="123">
        <v>0</v>
      </c>
      <c r="BQ133" s="120">
        <v>21</v>
      </c>
      <c r="BR133" s="123">
        <v>91.30434782608695</v>
      </c>
      <c r="BS133" s="120">
        <v>23</v>
      </c>
      <c r="BT133" s="2"/>
      <c r="BU133" s="3"/>
      <c r="BV133" s="3"/>
      <c r="BW133" s="3"/>
      <c r="BX133" s="3"/>
    </row>
    <row r="134" spans="1:76" ht="15">
      <c r="A134" s="64" t="s">
        <v>320</v>
      </c>
      <c r="B134" s="65"/>
      <c r="C134" s="65" t="s">
        <v>64</v>
      </c>
      <c r="D134" s="66">
        <v>162.03306132916012</v>
      </c>
      <c r="E134" s="68"/>
      <c r="F134" s="100" t="s">
        <v>730</v>
      </c>
      <c r="G134" s="65"/>
      <c r="H134" s="69" t="s">
        <v>320</v>
      </c>
      <c r="I134" s="70"/>
      <c r="J134" s="70"/>
      <c r="K134" s="69" t="s">
        <v>2167</v>
      </c>
      <c r="L134" s="73">
        <v>1</v>
      </c>
      <c r="M134" s="74">
        <v>2960.7177734375</v>
      </c>
      <c r="N134" s="74">
        <v>2996.171142578125</v>
      </c>
      <c r="O134" s="75"/>
      <c r="P134" s="76"/>
      <c r="Q134" s="76"/>
      <c r="R134" s="86"/>
      <c r="S134" s="48">
        <v>1</v>
      </c>
      <c r="T134" s="48">
        <v>1</v>
      </c>
      <c r="U134" s="49">
        <v>0</v>
      </c>
      <c r="V134" s="49">
        <v>0</v>
      </c>
      <c r="W134" s="49">
        <v>0</v>
      </c>
      <c r="X134" s="49">
        <v>0.999997</v>
      </c>
      <c r="Y134" s="49">
        <v>0</v>
      </c>
      <c r="Z134" s="49" t="s">
        <v>3029</v>
      </c>
      <c r="AA134" s="71">
        <v>134</v>
      </c>
      <c r="AB134" s="71"/>
      <c r="AC134" s="72"/>
      <c r="AD134" s="78" t="s">
        <v>1292</v>
      </c>
      <c r="AE134" s="78">
        <v>81</v>
      </c>
      <c r="AF134" s="78">
        <v>30</v>
      </c>
      <c r="AG134" s="78">
        <v>487</v>
      </c>
      <c r="AH134" s="78">
        <v>0</v>
      </c>
      <c r="AI134" s="78"/>
      <c r="AJ134" s="78" t="s">
        <v>1437</v>
      </c>
      <c r="AK134" s="78"/>
      <c r="AL134" s="78"/>
      <c r="AM134" s="78"/>
      <c r="AN134" s="80">
        <v>43344.44393518518</v>
      </c>
      <c r="AO134" s="82" t="s">
        <v>1769</v>
      </c>
      <c r="AP134" s="78" t="b">
        <v>0</v>
      </c>
      <c r="AQ134" s="78" t="b">
        <v>0</v>
      </c>
      <c r="AR134" s="78" t="b">
        <v>0</v>
      </c>
      <c r="AS134" s="78" t="s">
        <v>1100</v>
      </c>
      <c r="AT134" s="78">
        <v>1</v>
      </c>
      <c r="AU134" s="82" t="s">
        <v>1804</v>
      </c>
      <c r="AV134" s="78" t="b">
        <v>0</v>
      </c>
      <c r="AW134" s="78" t="s">
        <v>1867</v>
      </c>
      <c r="AX134" s="82" t="s">
        <v>1999</v>
      </c>
      <c r="AY134" s="78" t="s">
        <v>66</v>
      </c>
      <c r="AZ134" s="78" t="str">
        <f>REPLACE(INDEX(GroupVertices[Group],MATCH(Vertices[[#This Row],[Vertex]],GroupVertices[Vertex],0)),1,1,"")</f>
        <v>2</v>
      </c>
      <c r="BA134" s="48" t="s">
        <v>535</v>
      </c>
      <c r="BB134" s="48" t="s">
        <v>535</v>
      </c>
      <c r="BC134" s="48" t="s">
        <v>562</v>
      </c>
      <c r="BD134" s="48" t="s">
        <v>562</v>
      </c>
      <c r="BE134" s="48"/>
      <c r="BF134" s="48"/>
      <c r="BG134" s="120" t="s">
        <v>2721</v>
      </c>
      <c r="BH134" s="120" t="s">
        <v>2721</v>
      </c>
      <c r="BI134" s="120" t="s">
        <v>2793</v>
      </c>
      <c r="BJ134" s="120" t="s">
        <v>2793</v>
      </c>
      <c r="BK134" s="120">
        <v>1</v>
      </c>
      <c r="BL134" s="123">
        <v>5</v>
      </c>
      <c r="BM134" s="120">
        <v>0</v>
      </c>
      <c r="BN134" s="123">
        <v>0</v>
      </c>
      <c r="BO134" s="120">
        <v>0</v>
      </c>
      <c r="BP134" s="123">
        <v>0</v>
      </c>
      <c r="BQ134" s="120">
        <v>19</v>
      </c>
      <c r="BR134" s="123">
        <v>95</v>
      </c>
      <c r="BS134" s="120">
        <v>20</v>
      </c>
      <c r="BT134" s="2"/>
      <c r="BU134" s="3"/>
      <c r="BV134" s="3"/>
      <c r="BW134" s="3"/>
      <c r="BX134" s="3"/>
    </row>
    <row r="135" spans="1:76" ht="15">
      <c r="A135" s="64" t="s">
        <v>321</v>
      </c>
      <c r="B135" s="65"/>
      <c r="C135" s="65" t="s">
        <v>64</v>
      </c>
      <c r="D135" s="66">
        <v>163.33677974237412</v>
      </c>
      <c r="E135" s="68"/>
      <c r="F135" s="100" t="s">
        <v>731</v>
      </c>
      <c r="G135" s="65"/>
      <c r="H135" s="69" t="s">
        <v>321</v>
      </c>
      <c r="I135" s="70"/>
      <c r="J135" s="70"/>
      <c r="K135" s="69" t="s">
        <v>2168</v>
      </c>
      <c r="L135" s="73">
        <v>1</v>
      </c>
      <c r="M135" s="74">
        <v>502.2239990234375</v>
      </c>
      <c r="N135" s="74">
        <v>2240.952392578125</v>
      </c>
      <c r="O135" s="75"/>
      <c r="P135" s="76"/>
      <c r="Q135" s="76"/>
      <c r="R135" s="86"/>
      <c r="S135" s="48">
        <v>1</v>
      </c>
      <c r="T135" s="48">
        <v>1</v>
      </c>
      <c r="U135" s="49">
        <v>0</v>
      </c>
      <c r="V135" s="49">
        <v>0</v>
      </c>
      <c r="W135" s="49">
        <v>0</v>
      </c>
      <c r="X135" s="49">
        <v>0.999997</v>
      </c>
      <c r="Y135" s="49">
        <v>0</v>
      </c>
      <c r="Z135" s="49" t="s">
        <v>3029</v>
      </c>
      <c r="AA135" s="71">
        <v>135</v>
      </c>
      <c r="AB135" s="71"/>
      <c r="AC135" s="72"/>
      <c r="AD135" s="78" t="s">
        <v>1293</v>
      </c>
      <c r="AE135" s="78">
        <v>2843</v>
      </c>
      <c r="AF135" s="78">
        <v>1213</v>
      </c>
      <c r="AG135" s="78">
        <v>69098</v>
      </c>
      <c r="AH135" s="78">
        <v>11826</v>
      </c>
      <c r="AI135" s="78"/>
      <c r="AJ135" s="78" t="s">
        <v>1438</v>
      </c>
      <c r="AK135" s="78" t="s">
        <v>1551</v>
      </c>
      <c r="AL135" s="78"/>
      <c r="AM135" s="78"/>
      <c r="AN135" s="80">
        <v>40781.10519675926</v>
      </c>
      <c r="AO135" s="82" t="s">
        <v>1770</v>
      </c>
      <c r="AP135" s="78" t="b">
        <v>0</v>
      </c>
      <c r="AQ135" s="78" t="b">
        <v>0</v>
      </c>
      <c r="AR135" s="78" t="b">
        <v>0</v>
      </c>
      <c r="AS135" s="78" t="s">
        <v>1100</v>
      </c>
      <c r="AT135" s="78">
        <v>76</v>
      </c>
      <c r="AU135" s="82" t="s">
        <v>1804</v>
      </c>
      <c r="AV135" s="78" t="b">
        <v>0</v>
      </c>
      <c r="AW135" s="78" t="s">
        <v>1867</v>
      </c>
      <c r="AX135" s="82" t="s">
        <v>2000</v>
      </c>
      <c r="AY135" s="78" t="s">
        <v>66</v>
      </c>
      <c r="AZ135" s="78" t="str">
        <f>REPLACE(INDEX(GroupVertices[Group],MATCH(Vertices[[#This Row],[Vertex]],GroupVertices[Vertex],0)),1,1,"")</f>
        <v>2</v>
      </c>
      <c r="BA135" s="48"/>
      <c r="BB135" s="48"/>
      <c r="BC135" s="48"/>
      <c r="BD135" s="48"/>
      <c r="BE135" s="48" t="s">
        <v>618</v>
      </c>
      <c r="BF135" s="48" t="s">
        <v>618</v>
      </c>
      <c r="BG135" s="120" t="s">
        <v>2722</v>
      </c>
      <c r="BH135" s="120" t="s">
        <v>2722</v>
      </c>
      <c r="BI135" s="120" t="s">
        <v>2794</v>
      </c>
      <c r="BJ135" s="120" t="s">
        <v>2794</v>
      </c>
      <c r="BK135" s="120">
        <v>0</v>
      </c>
      <c r="BL135" s="123">
        <v>0</v>
      </c>
      <c r="BM135" s="120">
        <v>0</v>
      </c>
      <c r="BN135" s="123">
        <v>0</v>
      </c>
      <c r="BO135" s="120">
        <v>0</v>
      </c>
      <c r="BP135" s="123">
        <v>0</v>
      </c>
      <c r="BQ135" s="120">
        <v>10</v>
      </c>
      <c r="BR135" s="123">
        <v>100</v>
      </c>
      <c r="BS135" s="120">
        <v>10</v>
      </c>
      <c r="BT135" s="2"/>
      <c r="BU135" s="3"/>
      <c r="BV135" s="3"/>
      <c r="BW135" s="3"/>
      <c r="BX135" s="3"/>
    </row>
    <row r="136" spans="1:76" ht="15">
      <c r="A136" s="64" t="s">
        <v>322</v>
      </c>
      <c r="B136" s="65"/>
      <c r="C136" s="65" t="s">
        <v>64</v>
      </c>
      <c r="D136" s="66">
        <v>162.07714310137362</v>
      </c>
      <c r="E136" s="68"/>
      <c r="F136" s="100" t="s">
        <v>732</v>
      </c>
      <c r="G136" s="65"/>
      <c r="H136" s="69" t="s">
        <v>322</v>
      </c>
      <c r="I136" s="70"/>
      <c r="J136" s="70"/>
      <c r="K136" s="69" t="s">
        <v>2169</v>
      </c>
      <c r="L136" s="73">
        <v>1</v>
      </c>
      <c r="M136" s="74">
        <v>8761.3076171875</v>
      </c>
      <c r="N136" s="74">
        <v>1199.8800048828125</v>
      </c>
      <c r="O136" s="75"/>
      <c r="P136" s="76"/>
      <c r="Q136" s="76"/>
      <c r="R136" s="86"/>
      <c r="S136" s="48">
        <v>2</v>
      </c>
      <c r="T136" s="48">
        <v>1</v>
      </c>
      <c r="U136" s="49">
        <v>0</v>
      </c>
      <c r="V136" s="49">
        <v>1</v>
      </c>
      <c r="W136" s="49">
        <v>0</v>
      </c>
      <c r="X136" s="49">
        <v>1.298241</v>
      </c>
      <c r="Y136" s="49">
        <v>0</v>
      </c>
      <c r="Z136" s="49">
        <v>0</v>
      </c>
      <c r="AA136" s="71">
        <v>136</v>
      </c>
      <c r="AB136" s="71"/>
      <c r="AC136" s="72"/>
      <c r="AD136" s="78" t="s">
        <v>1294</v>
      </c>
      <c r="AE136" s="78">
        <v>75</v>
      </c>
      <c r="AF136" s="78">
        <v>70</v>
      </c>
      <c r="AG136" s="78">
        <v>1086</v>
      </c>
      <c r="AH136" s="78">
        <v>42</v>
      </c>
      <c r="AI136" s="78"/>
      <c r="AJ136" s="78" t="s">
        <v>1439</v>
      </c>
      <c r="AK136" s="78" t="s">
        <v>1552</v>
      </c>
      <c r="AL136" s="82" t="s">
        <v>1631</v>
      </c>
      <c r="AM136" s="78"/>
      <c r="AN136" s="80">
        <v>42803.869363425925</v>
      </c>
      <c r="AO136" s="82" t="s">
        <v>1771</v>
      </c>
      <c r="AP136" s="78" t="b">
        <v>0</v>
      </c>
      <c r="AQ136" s="78" t="b">
        <v>0</v>
      </c>
      <c r="AR136" s="78" t="b">
        <v>0</v>
      </c>
      <c r="AS136" s="78" t="s">
        <v>1100</v>
      </c>
      <c r="AT136" s="78">
        <v>0</v>
      </c>
      <c r="AU136" s="82" t="s">
        <v>1804</v>
      </c>
      <c r="AV136" s="78" t="b">
        <v>0</v>
      </c>
      <c r="AW136" s="78" t="s">
        <v>1867</v>
      </c>
      <c r="AX136" s="82" t="s">
        <v>2001</v>
      </c>
      <c r="AY136" s="78" t="s">
        <v>66</v>
      </c>
      <c r="AZ136" s="78" t="str">
        <f>REPLACE(INDEX(GroupVertices[Group],MATCH(Vertices[[#This Row],[Vertex]],GroupVertices[Vertex],0)),1,1,"")</f>
        <v>15</v>
      </c>
      <c r="BA136" s="48" t="s">
        <v>2644</v>
      </c>
      <c r="BB136" s="48" t="s">
        <v>2644</v>
      </c>
      <c r="BC136" s="48" t="s">
        <v>581</v>
      </c>
      <c r="BD136" s="48" t="s">
        <v>581</v>
      </c>
      <c r="BE136" s="48" t="s">
        <v>621</v>
      </c>
      <c r="BF136" s="48" t="s">
        <v>2673</v>
      </c>
      <c r="BG136" s="120" t="s">
        <v>2723</v>
      </c>
      <c r="BH136" s="120" t="s">
        <v>2744</v>
      </c>
      <c r="BI136" s="120" t="s">
        <v>2795</v>
      </c>
      <c r="BJ136" s="120" t="s">
        <v>2811</v>
      </c>
      <c r="BK136" s="120">
        <v>1</v>
      </c>
      <c r="BL136" s="123">
        <v>1.0101010101010102</v>
      </c>
      <c r="BM136" s="120">
        <v>0</v>
      </c>
      <c r="BN136" s="123">
        <v>0</v>
      </c>
      <c r="BO136" s="120">
        <v>0</v>
      </c>
      <c r="BP136" s="123">
        <v>0</v>
      </c>
      <c r="BQ136" s="120">
        <v>98</v>
      </c>
      <c r="BR136" s="123">
        <v>98.98989898989899</v>
      </c>
      <c r="BS136" s="120">
        <v>99</v>
      </c>
      <c r="BT136" s="2"/>
      <c r="BU136" s="3"/>
      <c r="BV136" s="3"/>
      <c r="BW136" s="3"/>
      <c r="BX136" s="3"/>
    </row>
    <row r="137" spans="1:76" ht="15">
      <c r="A137" s="64" t="s">
        <v>323</v>
      </c>
      <c r="B137" s="65"/>
      <c r="C137" s="65" t="s">
        <v>64</v>
      </c>
      <c r="D137" s="66">
        <v>162.21930681676213</v>
      </c>
      <c r="E137" s="68"/>
      <c r="F137" s="100" t="s">
        <v>733</v>
      </c>
      <c r="G137" s="65"/>
      <c r="H137" s="69" t="s">
        <v>323</v>
      </c>
      <c r="I137" s="70"/>
      <c r="J137" s="70"/>
      <c r="K137" s="69" t="s">
        <v>2170</v>
      </c>
      <c r="L137" s="73">
        <v>1</v>
      </c>
      <c r="M137" s="74">
        <v>8761.3076171875</v>
      </c>
      <c r="N137" s="74">
        <v>635.2305908203125</v>
      </c>
      <c r="O137" s="75"/>
      <c r="P137" s="76"/>
      <c r="Q137" s="76"/>
      <c r="R137" s="86"/>
      <c r="S137" s="48">
        <v>0</v>
      </c>
      <c r="T137" s="48">
        <v>1</v>
      </c>
      <c r="U137" s="49">
        <v>0</v>
      </c>
      <c r="V137" s="49">
        <v>1</v>
      </c>
      <c r="W137" s="49">
        <v>0</v>
      </c>
      <c r="X137" s="49">
        <v>0.701752</v>
      </c>
      <c r="Y137" s="49">
        <v>0</v>
      </c>
      <c r="Z137" s="49">
        <v>0</v>
      </c>
      <c r="AA137" s="71">
        <v>137</v>
      </c>
      <c r="AB137" s="71"/>
      <c r="AC137" s="72"/>
      <c r="AD137" s="78" t="s">
        <v>1295</v>
      </c>
      <c r="AE137" s="78">
        <v>1201</v>
      </c>
      <c r="AF137" s="78">
        <v>199</v>
      </c>
      <c r="AG137" s="78">
        <v>1127</v>
      </c>
      <c r="AH137" s="78">
        <v>24</v>
      </c>
      <c r="AI137" s="78"/>
      <c r="AJ137" s="78" t="s">
        <v>1440</v>
      </c>
      <c r="AK137" s="78" t="s">
        <v>1553</v>
      </c>
      <c r="AL137" s="82" t="s">
        <v>1632</v>
      </c>
      <c r="AM137" s="78"/>
      <c r="AN137" s="80">
        <v>42931.35658564815</v>
      </c>
      <c r="AO137" s="82" t="s">
        <v>1772</v>
      </c>
      <c r="AP137" s="78" t="b">
        <v>0</v>
      </c>
      <c r="AQ137" s="78" t="b">
        <v>0</v>
      </c>
      <c r="AR137" s="78" t="b">
        <v>1</v>
      </c>
      <c r="AS137" s="78" t="s">
        <v>1802</v>
      </c>
      <c r="AT137" s="78">
        <v>2</v>
      </c>
      <c r="AU137" s="82" t="s">
        <v>1804</v>
      </c>
      <c r="AV137" s="78" t="b">
        <v>0</v>
      </c>
      <c r="AW137" s="78" t="s">
        <v>1867</v>
      </c>
      <c r="AX137" s="82" t="s">
        <v>2002</v>
      </c>
      <c r="AY137" s="78" t="s">
        <v>66</v>
      </c>
      <c r="AZ137" s="78" t="str">
        <f>REPLACE(INDEX(GroupVertices[Group],MATCH(Vertices[[#This Row],[Vertex]],GroupVertices[Vertex],0)),1,1,"")</f>
        <v>15</v>
      </c>
      <c r="BA137" s="48" t="s">
        <v>2645</v>
      </c>
      <c r="BB137" s="48" t="s">
        <v>2645</v>
      </c>
      <c r="BC137" s="48" t="s">
        <v>582</v>
      </c>
      <c r="BD137" s="48" t="s">
        <v>582</v>
      </c>
      <c r="BE137" s="48" t="s">
        <v>620</v>
      </c>
      <c r="BF137" s="48" t="s">
        <v>2674</v>
      </c>
      <c r="BG137" s="120" t="s">
        <v>2724</v>
      </c>
      <c r="BH137" s="120" t="s">
        <v>2745</v>
      </c>
      <c r="BI137" s="120" t="s">
        <v>2796</v>
      </c>
      <c r="BJ137" s="120" t="s">
        <v>2796</v>
      </c>
      <c r="BK137" s="120">
        <v>0</v>
      </c>
      <c r="BL137" s="123">
        <v>0</v>
      </c>
      <c r="BM137" s="120">
        <v>0</v>
      </c>
      <c r="BN137" s="123">
        <v>0</v>
      </c>
      <c r="BO137" s="120">
        <v>0</v>
      </c>
      <c r="BP137" s="123">
        <v>0</v>
      </c>
      <c r="BQ137" s="120">
        <v>33</v>
      </c>
      <c r="BR137" s="123">
        <v>100</v>
      </c>
      <c r="BS137" s="120">
        <v>33</v>
      </c>
      <c r="BT137" s="2"/>
      <c r="BU137" s="3"/>
      <c r="BV137" s="3"/>
      <c r="BW137" s="3"/>
      <c r="BX137" s="3"/>
    </row>
    <row r="138" spans="1:76" ht="15">
      <c r="A138" s="64" t="s">
        <v>324</v>
      </c>
      <c r="B138" s="65"/>
      <c r="C138" s="65" t="s">
        <v>64</v>
      </c>
      <c r="D138" s="66">
        <v>162.9841255646662</v>
      </c>
      <c r="E138" s="68"/>
      <c r="F138" s="100" t="s">
        <v>734</v>
      </c>
      <c r="G138" s="65"/>
      <c r="H138" s="69" t="s">
        <v>324</v>
      </c>
      <c r="I138" s="70"/>
      <c r="J138" s="70"/>
      <c r="K138" s="69" t="s">
        <v>2171</v>
      </c>
      <c r="L138" s="73">
        <v>1</v>
      </c>
      <c r="M138" s="74">
        <v>1116.8472900390625</v>
      </c>
      <c r="N138" s="74">
        <v>2240.952392578125</v>
      </c>
      <c r="O138" s="75"/>
      <c r="P138" s="76"/>
      <c r="Q138" s="76"/>
      <c r="R138" s="86"/>
      <c r="S138" s="48">
        <v>1</v>
      </c>
      <c r="T138" s="48">
        <v>1</v>
      </c>
      <c r="U138" s="49">
        <v>0</v>
      </c>
      <c r="V138" s="49">
        <v>0</v>
      </c>
      <c r="W138" s="49">
        <v>0</v>
      </c>
      <c r="X138" s="49">
        <v>0.999997</v>
      </c>
      <c r="Y138" s="49">
        <v>0</v>
      </c>
      <c r="Z138" s="49" t="s">
        <v>3029</v>
      </c>
      <c r="AA138" s="71">
        <v>138</v>
      </c>
      <c r="AB138" s="71"/>
      <c r="AC138" s="72"/>
      <c r="AD138" s="78" t="s">
        <v>1296</v>
      </c>
      <c r="AE138" s="78">
        <v>1210</v>
      </c>
      <c r="AF138" s="78">
        <v>893</v>
      </c>
      <c r="AG138" s="78">
        <v>5254</v>
      </c>
      <c r="AH138" s="78">
        <v>1891</v>
      </c>
      <c r="AI138" s="78"/>
      <c r="AJ138" s="78" t="s">
        <v>1441</v>
      </c>
      <c r="AK138" s="78" t="s">
        <v>1554</v>
      </c>
      <c r="AL138" s="82" t="s">
        <v>1633</v>
      </c>
      <c r="AM138" s="78"/>
      <c r="AN138" s="80">
        <v>40576.65893518519</v>
      </c>
      <c r="AO138" s="82" t="s">
        <v>1773</v>
      </c>
      <c r="AP138" s="78" t="b">
        <v>0</v>
      </c>
      <c r="AQ138" s="78" t="b">
        <v>0</v>
      </c>
      <c r="AR138" s="78" t="b">
        <v>1</v>
      </c>
      <c r="AS138" s="78" t="s">
        <v>1100</v>
      </c>
      <c r="AT138" s="78">
        <v>60</v>
      </c>
      <c r="AU138" s="82" t="s">
        <v>1804</v>
      </c>
      <c r="AV138" s="78" t="b">
        <v>0</v>
      </c>
      <c r="AW138" s="78" t="s">
        <v>1867</v>
      </c>
      <c r="AX138" s="82" t="s">
        <v>2003</v>
      </c>
      <c r="AY138" s="78" t="s">
        <v>66</v>
      </c>
      <c r="AZ138" s="78" t="str">
        <f>REPLACE(INDEX(GroupVertices[Group],MATCH(Vertices[[#This Row],[Vertex]],GroupVertices[Vertex],0)),1,1,"")</f>
        <v>2</v>
      </c>
      <c r="BA138" s="48" t="s">
        <v>546</v>
      </c>
      <c r="BB138" s="48" t="s">
        <v>546</v>
      </c>
      <c r="BC138" s="48" t="s">
        <v>562</v>
      </c>
      <c r="BD138" s="48" t="s">
        <v>562</v>
      </c>
      <c r="BE138" s="48"/>
      <c r="BF138" s="48"/>
      <c r="BG138" s="120" t="s">
        <v>2725</v>
      </c>
      <c r="BH138" s="120" t="s">
        <v>2725</v>
      </c>
      <c r="BI138" s="120" t="s">
        <v>2797</v>
      </c>
      <c r="BJ138" s="120" t="s">
        <v>2797</v>
      </c>
      <c r="BK138" s="120">
        <v>0</v>
      </c>
      <c r="BL138" s="123">
        <v>0</v>
      </c>
      <c r="BM138" s="120">
        <v>0</v>
      </c>
      <c r="BN138" s="123">
        <v>0</v>
      </c>
      <c r="BO138" s="120">
        <v>0</v>
      </c>
      <c r="BP138" s="123">
        <v>0</v>
      </c>
      <c r="BQ138" s="120">
        <v>22</v>
      </c>
      <c r="BR138" s="123">
        <v>100</v>
      </c>
      <c r="BS138" s="120">
        <v>22</v>
      </c>
      <c r="BT138" s="2"/>
      <c r="BU138" s="3"/>
      <c r="BV138" s="3"/>
      <c r="BW138" s="3"/>
      <c r="BX138" s="3"/>
    </row>
    <row r="139" spans="1:76" ht="15">
      <c r="A139" s="64" t="s">
        <v>325</v>
      </c>
      <c r="B139" s="65"/>
      <c r="C139" s="65" t="s">
        <v>64</v>
      </c>
      <c r="D139" s="66">
        <v>162.43861363352423</v>
      </c>
      <c r="E139" s="68"/>
      <c r="F139" s="100" t="s">
        <v>735</v>
      </c>
      <c r="G139" s="65"/>
      <c r="H139" s="69" t="s">
        <v>325</v>
      </c>
      <c r="I139" s="70"/>
      <c r="J139" s="70"/>
      <c r="K139" s="69" t="s">
        <v>2172</v>
      </c>
      <c r="L139" s="73">
        <v>1897.1724137931035</v>
      </c>
      <c r="M139" s="74">
        <v>6671.24169921875</v>
      </c>
      <c r="N139" s="74">
        <v>7726.55859375</v>
      </c>
      <c r="O139" s="75"/>
      <c r="P139" s="76"/>
      <c r="Q139" s="76"/>
      <c r="R139" s="86"/>
      <c r="S139" s="48">
        <v>0</v>
      </c>
      <c r="T139" s="48">
        <v>12</v>
      </c>
      <c r="U139" s="49">
        <v>176</v>
      </c>
      <c r="V139" s="49">
        <v>0.0625</v>
      </c>
      <c r="W139" s="49">
        <v>0</v>
      </c>
      <c r="X139" s="49">
        <v>5.718577</v>
      </c>
      <c r="Y139" s="49">
        <v>0</v>
      </c>
      <c r="Z139" s="49">
        <v>0</v>
      </c>
      <c r="AA139" s="71">
        <v>139</v>
      </c>
      <c r="AB139" s="71"/>
      <c r="AC139" s="72"/>
      <c r="AD139" s="78" t="s">
        <v>1297</v>
      </c>
      <c r="AE139" s="78">
        <v>671</v>
      </c>
      <c r="AF139" s="78">
        <v>398</v>
      </c>
      <c r="AG139" s="78">
        <v>26424</v>
      </c>
      <c r="AH139" s="78">
        <v>900</v>
      </c>
      <c r="AI139" s="78"/>
      <c r="AJ139" s="78" t="s">
        <v>1442</v>
      </c>
      <c r="AK139" s="78"/>
      <c r="AL139" s="78"/>
      <c r="AM139" s="78"/>
      <c r="AN139" s="80">
        <v>41540.00681712963</v>
      </c>
      <c r="AO139" s="82" t="s">
        <v>1774</v>
      </c>
      <c r="AP139" s="78" t="b">
        <v>1</v>
      </c>
      <c r="AQ139" s="78" t="b">
        <v>0</v>
      </c>
      <c r="AR139" s="78" t="b">
        <v>1</v>
      </c>
      <c r="AS139" s="78" t="s">
        <v>1100</v>
      </c>
      <c r="AT139" s="78">
        <v>48</v>
      </c>
      <c r="AU139" s="82" t="s">
        <v>1804</v>
      </c>
      <c r="AV139" s="78" t="b">
        <v>0</v>
      </c>
      <c r="AW139" s="78" t="s">
        <v>1867</v>
      </c>
      <c r="AX139" s="82" t="s">
        <v>2004</v>
      </c>
      <c r="AY139" s="78" t="s">
        <v>66</v>
      </c>
      <c r="AZ139" s="78" t="str">
        <f>REPLACE(INDEX(GroupVertices[Group],MATCH(Vertices[[#This Row],[Vertex]],GroupVertices[Vertex],0)),1,1,"")</f>
        <v>5</v>
      </c>
      <c r="BA139" s="48" t="s">
        <v>2646</v>
      </c>
      <c r="BB139" s="48" t="s">
        <v>2646</v>
      </c>
      <c r="BC139" s="48" t="s">
        <v>562</v>
      </c>
      <c r="BD139" s="48" t="s">
        <v>562</v>
      </c>
      <c r="BE139" s="48" t="s">
        <v>594</v>
      </c>
      <c r="BF139" s="48" t="s">
        <v>594</v>
      </c>
      <c r="BG139" s="120" t="s">
        <v>2726</v>
      </c>
      <c r="BH139" s="120" t="s">
        <v>2746</v>
      </c>
      <c r="BI139" s="120" t="s">
        <v>2798</v>
      </c>
      <c r="BJ139" s="120" t="s">
        <v>2798</v>
      </c>
      <c r="BK139" s="120">
        <v>0</v>
      </c>
      <c r="BL139" s="123">
        <v>0</v>
      </c>
      <c r="BM139" s="120">
        <v>0</v>
      </c>
      <c r="BN139" s="123">
        <v>0</v>
      </c>
      <c r="BO139" s="120">
        <v>0</v>
      </c>
      <c r="BP139" s="123">
        <v>0</v>
      </c>
      <c r="BQ139" s="120">
        <v>16</v>
      </c>
      <c r="BR139" s="123">
        <v>100</v>
      </c>
      <c r="BS139" s="120">
        <v>16</v>
      </c>
      <c r="BT139" s="2"/>
      <c r="BU139" s="3"/>
      <c r="BV139" s="3"/>
      <c r="BW139" s="3"/>
      <c r="BX139" s="3"/>
    </row>
    <row r="140" spans="1:76" ht="15">
      <c r="A140" s="64" t="s">
        <v>356</v>
      </c>
      <c r="B140" s="65"/>
      <c r="C140" s="65" t="s">
        <v>64</v>
      </c>
      <c r="D140" s="66">
        <v>404.46517579447794</v>
      </c>
      <c r="E140" s="68"/>
      <c r="F140" s="100" t="s">
        <v>1844</v>
      </c>
      <c r="G140" s="65"/>
      <c r="H140" s="69" t="s">
        <v>356</v>
      </c>
      <c r="I140" s="70"/>
      <c r="J140" s="70"/>
      <c r="K140" s="69" t="s">
        <v>2173</v>
      </c>
      <c r="L140" s="73">
        <v>1</v>
      </c>
      <c r="M140" s="74">
        <v>7600.890625</v>
      </c>
      <c r="N140" s="74">
        <v>7224.50390625</v>
      </c>
      <c r="O140" s="75"/>
      <c r="P140" s="76"/>
      <c r="Q140" s="76"/>
      <c r="R140" s="86"/>
      <c r="S140" s="48">
        <v>1</v>
      </c>
      <c r="T140" s="48">
        <v>0</v>
      </c>
      <c r="U140" s="49">
        <v>0</v>
      </c>
      <c r="V140" s="49">
        <v>0.034483</v>
      </c>
      <c r="W140" s="49">
        <v>0</v>
      </c>
      <c r="X140" s="49">
        <v>0.555066</v>
      </c>
      <c r="Y140" s="49">
        <v>0</v>
      </c>
      <c r="Z140" s="49">
        <v>0</v>
      </c>
      <c r="AA140" s="71">
        <v>140</v>
      </c>
      <c r="AB140" s="71"/>
      <c r="AC140" s="72"/>
      <c r="AD140" s="78" t="s">
        <v>1298</v>
      </c>
      <c r="AE140" s="78">
        <v>3674</v>
      </c>
      <c r="AF140" s="78">
        <v>220014</v>
      </c>
      <c r="AG140" s="78">
        <v>11879</v>
      </c>
      <c r="AH140" s="78">
        <v>1</v>
      </c>
      <c r="AI140" s="78"/>
      <c r="AJ140" s="78" t="s">
        <v>1443</v>
      </c>
      <c r="AK140" s="78" t="s">
        <v>1555</v>
      </c>
      <c r="AL140" s="82" t="s">
        <v>1634</v>
      </c>
      <c r="AM140" s="78"/>
      <c r="AN140" s="80">
        <v>40278.6687962963</v>
      </c>
      <c r="AO140" s="82" t="s">
        <v>1775</v>
      </c>
      <c r="AP140" s="78" t="b">
        <v>0</v>
      </c>
      <c r="AQ140" s="78" t="b">
        <v>0</v>
      </c>
      <c r="AR140" s="78" t="b">
        <v>0</v>
      </c>
      <c r="AS140" s="78" t="s">
        <v>1100</v>
      </c>
      <c r="AT140" s="78">
        <v>3219</v>
      </c>
      <c r="AU140" s="82" t="s">
        <v>1804</v>
      </c>
      <c r="AV140" s="78" t="b">
        <v>1</v>
      </c>
      <c r="AW140" s="78" t="s">
        <v>1867</v>
      </c>
      <c r="AX140" s="82" t="s">
        <v>2005</v>
      </c>
      <c r="AY140" s="78" t="s">
        <v>65</v>
      </c>
      <c r="AZ140" s="78" t="str">
        <f>REPLACE(INDEX(GroupVertices[Group],MATCH(Vertices[[#This Row],[Vertex]],GroupVertices[Vertex],0)),1,1,"")</f>
        <v>5</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357</v>
      </c>
      <c r="B141" s="65"/>
      <c r="C141" s="65" t="s">
        <v>64</v>
      </c>
      <c r="D141" s="66">
        <v>206.2625074795668</v>
      </c>
      <c r="E141" s="68"/>
      <c r="F141" s="100" t="s">
        <v>1845</v>
      </c>
      <c r="G141" s="65"/>
      <c r="H141" s="69" t="s">
        <v>357</v>
      </c>
      <c r="I141" s="70"/>
      <c r="J141" s="70"/>
      <c r="K141" s="69" t="s">
        <v>2174</v>
      </c>
      <c r="L141" s="73">
        <v>1</v>
      </c>
      <c r="M141" s="74">
        <v>6937.58740234375</v>
      </c>
      <c r="N141" s="74">
        <v>7169.90283203125</v>
      </c>
      <c r="O141" s="75"/>
      <c r="P141" s="76"/>
      <c r="Q141" s="76"/>
      <c r="R141" s="86"/>
      <c r="S141" s="48">
        <v>1</v>
      </c>
      <c r="T141" s="48">
        <v>0</v>
      </c>
      <c r="U141" s="49">
        <v>0</v>
      </c>
      <c r="V141" s="49">
        <v>0.034483</v>
      </c>
      <c r="W141" s="49">
        <v>0</v>
      </c>
      <c r="X141" s="49">
        <v>0.555066</v>
      </c>
      <c r="Y141" s="49">
        <v>0</v>
      </c>
      <c r="Z141" s="49">
        <v>0</v>
      </c>
      <c r="AA141" s="71">
        <v>141</v>
      </c>
      <c r="AB141" s="71"/>
      <c r="AC141" s="72"/>
      <c r="AD141" s="78" t="s">
        <v>1299</v>
      </c>
      <c r="AE141" s="78">
        <v>408</v>
      </c>
      <c r="AF141" s="78">
        <v>40164</v>
      </c>
      <c r="AG141" s="78">
        <v>1824</v>
      </c>
      <c r="AH141" s="78">
        <v>2</v>
      </c>
      <c r="AI141" s="78"/>
      <c r="AJ141" s="78" t="s">
        <v>1444</v>
      </c>
      <c r="AK141" s="78" t="s">
        <v>1483</v>
      </c>
      <c r="AL141" s="82" t="s">
        <v>1635</v>
      </c>
      <c r="AM141" s="78"/>
      <c r="AN141" s="80">
        <v>41516.62185185185</v>
      </c>
      <c r="AO141" s="82" t="s">
        <v>1776</v>
      </c>
      <c r="AP141" s="78" t="b">
        <v>0</v>
      </c>
      <c r="AQ141" s="78" t="b">
        <v>0</v>
      </c>
      <c r="AR141" s="78" t="b">
        <v>0</v>
      </c>
      <c r="AS141" s="78" t="s">
        <v>1100</v>
      </c>
      <c r="AT141" s="78">
        <v>495</v>
      </c>
      <c r="AU141" s="82" t="s">
        <v>1815</v>
      </c>
      <c r="AV141" s="78" t="b">
        <v>1</v>
      </c>
      <c r="AW141" s="78" t="s">
        <v>1867</v>
      </c>
      <c r="AX141" s="82" t="s">
        <v>2006</v>
      </c>
      <c r="AY141" s="78" t="s">
        <v>65</v>
      </c>
      <c r="AZ141" s="78" t="str">
        <f>REPLACE(INDEX(GroupVertices[Group],MATCH(Vertices[[#This Row],[Vertex]],GroupVertices[Vertex],0)),1,1,"")</f>
        <v>5</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358</v>
      </c>
      <c r="B142" s="65"/>
      <c r="C142" s="65" t="s">
        <v>64</v>
      </c>
      <c r="D142" s="66">
        <v>186.11603553369585</v>
      </c>
      <c r="E142" s="68"/>
      <c r="F142" s="100" t="s">
        <v>1846</v>
      </c>
      <c r="G142" s="65"/>
      <c r="H142" s="69" t="s">
        <v>358</v>
      </c>
      <c r="I142" s="70"/>
      <c r="J142" s="70"/>
      <c r="K142" s="69" t="s">
        <v>2175</v>
      </c>
      <c r="L142" s="73">
        <v>1</v>
      </c>
      <c r="M142" s="74">
        <v>7463.7333984375</v>
      </c>
      <c r="N142" s="74">
        <v>7800.6064453125</v>
      </c>
      <c r="O142" s="75"/>
      <c r="P142" s="76"/>
      <c r="Q142" s="76"/>
      <c r="R142" s="86"/>
      <c r="S142" s="48">
        <v>1</v>
      </c>
      <c r="T142" s="48">
        <v>0</v>
      </c>
      <c r="U142" s="49">
        <v>0</v>
      </c>
      <c r="V142" s="49">
        <v>0.034483</v>
      </c>
      <c r="W142" s="49">
        <v>0</v>
      </c>
      <c r="X142" s="49">
        <v>0.555066</v>
      </c>
      <c r="Y142" s="49">
        <v>0</v>
      </c>
      <c r="Z142" s="49">
        <v>0</v>
      </c>
      <c r="AA142" s="71">
        <v>142</v>
      </c>
      <c r="AB142" s="71"/>
      <c r="AC142" s="72"/>
      <c r="AD142" s="78" t="s">
        <v>1300</v>
      </c>
      <c r="AE142" s="78">
        <v>1200</v>
      </c>
      <c r="AF142" s="78">
        <v>21883</v>
      </c>
      <c r="AG142" s="78">
        <v>3192</v>
      </c>
      <c r="AH142" s="78">
        <v>369</v>
      </c>
      <c r="AI142" s="78"/>
      <c r="AJ142" s="78" t="s">
        <v>1445</v>
      </c>
      <c r="AK142" s="78" t="s">
        <v>1556</v>
      </c>
      <c r="AL142" s="82" t="s">
        <v>1636</v>
      </c>
      <c r="AM142" s="78"/>
      <c r="AN142" s="80">
        <v>40556.66542824074</v>
      </c>
      <c r="AO142" s="82" t="s">
        <v>1777</v>
      </c>
      <c r="AP142" s="78" t="b">
        <v>0</v>
      </c>
      <c r="AQ142" s="78" t="b">
        <v>0</v>
      </c>
      <c r="AR142" s="78" t="b">
        <v>1</v>
      </c>
      <c r="AS142" s="78" t="s">
        <v>1100</v>
      </c>
      <c r="AT142" s="78">
        <v>722</v>
      </c>
      <c r="AU142" s="82" t="s">
        <v>1809</v>
      </c>
      <c r="AV142" s="78" t="b">
        <v>1</v>
      </c>
      <c r="AW142" s="78" t="s">
        <v>1867</v>
      </c>
      <c r="AX142" s="82" t="s">
        <v>2007</v>
      </c>
      <c r="AY142" s="78" t="s">
        <v>65</v>
      </c>
      <c r="AZ142" s="78" t="str">
        <f>REPLACE(INDEX(GroupVertices[Group],MATCH(Vertices[[#This Row],[Vertex]],GroupVertices[Vertex],0)),1,1,"")</f>
        <v>5</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359</v>
      </c>
      <c r="B143" s="65"/>
      <c r="C143" s="65" t="s">
        <v>64</v>
      </c>
      <c r="D143" s="66">
        <v>235.57688600153864</v>
      </c>
      <c r="E143" s="68"/>
      <c r="F143" s="100" t="s">
        <v>1847</v>
      </c>
      <c r="G143" s="65"/>
      <c r="H143" s="69" t="s">
        <v>359</v>
      </c>
      <c r="I143" s="70"/>
      <c r="J143" s="70"/>
      <c r="K143" s="69" t="s">
        <v>2176</v>
      </c>
      <c r="L143" s="73">
        <v>1</v>
      </c>
      <c r="M143" s="74">
        <v>5877.47412109375</v>
      </c>
      <c r="N143" s="74">
        <v>8306.8515625</v>
      </c>
      <c r="O143" s="75"/>
      <c r="P143" s="76"/>
      <c r="Q143" s="76"/>
      <c r="R143" s="86"/>
      <c r="S143" s="48">
        <v>1</v>
      </c>
      <c r="T143" s="48">
        <v>0</v>
      </c>
      <c r="U143" s="49">
        <v>0</v>
      </c>
      <c r="V143" s="49">
        <v>0.034483</v>
      </c>
      <c r="W143" s="49">
        <v>0</v>
      </c>
      <c r="X143" s="49">
        <v>0.555066</v>
      </c>
      <c r="Y143" s="49">
        <v>0</v>
      </c>
      <c r="Z143" s="49">
        <v>0</v>
      </c>
      <c r="AA143" s="71">
        <v>143</v>
      </c>
      <c r="AB143" s="71"/>
      <c r="AC143" s="72"/>
      <c r="AD143" s="78" t="s">
        <v>1301</v>
      </c>
      <c r="AE143" s="78">
        <v>1279</v>
      </c>
      <c r="AF143" s="78">
        <v>66764</v>
      </c>
      <c r="AG143" s="78">
        <v>5469</v>
      </c>
      <c r="AH143" s="78">
        <v>1207</v>
      </c>
      <c r="AI143" s="78">
        <v>-18000</v>
      </c>
      <c r="AJ143" s="78" t="s">
        <v>1446</v>
      </c>
      <c r="AK143" s="78" t="s">
        <v>1557</v>
      </c>
      <c r="AL143" s="82" t="s">
        <v>1637</v>
      </c>
      <c r="AM143" s="78" t="s">
        <v>1659</v>
      </c>
      <c r="AN143" s="80">
        <v>40731.63146990741</v>
      </c>
      <c r="AO143" s="82" t="s">
        <v>1778</v>
      </c>
      <c r="AP143" s="78" t="b">
        <v>0</v>
      </c>
      <c r="AQ143" s="78" t="b">
        <v>0</v>
      </c>
      <c r="AR143" s="78" t="b">
        <v>1</v>
      </c>
      <c r="AS143" s="78" t="s">
        <v>1100</v>
      </c>
      <c r="AT143" s="78">
        <v>602</v>
      </c>
      <c r="AU143" s="82" t="s">
        <v>1816</v>
      </c>
      <c r="AV143" s="78" t="b">
        <v>1</v>
      </c>
      <c r="AW143" s="78" t="s">
        <v>1867</v>
      </c>
      <c r="AX143" s="82" t="s">
        <v>2008</v>
      </c>
      <c r="AY143" s="78" t="s">
        <v>65</v>
      </c>
      <c r="AZ143" s="78" t="str">
        <f>REPLACE(INDEX(GroupVertices[Group],MATCH(Vertices[[#This Row],[Vertex]],GroupVertices[Vertex],0)),1,1,"")</f>
        <v>5</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360</v>
      </c>
      <c r="B144" s="65"/>
      <c r="C144" s="65" t="s">
        <v>64</v>
      </c>
      <c r="D144" s="66">
        <v>225.6122013926789</v>
      </c>
      <c r="E144" s="68"/>
      <c r="F144" s="100" t="s">
        <v>1848</v>
      </c>
      <c r="G144" s="65"/>
      <c r="H144" s="69" t="s">
        <v>360</v>
      </c>
      <c r="I144" s="70"/>
      <c r="J144" s="70"/>
      <c r="K144" s="69" t="s">
        <v>2177</v>
      </c>
      <c r="L144" s="73">
        <v>1</v>
      </c>
      <c r="M144" s="74">
        <v>6132.7626953125</v>
      </c>
      <c r="N144" s="74">
        <v>6819.08251953125</v>
      </c>
      <c r="O144" s="75"/>
      <c r="P144" s="76"/>
      <c r="Q144" s="76"/>
      <c r="R144" s="86"/>
      <c r="S144" s="48">
        <v>1</v>
      </c>
      <c r="T144" s="48">
        <v>0</v>
      </c>
      <c r="U144" s="49">
        <v>0</v>
      </c>
      <c r="V144" s="49">
        <v>0.034483</v>
      </c>
      <c r="W144" s="49">
        <v>0</v>
      </c>
      <c r="X144" s="49">
        <v>0.555066</v>
      </c>
      <c r="Y144" s="49">
        <v>0</v>
      </c>
      <c r="Z144" s="49">
        <v>0</v>
      </c>
      <c r="AA144" s="71">
        <v>144</v>
      </c>
      <c r="AB144" s="71"/>
      <c r="AC144" s="72"/>
      <c r="AD144" s="78" t="s">
        <v>1302</v>
      </c>
      <c r="AE144" s="78">
        <v>244</v>
      </c>
      <c r="AF144" s="78">
        <v>57722</v>
      </c>
      <c r="AG144" s="78">
        <v>2249</v>
      </c>
      <c r="AH144" s="78">
        <v>1024</v>
      </c>
      <c r="AI144" s="78">
        <v>-18000</v>
      </c>
      <c r="AJ144" s="78" t="s">
        <v>1447</v>
      </c>
      <c r="AK144" s="78" t="s">
        <v>1518</v>
      </c>
      <c r="AL144" s="82" t="s">
        <v>1638</v>
      </c>
      <c r="AM144" s="78" t="s">
        <v>1659</v>
      </c>
      <c r="AN144" s="80">
        <v>42250.659791666665</v>
      </c>
      <c r="AO144" s="82" t="s">
        <v>1779</v>
      </c>
      <c r="AP144" s="78" t="b">
        <v>1</v>
      </c>
      <c r="AQ144" s="78" t="b">
        <v>0</v>
      </c>
      <c r="AR144" s="78" t="b">
        <v>1</v>
      </c>
      <c r="AS144" s="78" t="s">
        <v>1100</v>
      </c>
      <c r="AT144" s="78">
        <v>241</v>
      </c>
      <c r="AU144" s="82" t="s">
        <v>1804</v>
      </c>
      <c r="AV144" s="78" t="b">
        <v>1</v>
      </c>
      <c r="AW144" s="78" t="s">
        <v>1867</v>
      </c>
      <c r="AX144" s="82" t="s">
        <v>2009</v>
      </c>
      <c r="AY144" s="78" t="s">
        <v>65</v>
      </c>
      <c r="AZ144" s="78" t="str">
        <f>REPLACE(INDEX(GroupVertices[Group],MATCH(Vertices[[#This Row],[Vertex]],GroupVertices[Vertex],0)),1,1,"")</f>
        <v>5</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361</v>
      </c>
      <c r="B145" s="65"/>
      <c r="C145" s="65" t="s">
        <v>64</v>
      </c>
      <c r="D145" s="66">
        <v>173.4017503830196</v>
      </c>
      <c r="E145" s="68"/>
      <c r="F145" s="100" t="s">
        <v>1849</v>
      </c>
      <c r="G145" s="65"/>
      <c r="H145" s="69" t="s">
        <v>361</v>
      </c>
      <c r="I145" s="70"/>
      <c r="J145" s="70"/>
      <c r="K145" s="69" t="s">
        <v>2178</v>
      </c>
      <c r="L145" s="73">
        <v>1</v>
      </c>
      <c r="M145" s="74">
        <v>6590.572265625</v>
      </c>
      <c r="N145" s="74">
        <v>6564.04931640625</v>
      </c>
      <c r="O145" s="75"/>
      <c r="P145" s="76"/>
      <c r="Q145" s="76"/>
      <c r="R145" s="86"/>
      <c r="S145" s="48">
        <v>1</v>
      </c>
      <c r="T145" s="48">
        <v>0</v>
      </c>
      <c r="U145" s="49">
        <v>0</v>
      </c>
      <c r="V145" s="49">
        <v>0.034483</v>
      </c>
      <c r="W145" s="49">
        <v>0</v>
      </c>
      <c r="X145" s="49">
        <v>0.555066</v>
      </c>
      <c r="Y145" s="49">
        <v>0</v>
      </c>
      <c r="Z145" s="49">
        <v>0</v>
      </c>
      <c r="AA145" s="71">
        <v>145</v>
      </c>
      <c r="AB145" s="71"/>
      <c r="AC145" s="72"/>
      <c r="AD145" s="78" t="s">
        <v>1303</v>
      </c>
      <c r="AE145" s="78">
        <v>1008</v>
      </c>
      <c r="AF145" s="78">
        <v>10346</v>
      </c>
      <c r="AG145" s="78">
        <v>34968</v>
      </c>
      <c r="AH145" s="78">
        <v>10343</v>
      </c>
      <c r="AI145" s="78"/>
      <c r="AJ145" s="78" t="s">
        <v>1448</v>
      </c>
      <c r="AK145" s="78" t="s">
        <v>1558</v>
      </c>
      <c r="AL145" s="82" t="s">
        <v>1639</v>
      </c>
      <c r="AM145" s="78"/>
      <c r="AN145" s="80">
        <v>39928.98981481481</v>
      </c>
      <c r="AO145" s="82" t="s">
        <v>1780</v>
      </c>
      <c r="AP145" s="78" t="b">
        <v>0</v>
      </c>
      <c r="AQ145" s="78" t="b">
        <v>0</v>
      </c>
      <c r="AR145" s="78" t="b">
        <v>1</v>
      </c>
      <c r="AS145" s="78" t="s">
        <v>1100</v>
      </c>
      <c r="AT145" s="78">
        <v>305</v>
      </c>
      <c r="AU145" s="82" t="s">
        <v>1804</v>
      </c>
      <c r="AV145" s="78" t="b">
        <v>0</v>
      </c>
      <c r="AW145" s="78" t="s">
        <v>1867</v>
      </c>
      <c r="AX145" s="82" t="s">
        <v>2010</v>
      </c>
      <c r="AY145" s="78" t="s">
        <v>65</v>
      </c>
      <c r="AZ145" s="78" t="str">
        <f>REPLACE(INDEX(GroupVertices[Group],MATCH(Vertices[[#This Row],[Vertex]],GroupVertices[Vertex],0)),1,1,"")</f>
        <v>5</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362</v>
      </c>
      <c r="B146" s="65"/>
      <c r="C146" s="65" t="s">
        <v>64</v>
      </c>
      <c r="D146" s="66">
        <v>162.6083284565462</v>
      </c>
      <c r="E146" s="68"/>
      <c r="F146" s="100" t="s">
        <v>1850</v>
      </c>
      <c r="G146" s="65"/>
      <c r="H146" s="69" t="s">
        <v>362</v>
      </c>
      <c r="I146" s="70"/>
      <c r="J146" s="70"/>
      <c r="K146" s="69" t="s">
        <v>2179</v>
      </c>
      <c r="L146" s="73">
        <v>1</v>
      </c>
      <c r="M146" s="74">
        <v>6614.1650390625</v>
      </c>
      <c r="N146" s="74">
        <v>8441.857421875</v>
      </c>
      <c r="O146" s="75"/>
      <c r="P146" s="76"/>
      <c r="Q146" s="76"/>
      <c r="R146" s="86"/>
      <c r="S146" s="48">
        <v>1</v>
      </c>
      <c r="T146" s="48">
        <v>0</v>
      </c>
      <c r="U146" s="49">
        <v>0</v>
      </c>
      <c r="V146" s="49">
        <v>0.034483</v>
      </c>
      <c r="W146" s="49">
        <v>0</v>
      </c>
      <c r="X146" s="49">
        <v>0.555066</v>
      </c>
      <c r="Y146" s="49">
        <v>0</v>
      </c>
      <c r="Z146" s="49">
        <v>0</v>
      </c>
      <c r="AA146" s="71">
        <v>146</v>
      </c>
      <c r="AB146" s="71"/>
      <c r="AC146" s="72"/>
      <c r="AD146" s="78" t="s">
        <v>1304</v>
      </c>
      <c r="AE146" s="78">
        <v>96</v>
      </c>
      <c r="AF146" s="78">
        <v>552</v>
      </c>
      <c r="AG146" s="78">
        <v>39</v>
      </c>
      <c r="AH146" s="78">
        <v>2</v>
      </c>
      <c r="AI146" s="78"/>
      <c r="AJ146" s="78"/>
      <c r="AK146" s="78"/>
      <c r="AL146" s="82" t="s">
        <v>1640</v>
      </c>
      <c r="AM146" s="78"/>
      <c r="AN146" s="80">
        <v>41974.08760416666</v>
      </c>
      <c r="AO146" s="82" t="s">
        <v>1781</v>
      </c>
      <c r="AP146" s="78" t="b">
        <v>0</v>
      </c>
      <c r="AQ146" s="78" t="b">
        <v>0</v>
      </c>
      <c r="AR146" s="78" t="b">
        <v>0</v>
      </c>
      <c r="AS146" s="78" t="s">
        <v>1100</v>
      </c>
      <c r="AT146" s="78">
        <v>13</v>
      </c>
      <c r="AU146" s="82" t="s">
        <v>1817</v>
      </c>
      <c r="AV146" s="78" t="b">
        <v>0</v>
      </c>
      <c r="AW146" s="78" t="s">
        <v>1867</v>
      </c>
      <c r="AX146" s="82" t="s">
        <v>2011</v>
      </c>
      <c r="AY146" s="78" t="s">
        <v>65</v>
      </c>
      <c r="AZ146" s="78" t="str">
        <f>REPLACE(INDEX(GroupVertices[Group],MATCH(Vertices[[#This Row],[Vertex]],GroupVertices[Vertex],0)),1,1,"")</f>
        <v>5</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363</v>
      </c>
      <c r="B147" s="65"/>
      <c r="C147" s="65" t="s">
        <v>64</v>
      </c>
      <c r="D147" s="66">
        <v>173.8546905925132</v>
      </c>
      <c r="E147" s="68"/>
      <c r="F147" s="100" t="s">
        <v>1851</v>
      </c>
      <c r="G147" s="65"/>
      <c r="H147" s="69" t="s">
        <v>363</v>
      </c>
      <c r="I147" s="70"/>
      <c r="J147" s="70"/>
      <c r="K147" s="69" t="s">
        <v>2180</v>
      </c>
      <c r="L147" s="73">
        <v>1</v>
      </c>
      <c r="M147" s="74">
        <v>5879.396484375</v>
      </c>
      <c r="N147" s="74">
        <v>7272.15576171875</v>
      </c>
      <c r="O147" s="75"/>
      <c r="P147" s="76"/>
      <c r="Q147" s="76"/>
      <c r="R147" s="86"/>
      <c r="S147" s="48">
        <v>1</v>
      </c>
      <c r="T147" s="48">
        <v>0</v>
      </c>
      <c r="U147" s="49">
        <v>0</v>
      </c>
      <c r="V147" s="49">
        <v>0.034483</v>
      </c>
      <c r="W147" s="49">
        <v>0</v>
      </c>
      <c r="X147" s="49">
        <v>0.555066</v>
      </c>
      <c r="Y147" s="49">
        <v>0</v>
      </c>
      <c r="Z147" s="49">
        <v>0</v>
      </c>
      <c r="AA147" s="71">
        <v>147</v>
      </c>
      <c r="AB147" s="71"/>
      <c r="AC147" s="72"/>
      <c r="AD147" s="78" t="s">
        <v>1305</v>
      </c>
      <c r="AE147" s="78">
        <v>225</v>
      </c>
      <c r="AF147" s="78">
        <v>10757</v>
      </c>
      <c r="AG147" s="78">
        <v>2750</v>
      </c>
      <c r="AH147" s="78">
        <v>133</v>
      </c>
      <c r="AI147" s="78"/>
      <c r="AJ147" s="78" t="s">
        <v>1449</v>
      </c>
      <c r="AK147" s="78" t="s">
        <v>1483</v>
      </c>
      <c r="AL147" s="82" t="s">
        <v>1641</v>
      </c>
      <c r="AM147" s="78"/>
      <c r="AN147" s="80">
        <v>40647.828125</v>
      </c>
      <c r="AO147" s="82" t="s">
        <v>1782</v>
      </c>
      <c r="AP147" s="78" t="b">
        <v>0</v>
      </c>
      <c r="AQ147" s="78" t="b">
        <v>0</v>
      </c>
      <c r="AR147" s="78" t="b">
        <v>1</v>
      </c>
      <c r="AS147" s="78" t="s">
        <v>1100</v>
      </c>
      <c r="AT147" s="78">
        <v>262</v>
      </c>
      <c r="AU147" s="82" t="s">
        <v>1804</v>
      </c>
      <c r="AV147" s="78" t="b">
        <v>1</v>
      </c>
      <c r="AW147" s="78" t="s">
        <v>1867</v>
      </c>
      <c r="AX147" s="82" t="s">
        <v>2012</v>
      </c>
      <c r="AY147" s="78" t="s">
        <v>65</v>
      </c>
      <c r="AZ147" s="78" t="str">
        <f>REPLACE(INDEX(GroupVertices[Group],MATCH(Vertices[[#This Row],[Vertex]],GroupVertices[Vertex],0)),1,1,"")</f>
        <v>5</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364</v>
      </c>
      <c r="B148" s="65"/>
      <c r="C148" s="65" t="s">
        <v>64</v>
      </c>
      <c r="D148" s="66">
        <v>163.76106679992898</v>
      </c>
      <c r="E148" s="68"/>
      <c r="F148" s="100" t="s">
        <v>1852</v>
      </c>
      <c r="G148" s="65"/>
      <c r="H148" s="69" t="s">
        <v>364</v>
      </c>
      <c r="I148" s="70"/>
      <c r="J148" s="70"/>
      <c r="K148" s="69" t="s">
        <v>2181</v>
      </c>
      <c r="L148" s="73">
        <v>1</v>
      </c>
      <c r="M148" s="74">
        <v>5736.91796875</v>
      </c>
      <c r="N148" s="74">
        <v>7784.9501953125</v>
      </c>
      <c r="O148" s="75"/>
      <c r="P148" s="76"/>
      <c r="Q148" s="76"/>
      <c r="R148" s="86"/>
      <c r="S148" s="48">
        <v>1</v>
      </c>
      <c r="T148" s="48">
        <v>0</v>
      </c>
      <c r="U148" s="49">
        <v>0</v>
      </c>
      <c r="V148" s="49">
        <v>0.034483</v>
      </c>
      <c r="W148" s="49">
        <v>0</v>
      </c>
      <c r="X148" s="49">
        <v>0.555066</v>
      </c>
      <c r="Y148" s="49">
        <v>0</v>
      </c>
      <c r="Z148" s="49">
        <v>0</v>
      </c>
      <c r="AA148" s="71">
        <v>148</v>
      </c>
      <c r="AB148" s="71"/>
      <c r="AC148" s="72"/>
      <c r="AD148" s="78" t="s">
        <v>1306</v>
      </c>
      <c r="AE148" s="78">
        <v>165</v>
      </c>
      <c r="AF148" s="78">
        <v>1598</v>
      </c>
      <c r="AG148" s="78">
        <v>428</v>
      </c>
      <c r="AH148" s="78">
        <v>101</v>
      </c>
      <c r="AI148" s="78">
        <v>-14400</v>
      </c>
      <c r="AJ148" s="78"/>
      <c r="AK148" s="78"/>
      <c r="AL148" s="78"/>
      <c r="AM148" s="78" t="s">
        <v>1659</v>
      </c>
      <c r="AN148" s="80">
        <v>39938.64577546297</v>
      </c>
      <c r="AO148" s="82" t="s">
        <v>1783</v>
      </c>
      <c r="AP148" s="78" t="b">
        <v>1</v>
      </c>
      <c r="AQ148" s="78" t="b">
        <v>0</v>
      </c>
      <c r="AR148" s="78" t="b">
        <v>0</v>
      </c>
      <c r="AS148" s="78" t="s">
        <v>1100</v>
      </c>
      <c r="AT148" s="78">
        <v>45</v>
      </c>
      <c r="AU148" s="82" t="s">
        <v>1804</v>
      </c>
      <c r="AV148" s="78" t="b">
        <v>0</v>
      </c>
      <c r="AW148" s="78" t="s">
        <v>1867</v>
      </c>
      <c r="AX148" s="82" t="s">
        <v>2013</v>
      </c>
      <c r="AY148" s="78" t="s">
        <v>65</v>
      </c>
      <c r="AZ148" s="78" t="str">
        <f>REPLACE(INDEX(GroupVertices[Group],MATCH(Vertices[[#This Row],[Vertex]],GroupVertices[Vertex],0)),1,1,"")</f>
        <v>5</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365</v>
      </c>
      <c r="B149" s="65"/>
      <c r="C149" s="65" t="s">
        <v>64</v>
      </c>
      <c r="D149" s="66">
        <v>165.40862303640824</v>
      </c>
      <c r="E149" s="68"/>
      <c r="F149" s="100" t="s">
        <v>1853</v>
      </c>
      <c r="G149" s="65"/>
      <c r="H149" s="69" t="s">
        <v>365</v>
      </c>
      <c r="I149" s="70"/>
      <c r="J149" s="70"/>
      <c r="K149" s="69" t="s">
        <v>2182</v>
      </c>
      <c r="L149" s="73">
        <v>1</v>
      </c>
      <c r="M149" s="74">
        <v>7204.3984375</v>
      </c>
      <c r="N149" s="74">
        <v>6658.42333984375</v>
      </c>
      <c r="O149" s="75"/>
      <c r="P149" s="76"/>
      <c r="Q149" s="76"/>
      <c r="R149" s="86"/>
      <c r="S149" s="48">
        <v>1</v>
      </c>
      <c r="T149" s="48">
        <v>0</v>
      </c>
      <c r="U149" s="49">
        <v>0</v>
      </c>
      <c r="V149" s="49">
        <v>0.034483</v>
      </c>
      <c r="W149" s="49">
        <v>0</v>
      </c>
      <c r="X149" s="49">
        <v>0.555066</v>
      </c>
      <c r="Y149" s="49">
        <v>0</v>
      </c>
      <c r="Z149" s="49">
        <v>0</v>
      </c>
      <c r="AA149" s="71">
        <v>149</v>
      </c>
      <c r="AB149" s="71"/>
      <c r="AC149" s="72"/>
      <c r="AD149" s="78" t="s">
        <v>1307</v>
      </c>
      <c r="AE149" s="78">
        <v>346</v>
      </c>
      <c r="AF149" s="78">
        <v>3093</v>
      </c>
      <c r="AG149" s="78">
        <v>1404</v>
      </c>
      <c r="AH149" s="78">
        <v>895</v>
      </c>
      <c r="AI149" s="78"/>
      <c r="AJ149" s="78" t="s">
        <v>1450</v>
      </c>
      <c r="AK149" s="78" t="s">
        <v>1559</v>
      </c>
      <c r="AL149" s="82" t="s">
        <v>1642</v>
      </c>
      <c r="AM149" s="78"/>
      <c r="AN149" s="80">
        <v>40603.84243055555</v>
      </c>
      <c r="AO149" s="82" t="s">
        <v>1784</v>
      </c>
      <c r="AP149" s="78" t="b">
        <v>1</v>
      </c>
      <c r="AQ149" s="78" t="b">
        <v>0</v>
      </c>
      <c r="AR149" s="78" t="b">
        <v>0</v>
      </c>
      <c r="AS149" s="78" t="s">
        <v>1100</v>
      </c>
      <c r="AT149" s="78">
        <v>127</v>
      </c>
      <c r="AU149" s="82" t="s">
        <v>1804</v>
      </c>
      <c r="AV149" s="78" t="b">
        <v>0</v>
      </c>
      <c r="AW149" s="78" t="s">
        <v>1867</v>
      </c>
      <c r="AX149" s="82" t="s">
        <v>2014</v>
      </c>
      <c r="AY149" s="78" t="s">
        <v>65</v>
      </c>
      <c r="AZ149" s="78" t="str">
        <f>REPLACE(INDEX(GroupVertices[Group],MATCH(Vertices[[#This Row],[Vertex]],GroupVertices[Vertex],0)),1,1,"")</f>
        <v>5</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366</v>
      </c>
      <c r="B150" s="65"/>
      <c r="C150" s="65" t="s">
        <v>64</v>
      </c>
      <c r="D150" s="66">
        <v>164.2691092246895</v>
      </c>
      <c r="E150" s="68"/>
      <c r="F150" s="100" t="s">
        <v>1854</v>
      </c>
      <c r="G150" s="65"/>
      <c r="H150" s="69" t="s">
        <v>366</v>
      </c>
      <c r="I150" s="70"/>
      <c r="J150" s="70"/>
      <c r="K150" s="69" t="s">
        <v>2183</v>
      </c>
      <c r="L150" s="73">
        <v>1</v>
      </c>
      <c r="M150" s="74">
        <v>6199.71728515625</v>
      </c>
      <c r="N150" s="74">
        <v>8750.30078125</v>
      </c>
      <c r="O150" s="75"/>
      <c r="P150" s="76"/>
      <c r="Q150" s="76"/>
      <c r="R150" s="86"/>
      <c r="S150" s="48">
        <v>1</v>
      </c>
      <c r="T150" s="48">
        <v>0</v>
      </c>
      <c r="U150" s="49">
        <v>0</v>
      </c>
      <c r="V150" s="49">
        <v>0.034483</v>
      </c>
      <c r="W150" s="49">
        <v>0</v>
      </c>
      <c r="X150" s="49">
        <v>0.555066</v>
      </c>
      <c r="Y150" s="49">
        <v>0</v>
      </c>
      <c r="Z150" s="49">
        <v>0</v>
      </c>
      <c r="AA150" s="71">
        <v>150</v>
      </c>
      <c r="AB150" s="71"/>
      <c r="AC150" s="72"/>
      <c r="AD150" s="78" t="s">
        <v>1308</v>
      </c>
      <c r="AE150" s="78">
        <v>594</v>
      </c>
      <c r="AF150" s="78">
        <v>2059</v>
      </c>
      <c r="AG150" s="78">
        <v>458</v>
      </c>
      <c r="AH150" s="78">
        <v>1679</v>
      </c>
      <c r="AI150" s="78"/>
      <c r="AJ150" s="78" t="s">
        <v>1451</v>
      </c>
      <c r="AK150" s="78" t="s">
        <v>1560</v>
      </c>
      <c r="AL150" s="82" t="s">
        <v>1643</v>
      </c>
      <c r="AM150" s="78"/>
      <c r="AN150" s="80">
        <v>43103.67034722222</v>
      </c>
      <c r="AO150" s="82" t="s">
        <v>1785</v>
      </c>
      <c r="AP150" s="78" t="b">
        <v>1</v>
      </c>
      <c r="AQ150" s="78" t="b">
        <v>0</v>
      </c>
      <c r="AR150" s="78" t="b">
        <v>1</v>
      </c>
      <c r="AS150" s="78" t="s">
        <v>1100</v>
      </c>
      <c r="AT150" s="78">
        <v>20</v>
      </c>
      <c r="AU150" s="78"/>
      <c r="AV150" s="78" t="b">
        <v>0</v>
      </c>
      <c r="AW150" s="78" t="s">
        <v>1867</v>
      </c>
      <c r="AX150" s="82" t="s">
        <v>2015</v>
      </c>
      <c r="AY150" s="78" t="s">
        <v>65</v>
      </c>
      <c r="AZ150" s="78" t="str">
        <f>REPLACE(INDEX(GroupVertices[Group],MATCH(Vertices[[#This Row],[Vertex]],GroupVertices[Vertex],0)),1,1,"")</f>
        <v>5</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326</v>
      </c>
      <c r="B151" s="65"/>
      <c r="C151" s="65" t="s">
        <v>64</v>
      </c>
      <c r="D151" s="66">
        <v>162.00110204430533</v>
      </c>
      <c r="E151" s="68"/>
      <c r="F151" s="100" t="s">
        <v>634</v>
      </c>
      <c r="G151" s="65"/>
      <c r="H151" s="69" t="s">
        <v>326</v>
      </c>
      <c r="I151" s="70"/>
      <c r="J151" s="70"/>
      <c r="K151" s="69" t="s">
        <v>2184</v>
      </c>
      <c r="L151" s="73">
        <v>1</v>
      </c>
      <c r="M151" s="74">
        <v>1116.8472900390625</v>
      </c>
      <c r="N151" s="74">
        <v>2996.171142578125</v>
      </c>
      <c r="O151" s="75"/>
      <c r="P151" s="76"/>
      <c r="Q151" s="76"/>
      <c r="R151" s="86"/>
      <c r="S151" s="48">
        <v>1</v>
      </c>
      <c r="T151" s="48">
        <v>1</v>
      </c>
      <c r="U151" s="49">
        <v>0</v>
      </c>
      <c r="V151" s="49">
        <v>0</v>
      </c>
      <c r="W151" s="49">
        <v>0</v>
      </c>
      <c r="X151" s="49">
        <v>0.999997</v>
      </c>
      <c r="Y151" s="49">
        <v>0</v>
      </c>
      <c r="Z151" s="49" t="s">
        <v>3029</v>
      </c>
      <c r="AA151" s="71">
        <v>151</v>
      </c>
      <c r="AB151" s="71"/>
      <c r="AC151" s="72"/>
      <c r="AD151" s="78" t="s">
        <v>326</v>
      </c>
      <c r="AE151" s="78">
        <v>9</v>
      </c>
      <c r="AF151" s="78">
        <v>1</v>
      </c>
      <c r="AG151" s="78">
        <v>1</v>
      </c>
      <c r="AH151" s="78">
        <v>0</v>
      </c>
      <c r="AI151" s="78"/>
      <c r="AJ151" s="78"/>
      <c r="AK151" s="78"/>
      <c r="AL151" s="78"/>
      <c r="AM151" s="78"/>
      <c r="AN151" s="80">
        <v>43445.00784722222</v>
      </c>
      <c r="AO151" s="78"/>
      <c r="AP151" s="78" t="b">
        <v>1</v>
      </c>
      <c r="AQ151" s="78" t="b">
        <v>0</v>
      </c>
      <c r="AR151" s="78" t="b">
        <v>0</v>
      </c>
      <c r="AS151" s="78" t="s">
        <v>1100</v>
      </c>
      <c r="AT151" s="78">
        <v>0</v>
      </c>
      <c r="AU151" s="78"/>
      <c r="AV151" s="78" t="b">
        <v>0</v>
      </c>
      <c r="AW151" s="78" t="s">
        <v>1867</v>
      </c>
      <c r="AX151" s="82" t="s">
        <v>2016</v>
      </c>
      <c r="AY151" s="78" t="s">
        <v>66</v>
      </c>
      <c r="AZ151" s="78" t="str">
        <f>REPLACE(INDEX(GroupVertices[Group],MATCH(Vertices[[#This Row],[Vertex]],GroupVertices[Vertex],0)),1,1,"")</f>
        <v>2</v>
      </c>
      <c r="BA151" s="48" t="s">
        <v>549</v>
      </c>
      <c r="BB151" s="48" t="s">
        <v>549</v>
      </c>
      <c r="BC151" s="48" t="s">
        <v>583</v>
      </c>
      <c r="BD151" s="48" t="s">
        <v>583</v>
      </c>
      <c r="BE151" s="48" t="s">
        <v>623</v>
      </c>
      <c r="BF151" s="48" t="s">
        <v>623</v>
      </c>
      <c r="BG151" s="120" t="s">
        <v>2727</v>
      </c>
      <c r="BH151" s="120" t="s">
        <v>2727</v>
      </c>
      <c r="BI151" s="120" t="s">
        <v>2799</v>
      </c>
      <c r="BJ151" s="120" t="s">
        <v>2799</v>
      </c>
      <c r="BK151" s="120">
        <v>0</v>
      </c>
      <c r="BL151" s="123">
        <v>0</v>
      </c>
      <c r="BM151" s="120">
        <v>0</v>
      </c>
      <c r="BN151" s="123">
        <v>0</v>
      </c>
      <c r="BO151" s="120">
        <v>0</v>
      </c>
      <c r="BP151" s="123">
        <v>0</v>
      </c>
      <c r="BQ151" s="120">
        <v>11</v>
      </c>
      <c r="BR151" s="123">
        <v>100</v>
      </c>
      <c r="BS151" s="120">
        <v>11</v>
      </c>
      <c r="BT151" s="2"/>
      <c r="BU151" s="3"/>
      <c r="BV151" s="3"/>
      <c r="BW151" s="3"/>
      <c r="BX151" s="3"/>
    </row>
    <row r="152" spans="1:76" ht="15">
      <c r="A152" s="64" t="s">
        <v>367</v>
      </c>
      <c r="B152" s="65"/>
      <c r="C152" s="65" t="s">
        <v>64</v>
      </c>
      <c r="D152" s="66">
        <v>163.1791874067109</v>
      </c>
      <c r="E152" s="68"/>
      <c r="F152" s="100" t="s">
        <v>1855</v>
      </c>
      <c r="G152" s="65"/>
      <c r="H152" s="69" t="s">
        <v>367</v>
      </c>
      <c r="I152" s="70"/>
      <c r="J152" s="70"/>
      <c r="K152" s="69" t="s">
        <v>2185</v>
      </c>
      <c r="L152" s="73">
        <v>1</v>
      </c>
      <c r="M152" s="74">
        <v>4433.421875</v>
      </c>
      <c r="N152" s="74">
        <v>9646.09375</v>
      </c>
      <c r="O152" s="75"/>
      <c r="P152" s="76"/>
      <c r="Q152" s="76"/>
      <c r="R152" s="86"/>
      <c r="S152" s="48">
        <v>1</v>
      </c>
      <c r="T152" s="48">
        <v>0</v>
      </c>
      <c r="U152" s="49">
        <v>0</v>
      </c>
      <c r="V152" s="49">
        <v>0.02439</v>
      </c>
      <c r="W152" s="49">
        <v>3E-06</v>
      </c>
      <c r="X152" s="49">
        <v>0.435857</v>
      </c>
      <c r="Y152" s="49">
        <v>0</v>
      </c>
      <c r="Z152" s="49">
        <v>0</v>
      </c>
      <c r="AA152" s="71">
        <v>152</v>
      </c>
      <c r="AB152" s="71"/>
      <c r="AC152" s="72"/>
      <c r="AD152" s="78" t="s">
        <v>1309</v>
      </c>
      <c r="AE152" s="78">
        <v>831</v>
      </c>
      <c r="AF152" s="78">
        <v>1070</v>
      </c>
      <c r="AG152" s="78">
        <v>4099</v>
      </c>
      <c r="AH152" s="78">
        <v>2964</v>
      </c>
      <c r="AI152" s="78"/>
      <c r="AJ152" s="78" t="s">
        <v>1452</v>
      </c>
      <c r="AK152" s="78" t="s">
        <v>1561</v>
      </c>
      <c r="AL152" s="82" t="s">
        <v>1644</v>
      </c>
      <c r="AM152" s="78"/>
      <c r="AN152" s="80">
        <v>41435.55099537037</v>
      </c>
      <c r="AO152" s="82" t="s">
        <v>1786</v>
      </c>
      <c r="AP152" s="78" t="b">
        <v>0</v>
      </c>
      <c r="AQ152" s="78" t="b">
        <v>0</v>
      </c>
      <c r="AR152" s="78" t="b">
        <v>0</v>
      </c>
      <c r="AS152" s="78" t="s">
        <v>1100</v>
      </c>
      <c r="AT152" s="78">
        <v>21</v>
      </c>
      <c r="AU152" s="82" t="s">
        <v>1804</v>
      </c>
      <c r="AV152" s="78" t="b">
        <v>0</v>
      </c>
      <c r="AW152" s="78" t="s">
        <v>1867</v>
      </c>
      <c r="AX152" s="82" t="s">
        <v>2017</v>
      </c>
      <c r="AY152" s="78" t="s">
        <v>65</v>
      </c>
      <c r="AZ152" s="78" t="str">
        <f>REPLACE(INDEX(GroupVertices[Group],MATCH(Vertices[[#This Row],[Vertex]],GroupVertices[Vertex],0)),1,1,"")</f>
        <v>3</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368</v>
      </c>
      <c r="B153" s="65"/>
      <c r="C153" s="65" t="s">
        <v>64</v>
      </c>
      <c r="D153" s="66">
        <v>162</v>
      </c>
      <c r="E153" s="68"/>
      <c r="F153" s="100" t="s">
        <v>634</v>
      </c>
      <c r="G153" s="65"/>
      <c r="H153" s="69" t="s">
        <v>368</v>
      </c>
      <c r="I153" s="70"/>
      <c r="J153" s="70"/>
      <c r="K153" s="69" t="s">
        <v>2186</v>
      </c>
      <c r="L153" s="73">
        <v>1</v>
      </c>
      <c r="M153" s="74">
        <v>5542.005859375</v>
      </c>
      <c r="N153" s="74">
        <v>6408.431640625</v>
      </c>
      <c r="O153" s="75"/>
      <c r="P153" s="76"/>
      <c r="Q153" s="76"/>
      <c r="R153" s="86"/>
      <c r="S153" s="48">
        <v>1</v>
      </c>
      <c r="T153" s="48">
        <v>0</v>
      </c>
      <c r="U153" s="49">
        <v>0</v>
      </c>
      <c r="V153" s="49">
        <v>0.02439</v>
      </c>
      <c r="W153" s="49">
        <v>3E-06</v>
      </c>
      <c r="X153" s="49">
        <v>0.435857</v>
      </c>
      <c r="Y153" s="49">
        <v>0</v>
      </c>
      <c r="Z153" s="49">
        <v>0</v>
      </c>
      <c r="AA153" s="71">
        <v>153</v>
      </c>
      <c r="AB153" s="71"/>
      <c r="AC153" s="72"/>
      <c r="AD153" s="78" t="s">
        <v>1310</v>
      </c>
      <c r="AE153" s="78">
        <v>5</v>
      </c>
      <c r="AF153" s="78">
        <v>0</v>
      </c>
      <c r="AG153" s="78">
        <v>0</v>
      </c>
      <c r="AH153" s="78">
        <v>0</v>
      </c>
      <c r="AI153" s="78"/>
      <c r="AJ153" s="78"/>
      <c r="AK153" s="78"/>
      <c r="AL153" s="78"/>
      <c r="AM153" s="78"/>
      <c r="AN153" s="80">
        <v>40766.07666666667</v>
      </c>
      <c r="AO153" s="78"/>
      <c r="AP153" s="78" t="b">
        <v>1</v>
      </c>
      <c r="AQ153" s="78" t="b">
        <v>1</v>
      </c>
      <c r="AR153" s="78" t="b">
        <v>0</v>
      </c>
      <c r="AS153" s="78" t="s">
        <v>1100</v>
      </c>
      <c r="AT153" s="78">
        <v>0</v>
      </c>
      <c r="AU153" s="82" t="s">
        <v>1804</v>
      </c>
      <c r="AV153" s="78" t="b">
        <v>0</v>
      </c>
      <c r="AW153" s="78" t="s">
        <v>1867</v>
      </c>
      <c r="AX153" s="82" t="s">
        <v>2018</v>
      </c>
      <c r="AY153" s="78" t="s">
        <v>65</v>
      </c>
      <c r="AZ153" s="78" t="str">
        <f>REPLACE(INDEX(GroupVertices[Group],MATCH(Vertices[[#This Row],[Vertex]],GroupVertices[Vertex],0)),1,1,"")</f>
        <v>3</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369</v>
      </c>
      <c r="B154" s="65"/>
      <c r="C154" s="65" t="s">
        <v>64</v>
      </c>
      <c r="D154" s="66">
        <v>282.40274853532003</v>
      </c>
      <c r="E154" s="68"/>
      <c r="F154" s="100" t="s">
        <v>1856</v>
      </c>
      <c r="G154" s="65"/>
      <c r="H154" s="69" t="s">
        <v>369</v>
      </c>
      <c r="I154" s="70"/>
      <c r="J154" s="70"/>
      <c r="K154" s="69" t="s">
        <v>2187</v>
      </c>
      <c r="L154" s="73">
        <v>1</v>
      </c>
      <c r="M154" s="74">
        <v>3594.233154296875</v>
      </c>
      <c r="N154" s="74">
        <v>8548.921875</v>
      </c>
      <c r="O154" s="75"/>
      <c r="P154" s="76"/>
      <c r="Q154" s="76"/>
      <c r="R154" s="86"/>
      <c r="S154" s="48">
        <v>1</v>
      </c>
      <c r="T154" s="48">
        <v>0</v>
      </c>
      <c r="U154" s="49">
        <v>0</v>
      </c>
      <c r="V154" s="49">
        <v>0.02439</v>
      </c>
      <c r="W154" s="49">
        <v>3E-06</v>
      </c>
      <c r="X154" s="49">
        <v>0.435857</v>
      </c>
      <c r="Y154" s="49">
        <v>0</v>
      </c>
      <c r="Z154" s="49">
        <v>0</v>
      </c>
      <c r="AA154" s="71">
        <v>154</v>
      </c>
      <c r="AB154" s="71"/>
      <c r="AC154" s="72"/>
      <c r="AD154" s="78" t="s">
        <v>1311</v>
      </c>
      <c r="AE154" s="78">
        <v>6967</v>
      </c>
      <c r="AF154" s="78">
        <v>109254</v>
      </c>
      <c r="AG154" s="78">
        <v>56914</v>
      </c>
      <c r="AH154" s="78">
        <v>59061</v>
      </c>
      <c r="AI154" s="78"/>
      <c r="AJ154" s="78" t="s">
        <v>1453</v>
      </c>
      <c r="AK154" s="78" t="s">
        <v>1562</v>
      </c>
      <c r="AL154" s="82" t="s">
        <v>1645</v>
      </c>
      <c r="AM154" s="78"/>
      <c r="AN154" s="80">
        <v>40303.04802083333</v>
      </c>
      <c r="AO154" s="82" t="s">
        <v>1787</v>
      </c>
      <c r="AP154" s="78" t="b">
        <v>0</v>
      </c>
      <c r="AQ154" s="78" t="b">
        <v>0</v>
      </c>
      <c r="AR154" s="78" t="b">
        <v>1</v>
      </c>
      <c r="AS154" s="78" t="s">
        <v>1100</v>
      </c>
      <c r="AT154" s="78">
        <v>1356</v>
      </c>
      <c r="AU154" s="82" t="s">
        <v>1804</v>
      </c>
      <c r="AV154" s="78" t="b">
        <v>1</v>
      </c>
      <c r="AW154" s="78" t="s">
        <v>1867</v>
      </c>
      <c r="AX154" s="82" t="s">
        <v>2019</v>
      </c>
      <c r="AY154" s="78" t="s">
        <v>65</v>
      </c>
      <c r="AZ154" s="78" t="str">
        <f>REPLACE(INDEX(GroupVertices[Group],MATCH(Vertices[[#This Row],[Vertex]],GroupVertices[Vertex],0)),1,1,"")</f>
        <v>3</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370</v>
      </c>
      <c r="B155" s="65"/>
      <c r="C155" s="65" t="s">
        <v>64</v>
      </c>
      <c r="D155" s="66">
        <v>217.18156245684867</v>
      </c>
      <c r="E155" s="68"/>
      <c r="F155" s="100" t="s">
        <v>1857</v>
      </c>
      <c r="G155" s="65"/>
      <c r="H155" s="69" t="s">
        <v>370</v>
      </c>
      <c r="I155" s="70"/>
      <c r="J155" s="70"/>
      <c r="K155" s="69" t="s">
        <v>2188</v>
      </c>
      <c r="L155" s="73">
        <v>1</v>
      </c>
      <c r="M155" s="74">
        <v>5515.47705078125</v>
      </c>
      <c r="N155" s="74">
        <v>7367.474609375</v>
      </c>
      <c r="O155" s="75"/>
      <c r="P155" s="76"/>
      <c r="Q155" s="76"/>
      <c r="R155" s="86"/>
      <c r="S155" s="48">
        <v>1</v>
      </c>
      <c r="T155" s="48">
        <v>0</v>
      </c>
      <c r="U155" s="49">
        <v>0</v>
      </c>
      <c r="V155" s="49">
        <v>0.02439</v>
      </c>
      <c r="W155" s="49">
        <v>3E-06</v>
      </c>
      <c r="X155" s="49">
        <v>0.435857</v>
      </c>
      <c r="Y155" s="49">
        <v>0</v>
      </c>
      <c r="Z155" s="49">
        <v>0</v>
      </c>
      <c r="AA155" s="71">
        <v>155</v>
      </c>
      <c r="AB155" s="71"/>
      <c r="AC155" s="72"/>
      <c r="AD155" s="78" t="s">
        <v>1312</v>
      </c>
      <c r="AE155" s="78">
        <v>1488</v>
      </c>
      <c r="AF155" s="78">
        <v>50072</v>
      </c>
      <c r="AG155" s="78">
        <v>49525</v>
      </c>
      <c r="AH155" s="78">
        <v>9951</v>
      </c>
      <c r="AI155" s="78"/>
      <c r="AJ155" s="78" t="s">
        <v>1454</v>
      </c>
      <c r="AK155" s="78"/>
      <c r="AL155" s="78"/>
      <c r="AM155" s="78"/>
      <c r="AN155" s="80">
        <v>40488.6606712963</v>
      </c>
      <c r="AO155" s="82" t="s">
        <v>1788</v>
      </c>
      <c r="AP155" s="78" t="b">
        <v>0</v>
      </c>
      <c r="AQ155" s="78" t="b">
        <v>0</v>
      </c>
      <c r="AR155" s="78" t="b">
        <v>1</v>
      </c>
      <c r="AS155" s="78" t="s">
        <v>1100</v>
      </c>
      <c r="AT155" s="78">
        <v>652</v>
      </c>
      <c r="AU155" s="82" t="s">
        <v>1804</v>
      </c>
      <c r="AV155" s="78" t="b">
        <v>1</v>
      </c>
      <c r="AW155" s="78" t="s">
        <v>1867</v>
      </c>
      <c r="AX155" s="82" t="s">
        <v>2020</v>
      </c>
      <c r="AY155" s="78" t="s">
        <v>65</v>
      </c>
      <c r="AZ155" s="78" t="str">
        <f>REPLACE(INDEX(GroupVertices[Group],MATCH(Vertices[[#This Row],[Vertex]],GroupVertices[Vertex],0)),1,1,"")</f>
        <v>3</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371</v>
      </c>
      <c r="B156" s="65"/>
      <c r="C156" s="65" t="s">
        <v>64</v>
      </c>
      <c r="D156" s="66">
        <v>177.16853781866243</v>
      </c>
      <c r="E156" s="68"/>
      <c r="F156" s="100" t="s">
        <v>1858</v>
      </c>
      <c r="G156" s="65"/>
      <c r="H156" s="69" t="s">
        <v>371</v>
      </c>
      <c r="I156" s="70"/>
      <c r="J156" s="70"/>
      <c r="K156" s="69" t="s">
        <v>2189</v>
      </c>
      <c r="L156" s="73">
        <v>1</v>
      </c>
      <c r="M156" s="74">
        <v>4917.26513671875</v>
      </c>
      <c r="N156" s="74">
        <v>8251.8203125</v>
      </c>
      <c r="O156" s="75"/>
      <c r="P156" s="76"/>
      <c r="Q156" s="76"/>
      <c r="R156" s="86"/>
      <c r="S156" s="48">
        <v>1</v>
      </c>
      <c r="T156" s="48">
        <v>0</v>
      </c>
      <c r="U156" s="49">
        <v>0</v>
      </c>
      <c r="V156" s="49">
        <v>0.02439</v>
      </c>
      <c r="W156" s="49">
        <v>3E-06</v>
      </c>
      <c r="X156" s="49">
        <v>0.435857</v>
      </c>
      <c r="Y156" s="49">
        <v>0</v>
      </c>
      <c r="Z156" s="49">
        <v>0</v>
      </c>
      <c r="AA156" s="71">
        <v>156</v>
      </c>
      <c r="AB156" s="71"/>
      <c r="AC156" s="72"/>
      <c r="AD156" s="78" t="s">
        <v>1313</v>
      </c>
      <c r="AE156" s="78">
        <v>282</v>
      </c>
      <c r="AF156" s="78">
        <v>13764</v>
      </c>
      <c r="AG156" s="78">
        <v>4984</v>
      </c>
      <c r="AH156" s="78">
        <v>1377</v>
      </c>
      <c r="AI156" s="78"/>
      <c r="AJ156" s="78" t="s">
        <v>1455</v>
      </c>
      <c r="AK156" s="78" t="s">
        <v>1563</v>
      </c>
      <c r="AL156" s="82" t="s">
        <v>1646</v>
      </c>
      <c r="AM156" s="78"/>
      <c r="AN156" s="80">
        <v>39958.590532407405</v>
      </c>
      <c r="AO156" s="82" t="s">
        <v>1789</v>
      </c>
      <c r="AP156" s="78" t="b">
        <v>0</v>
      </c>
      <c r="AQ156" s="78" t="b">
        <v>0</v>
      </c>
      <c r="AR156" s="78" t="b">
        <v>0</v>
      </c>
      <c r="AS156" s="78" t="s">
        <v>1100</v>
      </c>
      <c r="AT156" s="78">
        <v>481</v>
      </c>
      <c r="AU156" s="82" t="s">
        <v>1818</v>
      </c>
      <c r="AV156" s="78" t="b">
        <v>0</v>
      </c>
      <c r="AW156" s="78" t="s">
        <v>1867</v>
      </c>
      <c r="AX156" s="82" t="s">
        <v>2021</v>
      </c>
      <c r="AY156" s="78" t="s">
        <v>65</v>
      </c>
      <c r="AZ156" s="78" t="str">
        <f>REPLACE(INDEX(GroupVertices[Group],MATCH(Vertices[[#This Row],[Vertex]],GroupVertices[Vertex],0)),1,1,"")</f>
        <v>3</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372</v>
      </c>
      <c r="B157" s="65"/>
      <c r="C157" s="65" t="s">
        <v>64</v>
      </c>
      <c r="D157" s="66">
        <v>163.02490120396368</v>
      </c>
      <c r="E157" s="68"/>
      <c r="F157" s="100" t="s">
        <v>1859</v>
      </c>
      <c r="G157" s="65"/>
      <c r="H157" s="69" t="s">
        <v>372</v>
      </c>
      <c r="I157" s="70"/>
      <c r="J157" s="70"/>
      <c r="K157" s="69" t="s">
        <v>2190</v>
      </c>
      <c r="L157" s="73">
        <v>1</v>
      </c>
      <c r="M157" s="74">
        <v>3538.283203125</v>
      </c>
      <c r="N157" s="74">
        <v>6457.37353515625</v>
      </c>
      <c r="O157" s="75"/>
      <c r="P157" s="76"/>
      <c r="Q157" s="76"/>
      <c r="R157" s="86"/>
      <c r="S157" s="48">
        <v>1</v>
      </c>
      <c r="T157" s="48">
        <v>0</v>
      </c>
      <c r="U157" s="49">
        <v>0</v>
      </c>
      <c r="V157" s="49">
        <v>0.02439</v>
      </c>
      <c r="W157" s="49">
        <v>3E-06</v>
      </c>
      <c r="X157" s="49">
        <v>0.435857</v>
      </c>
      <c r="Y157" s="49">
        <v>0</v>
      </c>
      <c r="Z157" s="49">
        <v>0</v>
      </c>
      <c r="AA157" s="71">
        <v>157</v>
      </c>
      <c r="AB157" s="71"/>
      <c r="AC157" s="72"/>
      <c r="AD157" s="78" t="s">
        <v>1314</v>
      </c>
      <c r="AE157" s="78">
        <v>677</v>
      </c>
      <c r="AF157" s="78">
        <v>930</v>
      </c>
      <c r="AG157" s="78">
        <v>1852</v>
      </c>
      <c r="AH157" s="78">
        <v>36</v>
      </c>
      <c r="AI157" s="78"/>
      <c r="AJ157" s="78" t="s">
        <v>1456</v>
      </c>
      <c r="AK157" s="78"/>
      <c r="AL157" s="82" t="s">
        <v>1647</v>
      </c>
      <c r="AM157" s="78"/>
      <c r="AN157" s="80">
        <v>41149.75481481481</v>
      </c>
      <c r="AO157" s="78"/>
      <c r="AP157" s="78" t="b">
        <v>1</v>
      </c>
      <c r="AQ157" s="78" t="b">
        <v>0</v>
      </c>
      <c r="AR157" s="78" t="b">
        <v>0</v>
      </c>
      <c r="AS157" s="78" t="s">
        <v>1100</v>
      </c>
      <c r="AT157" s="78">
        <v>25</v>
      </c>
      <c r="AU157" s="82" t="s">
        <v>1804</v>
      </c>
      <c r="AV157" s="78" t="b">
        <v>0</v>
      </c>
      <c r="AW157" s="78" t="s">
        <v>1867</v>
      </c>
      <c r="AX157" s="82" t="s">
        <v>2022</v>
      </c>
      <c r="AY157" s="78" t="s">
        <v>65</v>
      </c>
      <c r="AZ157" s="78" t="str">
        <f>REPLACE(INDEX(GroupVertices[Group],MATCH(Vertices[[#This Row],[Vertex]],GroupVertices[Vertex],0)),1,1,"")</f>
        <v>3</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373</v>
      </c>
      <c r="B158" s="65"/>
      <c r="C158" s="65" t="s">
        <v>64</v>
      </c>
      <c r="D158" s="66">
        <v>163.74453613534894</v>
      </c>
      <c r="E158" s="68"/>
      <c r="F158" s="100" t="s">
        <v>1860</v>
      </c>
      <c r="G158" s="65"/>
      <c r="H158" s="69" t="s">
        <v>373</v>
      </c>
      <c r="I158" s="70"/>
      <c r="J158" s="70"/>
      <c r="K158" s="69" t="s">
        <v>2191</v>
      </c>
      <c r="L158" s="73">
        <v>1</v>
      </c>
      <c r="M158" s="74">
        <v>4813.2451171875</v>
      </c>
      <c r="N158" s="74">
        <v>9528.42578125</v>
      </c>
      <c r="O158" s="75"/>
      <c r="P158" s="76"/>
      <c r="Q158" s="76"/>
      <c r="R158" s="86"/>
      <c r="S158" s="48">
        <v>1</v>
      </c>
      <c r="T158" s="48">
        <v>0</v>
      </c>
      <c r="U158" s="49">
        <v>0</v>
      </c>
      <c r="V158" s="49">
        <v>0.02439</v>
      </c>
      <c r="W158" s="49">
        <v>3E-06</v>
      </c>
      <c r="X158" s="49">
        <v>0.435857</v>
      </c>
      <c r="Y158" s="49">
        <v>0</v>
      </c>
      <c r="Z158" s="49">
        <v>0</v>
      </c>
      <c r="AA158" s="71">
        <v>158</v>
      </c>
      <c r="AB158" s="71"/>
      <c r="AC158" s="72"/>
      <c r="AD158" s="78" t="s">
        <v>1315</v>
      </c>
      <c r="AE158" s="78">
        <v>1632</v>
      </c>
      <c r="AF158" s="78">
        <v>1583</v>
      </c>
      <c r="AG158" s="78">
        <v>17811</v>
      </c>
      <c r="AH158" s="78">
        <v>2178</v>
      </c>
      <c r="AI158" s="78"/>
      <c r="AJ158" s="78" t="s">
        <v>1457</v>
      </c>
      <c r="AK158" s="78"/>
      <c r="AL158" s="82" t="s">
        <v>1648</v>
      </c>
      <c r="AM158" s="78"/>
      <c r="AN158" s="80">
        <v>40514.00363425926</v>
      </c>
      <c r="AO158" s="82" t="s">
        <v>1790</v>
      </c>
      <c r="AP158" s="78" t="b">
        <v>1</v>
      </c>
      <c r="AQ158" s="78" t="b">
        <v>0</v>
      </c>
      <c r="AR158" s="78" t="b">
        <v>0</v>
      </c>
      <c r="AS158" s="78" t="s">
        <v>1100</v>
      </c>
      <c r="AT158" s="78">
        <v>78</v>
      </c>
      <c r="AU158" s="82" t="s">
        <v>1804</v>
      </c>
      <c r="AV158" s="78" t="b">
        <v>0</v>
      </c>
      <c r="AW158" s="78" t="s">
        <v>1867</v>
      </c>
      <c r="AX158" s="82" t="s">
        <v>2023</v>
      </c>
      <c r="AY158" s="78" t="s">
        <v>65</v>
      </c>
      <c r="AZ158" s="78" t="str">
        <f>REPLACE(INDEX(GroupVertices[Group],MATCH(Vertices[[#This Row],[Vertex]],GroupVertices[Vertex],0)),1,1,"")</f>
        <v>3</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374</v>
      </c>
      <c r="B159" s="65"/>
      <c r="C159" s="65" t="s">
        <v>64</v>
      </c>
      <c r="D159" s="66">
        <v>162.18514344329665</v>
      </c>
      <c r="E159" s="68"/>
      <c r="F159" s="100" t="s">
        <v>1861</v>
      </c>
      <c r="G159" s="65"/>
      <c r="H159" s="69" t="s">
        <v>374</v>
      </c>
      <c r="I159" s="70"/>
      <c r="J159" s="70"/>
      <c r="K159" s="69" t="s">
        <v>2192</v>
      </c>
      <c r="L159" s="73">
        <v>1</v>
      </c>
      <c r="M159" s="74">
        <v>3664.740478515625</v>
      </c>
      <c r="N159" s="74">
        <v>5545.06396484375</v>
      </c>
      <c r="O159" s="75"/>
      <c r="P159" s="76"/>
      <c r="Q159" s="76"/>
      <c r="R159" s="86"/>
      <c r="S159" s="48">
        <v>1</v>
      </c>
      <c r="T159" s="48">
        <v>0</v>
      </c>
      <c r="U159" s="49">
        <v>0</v>
      </c>
      <c r="V159" s="49">
        <v>0.02439</v>
      </c>
      <c r="W159" s="49">
        <v>3E-06</v>
      </c>
      <c r="X159" s="49">
        <v>0.435857</v>
      </c>
      <c r="Y159" s="49">
        <v>0</v>
      </c>
      <c r="Z159" s="49">
        <v>0</v>
      </c>
      <c r="AA159" s="71">
        <v>159</v>
      </c>
      <c r="AB159" s="71"/>
      <c r="AC159" s="72"/>
      <c r="AD159" s="78" t="s">
        <v>1316</v>
      </c>
      <c r="AE159" s="78">
        <v>444</v>
      </c>
      <c r="AF159" s="78">
        <v>168</v>
      </c>
      <c r="AG159" s="78">
        <v>186</v>
      </c>
      <c r="AH159" s="78">
        <v>218</v>
      </c>
      <c r="AI159" s="78"/>
      <c r="AJ159" s="78" t="s">
        <v>1458</v>
      </c>
      <c r="AK159" s="78" t="s">
        <v>1486</v>
      </c>
      <c r="AL159" s="82" t="s">
        <v>1649</v>
      </c>
      <c r="AM159" s="78"/>
      <c r="AN159" s="80">
        <v>42837.8371875</v>
      </c>
      <c r="AO159" s="82" t="s">
        <v>1791</v>
      </c>
      <c r="AP159" s="78" t="b">
        <v>0</v>
      </c>
      <c r="AQ159" s="78" t="b">
        <v>0</v>
      </c>
      <c r="AR159" s="78" t="b">
        <v>0</v>
      </c>
      <c r="AS159" s="78" t="s">
        <v>1100</v>
      </c>
      <c r="AT159" s="78">
        <v>5</v>
      </c>
      <c r="AU159" s="82" t="s">
        <v>1804</v>
      </c>
      <c r="AV159" s="78" t="b">
        <v>0</v>
      </c>
      <c r="AW159" s="78" t="s">
        <v>1867</v>
      </c>
      <c r="AX159" s="82" t="s">
        <v>2024</v>
      </c>
      <c r="AY159" s="78" t="s">
        <v>65</v>
      </c>
      <c r="AZ159" s="78" t="str">
        <f>REPLACE(INDEX(GroupVertices[Group],MATCH(Vertices[[#This Row],[Vertex]],GroupVertices[Vertex],0)),1,1,"")</f>
        <v>3</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375</v>
      </c>
      <c r="B160" s="65"/>
      <c r="C160" s="65" t="s">
        <v>64</v>
      </c>
      <c r="D160" s="66">
        <v>173.54832227562943</v>
      </c>
      <c r="E160" s="68"/>
      <c r="F160" s="100" t="s">
        <v>1862</v>
      </c>
      <c r="G160" s="65"/>
      <c r="H160" s="69" t="s">
        <v>375</v>
      </c>
      <c r="I160" s="70"/>
      <c r="J160" s="70"/>
      <c r="K160" s="69" t="s">
        <v>2193</v>
      </c>
      <c r="L160" s="73">
        <v>1</v>
      </c>
      <c r="M160" s="74">
        <v>5437.4677734375</v>
      </c>
      <c r="N160" s="74">
        <v>8236.7802734375</v>
      </c>
      <c r="O160" s="75"/>
      <c r="P160" s="76"/>
      <c r="Q160" s="76"/>
      <c r="R160" s="86"/>
      <c r="S160" s="48">
        <v>1</v>
      </c>
      <c r="T160" s="48">
        <v>0</v>
      </c>
      <c r="U160" s="49">
        <v>0</v>
      </c>
      <c r="V160" s="49">
        <v>0.02439</v>
      </c>
      <c r="W160" s="49">
        <v>3E-06</v>
      </c>
      <c r="X160" s="49">
        <v>0.435857</v>
      </c>
      <c r="Y160" s="49">
        <v>0</v>
      </c>
      <c r="Z160" s="49">
        <v>0</v>
      </c>
      <c r="AA160" s="71">
        <v>160</v>
      </c>
      <c r="AB160" s="71"/>
      <c r="AC160" s="72"/>
      <c r="AD160" s="78" t="s">
        <v>1317</v>
      </c>
      <c r="AE160" s="78">
        <v>4255</v>
      </c>
      <c r="AF160" s="78">
        <v>10479</v>
      </c>
      <c r="AG160" s="78">
        <v>13229</v>
      </c>
      <c r="AH160" s="78">
        <v>16819</v>
      </c>
      <c r="AI160" s="78"/>
      <c r="AJ160" s="78" t="s">
        <v>1459</v>
      </c>
      <c r="AK160" s="78" t="s">
        <v>1136</v>
      </c>
      <c r="AL160" s="82" t="s">
        <v>1650</v>
      </c>
      <c r="AM160" s="78"/>
      <c r="AN160" s="80">
        <v>40351.799467592595</v>
      </c>
      <c r="AO160" s="82" t="s">
        <v>1792</v>
      </c>
      <c r="AP160" s="78" t="b">
        <v>0</v>
      </c>
      <c r="AQ160" s="78" t="b">
        <v>0</v>
      </c>
      <c r="AR160" s="78" t="b">
        <v>1</v>
      </c>
      <c r="AS160" s="78" t="s">
        <v>1100</v>
      </c>
      <c r="AT160" s="78">
        <v>320</v>
      </c>
      <c r="AU160" s="82" t="s">
        <v>1804</v>
      </c>
      <c r="AV160" s="78" t="b">
        <v>1</v>
      </c>
      <c r="AW160" s="78" t="s">
        <v>1867</v>
      </c>
      <c r="AX160" s="82" t="s">
        <v>2025</v>
      </c>
      <c r="AY160" s="78" t="s">
        <v>65</v>
      </c>
      <c r="AZ160" s="78" t="str">
        <f>REPLACE(INDEX(GroupVertices[Group],MATCH(Vertices[[#This Row],[Vertex]],GroupVertices[Vertex],0)),1,1,"")</f>
        <v>3</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328</v>
      </c>
      <c r="B161" s="65"/>
      <c r="C161" s="65" t="s">
        <v>64</v>
      </c>
      <c r="D161" s="66">
        <v>162.00440817722134</v>
      </c>
      <c r="E161" s="68"/>
      <c r="F161" s="100" t="s">
        <v>737</v>
      </c>
      <c r="G161" s="65"/>
      <c r="H161" s="69" t="s">
        <v>328</v>
      </c>
      <c r="I161" s="70"/>
      <c r="J161" s="70"/>
      <c r="K161" s="69" t="s">
        <v>2194</v>
      </c>
      <c r="L161" s="73">
        <v>1</v>
      </c>
      <c r="M161" s="74">
        <v>9521.46484375</v>
      </c>
      <c r="N161" s="74">
        <v>635.2305908203125</v>
      </c>
      <c r="O161" s="75"/>
      <c r="P161" s="76"/>
      <c r="Q161" s="76"/>
      <c r="R161" s="86"/>
      <c r="S161" s="48">
        <v>0</v>
      </c>
      <c r="T161" s="48">
        <v>1</v>
      </c>
      <c r="U161" s="49">
        <v>0</v>
      </c>
      <c r="V161" s="49">
        <v>1</v>
      </c>
      <c r="W161" s="49">
        <v>0</v>
      </c>
      <c r="X161" s="49">
        <v>0.999997</v>
      </c>
      <c r="Y161" s="49">
        <v>0</v>
      </c>
      <c r="Z161" s="49">
        <v>0</v>
      </c>
      <c r="AA161" s="71">
        <v>161</v>
      </c>
      <c r="AB161" s="71"/>
      <c r="AC161" s="72"/>
      <c r="AD161" s="78" t="s">
        <v>1318</v>
      </c>
      <c r="AE161" s="78">
        <v>50</v>
      </c>
      <c r="AF161" s="78">
        <v>4</v>
      </c>
      <c r="AG161" s="78">
        <v>6</v>
      </c>
      <c r="AH161" s="78">
        <v>25</v>
      </c>
      <c r="AI161" s="78"/>
      <c r="AJ161" s="78" t="s">
        <v>1460</v>
      </c>
      <c r="AK161" s="78"/>
      <c r="AL161" s="78"/>
      <c r="AM161" s="78"/>
      <c r="AN161" s="80">
        <v>43460.23861111111</v>
      </c>
      <c r="AO161" s="82" t="s">
        <v>1793</v>
      </c>
      <c r="AP161" s="78" t="b">
        <v>1</v>
      </c>
      <c r="AQ161" s="78" t="b">
        <v>0</v>
      </c>
      <c r="AR161" s="78" t="b">
        <v>0</v>
      </c>
      <c r="AS161" s="78" t="s">
        <v>1100</v>
      </c>
      <c r="AT161" s="78">
        <v>0</v>
      </c>
      <c r="AU161" s="78"/>
      <c r="AV161" s="78" t="b">
        <v>0</v>
      </c>
      <c r="AW161" s="78" t="s">
        <v>1867</v>
      </c>
      <c r="AX161" s="82" t="s">
        <v>2026</v>
      </c>
      <c r="AY161" s="78" t="s">
        <v>66</v>
      </c>
      <c r="AZ161" s="78" t="str">
        <f>REPLACE(INDEX(GroupVertices[Group],MATCH(Vertices[[#This Row],[Vertex]],GroupVertices[Vertex],0)),1,1,"")</f>
        <v>14</v>
      </c>
      <c r="BA161" s="48" t="s">
        <v>556</v>
      </c>
      <c r="BB161" s="48" t="s">
        <v>556</v>
      </c>
      <c r="BC161" s="48" t="s">
        <v>566</v>
      </c>
      <c r="BD161" s="48" t="s">
        <v>566</v>
      </c>
      <c r="BE161" s="48" t="s">
        <v>627</v>
      </c>
      <c r="BF161" s="48" t="s">
        <v>627</v>
      </c>
      <c r="BG161" s="120" t="s">
        <v>2728</v>
      </c>
      <c r="BH161" s="120" t="s">
        <v>2728</v>
      </c>
      <c r="BI161" s="120" t="s">
        <v>2800</v>
      </c>
      <c r="BJ161" s="120" t="s">
        <v>2800</v>
      </c>
      <c r="BK161" s="120">
        <v>0</v>
      </c>
      <c r="BL161" s="123">
        <v>0</v>
      </c>
      <c r="BM161" s="120">
        <v>0</v>
      </c>
      <c r="BN161" s="123">
        <v>0</v>
      </c>
      <c r="BO161" s="120">
        <v>0</v>
      </c>
      <c r="BP161" s="123">
        <v>0</v>
      </c>
      <c r="BQ161" s="120">
        <v>13</v>
      </c>
      <c r="BR161" s="123">
        <v>100</v>
      </c>
      <c r="BS161" s="120">
        <v>13</v>
      </c>
      <c r="BT161" s="2"/>
      <c r="BU161" s="3"/>
      <c r="BV161" s="3"/>
      <c r="BW161" s="3"/>
      <c r="BX161" s="3"/>
    </row>
    <row r="162" spans="1:76" ht="15">
      <c r="A162" s="64" t="s">
        <v>376</v>
      </c>
      <c r="B162" s="65"/>
      <c r="C162" s="65" t="s">
        <v>64</v>
      </c>
      <c r="D162" s="66">
        <v>258.2778966471814</v>
      </c>
      <c r="E162" s="68"/>
      <c r="F162" s="100" t="s">
        <v>1863</v>
      </c>
      <c r="G162" s="65"/>
      <c r="H162" s="69" t="s">
        <v>376</v>
      </c>
      <c r="I162" s="70"/>
      <c r="J162" s="70"/>
      <c r="K162" s="69" t="s">
        <v>2195</v>
      </c>
      <c r="L162" s="73">
        <v>1</v>
      </c>
      <c r="M162" s="74">
        <v>9521.46484375</v>
      </c>
      <c r="N162" s="74">
        <v>1199.8800048828125</v>
      </c>
      <c r="O162" s="75"/>
      <c r="P162" s="76"/>
      <c r="Q162" s="76"/>
      <c r="R162" s="86"/>
      <c r="S162" s="48">
        <v>1</v>
      </c>
      <c r="T162" s="48">
        <v>0</v>
      </c>
      <c r="U162" s="49">
        <v>0</v>
      </c>
      <c r="V162" s="49">
        <v>1</v>
      </c>
      <c r="W162" s="49">
        <v>0</v>
      </c>
      <c r="X162" s="49">
        <v>0.999997</v>
      </c>
      <c r="Y162" s="49">
        <v>0</v>
      </c>
      <c r="Z162" s="49">
        <v>0</v>
      </c>
      <c r="AA162" s="71">
        <v>162</v>
      </c>
      <c r="AB162" s="71"/>
      <c r="AC162" s="72"/>
      <c r="AD162" s="78" t="s">
        <v>1319</v>
      </c>
      <c r="AE162" s="78">
        <v>176</v>
      </c>
      <c r="AF162" s="78">
        <v>87363</v>
      </c>
      <c r="AG162" s="78">
        <v>5503</v>
      </c>
      <c r="AH162" s="78">
        <v>1415</v>
      </c>
      <c r="AI162" s="78"/>
      <c r="AJ162" s="78" t="s">
        <v>1461</v>
      </c>
      <c r="AK162" s="78" t="s">
        <v>1564</v>
      </c>
      <c r="AL162" s="82" t="s">
        <v>1651</v>
      </c>
      <c r="AM162" s="78"/>
      <c r="AN162" s="80">
        <v>41062.85728009259</v>
      </c>
      <c r="AO162" s="82" t="s">
        <v>1794</v>
      </c>
      <c r="AP162" s="78" t="b">
        <v>1</v>
      </c>
      <c r="AQ162" s="78" t="b">
        <v>0</v>
      </c>
      <c r="AR162" s="78" t="b">
        <v>0</v>
      </c>
      <c r="AS162" s="78" t="s">
        <v>1803</v>
      </c>
      <c r="AT162" s="78">
        <v>1022</v>
      </c>
      <c r="AU162" s="82" t="s">
        <v>1804</v>
      </c>
      <c r="AV162" s="78" t="b">
        <v>1</v>
      </c>
      <c r="AW162" s="78" t="s">
        <v>1867</v>
      </c>
      <c r="AX162" s="82" t="s">
        <v>2027</v>
      </c>
      <c r="AY162" s="78" t="s">
        <v>65</v>
      </c>
      <c r="AZ162" s="78" t="str">
        <f>REPLACE(INDEX(GroupVertices[Group],MATCH(Vertices[[#This Row],[Vertex]],GroupVertices[Vertex],0)),1,1,"")</f>
        <v>14</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329</v>
      </c>
      <c r="B163" s="65"/>
      <c r="C163" s="65" t="s">
        <v>64</v>
      </c>
      <c r="D163" s="66">
        <v>164.62506953531343</v>
      </c>
      <c r="E163" s="68"/>
      <c r="F163" s="100" t="s">
        <v>738</v>
      </c>
      <c r="G163" s="65"/>
      <c r="H163" s="69" t="s">
        <v>329</v>
      </c>
      <c r="I163" s="70"/>
      <c r="J163" s="70"/>
      <c r="K163" s="69" t="s">
        <v>2196</v>
      </c>
      <c r="L163" s="73">
        <v>1</v>
      </c>
      <c r="M163" s="74">
        <v>3462.94140625</v>
      </c>
      <c r="N163" s="74">
        <v>7374.525390625</v>
      </c>
      <c r="O163" s="75"/>
      <c r="P163" s="76"/>
      <c r="Q163" s="76"/>
      <c r="R163" s="86"/>
      <c r="S163" s="48">
        <v>0</v>
      </c>
      <c r="T163" s="48">
        <v>1</v>
      </c>
      <c r="U163" s="49">
        <v>0</v>
      </c>
      <c r="V163" s="49">
        <v>0.02439</v>
      </c>
      <c r="W163" s="49">
        <v>3E-06</v>
      </c>
      <c r="X163" s="49">
        <v>0.435857</v>
      </c>
      <c r="Y163" s="49">
        <v>0</v>
      </c>
      <c r="Z163" s="49">
        <v>0</v>
      </c>
      <c r="AA163" s="71">
        <v>163</v>
      </c>
      <c r="AB163" s="71"/>
      <c r="AC163" s="72"/>
      <c r="AD163" s="78" t="s">
        <v>1320</v>
      </c>
      <c r="AE163" s="78">
        <v>2229</v>
      </c>
      <c r="AF163" s="78">
        <v>2382</v>
      </c>
      <c r="AG163" s="78">
        <v>25002</v>
      </c>
      <c r="AH163" s="78">
        <v>7799</v>
      </c>
      <c r="AI163" s="78"/>
      <c r="AJ163" s="78" t="s">
        <v>1462</v>
      </c>
      <c r="AK163" s="78" t="s">
        <v>1565</v>
      </c>
      <c r="AL163" s="82" t="s">
        <v>1652</v>
      </c>
      <c r="AM163" s="78"/>
      <c r="AN163" s="80">
        <v>41182.9203125</v>
      </c>
      <c r="AO163" s="82" t="s">
        <v>1795</v>
      </c>
      <c r="AP163" s="78" t="b">
        <v>1</v>
      </c>
      <c r="AQ163" s="78" t="b">
        <v>0</v>
      </c>
      <c r="AR163" s="78" t="b">
        <v>0</v>
      </c>
      <c r="AS163" s="78" t="s">
        <v>1100</v>
      </c>
      <c r="AT163" s="78">
        <v>87</v>
      </c>
      <c r="AU163" s="82" t="s">
        <v>1804</v>
      </c>
      <c r="AV163" s="78" t="b">
        <v>0</v>
      </c>
      <c r="AW163" s="78" t="s">
        <v>1867</v>
      </c>
      <c r="AX163" s="82" t="s">
        <v>2028</v>
      </c>
      <c r="AY163" s="78" t="s">
        <v>66</v>
      </c>
      <c r="AZ163" s="78" t="str">
        <f>REPLACE(INDEX(GroupVertices[Group],MATCH(Vertices[[#This Row],[Vertex]],GroupVertices[Vertex],0)),1,1,"")</f>
        <v>3</v>
      </c>
      <c r="BA163" s="48"/>
      <c r="BB163" s="48"/>
      <c r="BC163" s="48"/>
      <c r="BD163" s="48"/>
      <c r="BE163" s="48"/>
      <c r="BF163" s="48"/>
      <c r="BG163" s="120" t="s">
        <v>2729</v>
      </c>
      <c r="BH163" s="120" t="s">
        <v>2729</v>
      </c>
      <c r="BI163" s="120" t="s">
        <v>2801</v>
      </c>
      <c r="BJ163" s="120" t="s">
        <v>2801</v>
      </c>
      <c r="BK163" s="120">
        <v>1</v>
      </c>
      <c r="BL163" s="123">
        <v>4.166666666666667</v>
      </c>
      <c r="BM163" s="120">
        <v>1</v>
      </c>
      <c r="BN163" s="123">
        <v>4.166666666666667</v>
      </c>
      <c r="BO163" s="120">
        <v>0</v>
      </c>
      <c r="BP163" s="123">
        <v>0</v>
      </c>
      <c r="BQ163" s="120">
        <v>22</v>
      </c>
      <c r="BR163" s="123">
        <v>91.66666666666667</v>
      </c>
      <c r="BS163" s="120">
        <v>24</v>
      </c>
      <c r="BT163" s="2"/>
      <c r="BU163" s="3"/>
      <c r="BV163" s="3"/>
      <c r="BW163" s="3"/>
      <c r="BX163" s="3"/>
    </row>
    <row r="164" spans="1:76" ht="15">
      <c r="A164" s="64" t="s">
        <v>330</v>
      </c>
      <c r="B164" s="65"/>
      <c r="C164" s="65" t="s">
        <v>64</v>
      </c>
      <c r="D164" s="66">
        <v>165.10225471952447</v>
      </c>
      <c r="E164" s="68"/>
      <c r="F164" s="100" t="s">
        <v>739</v>
      </c>
      <c r="G164" s="65"/>
      <c r="H164" s="69" t="s">
        <v>330</v>
      </c>
      <c r="I164" s="70"/>
      <c r="J164" s="70"/>
      <c r="K164" s="69" t="s">
        <v>2197</v>
      </c>
      <c r="L164" s="73">
        <v>1</v>
      </c>
      <c r="M164" s="74">
        <v>1731.470703125</v>
      </c>
      <c r="N164" s="74">
        <v>2996.171142578125</v>
      </c>
      <c r="O164" s="75"/>
      <c r="P164" s="76"/>
      <c r="Q164" s="76"/>
      <c r="R164" s="86"/>
      <c r="S164" s="48">
        <v>1</v>
      </c>
      <c r="T164" s="48">
        <v>1</v>
      </c>
      <c r="U164" s="49">
        <v>0</v>
      </c>
      <c r="V164" s="49">
        <v>0</v>
      </c>
      <c r="W164" s="49">
        <v>0</v>
      </c>
      <c r="X164" s="49">
        <v>0.999997</v>
      </c>
      <c r="Y164" s="49">
        <v>0</v>
      </c>
      <c r="Z164" s="49" t="s">
        <v>3029</v>
      </c>
      <c r="AA164" s="71">
        <v>164</v>
      </c>
      <c r="AB164" s="71"/>
      <c r="AC164" s="72"/>
      <c r="AD164" s="78" t="s">
        <v>1321</v>
      </c>
      <c r="AE164" s="78">
        <v>3615</v>
      </c>
      <c r="AF164" s="78">
        <v>2815</v>
      </c>
      <c r="AG164" s="78">
        <v>57283</v>
      </c>
      <c r="AH164" s="78">
        <v>17117</v>
      </c>
      <c r="AI164" s="78"/>
      <c r="AJ164" s="78" t="s">
        <v>1463</v>
      </c>
      <c r="AK164" s="78" t="s">
        <v>1566</v>
      </c>
      <c r="AL164" s="82" t="s">
        <v>1653</v>
      </c>
      <c r="AM164" s="78"/>
      <c r="AN164" s="80">
        <v>40061.10383101852</v>
      </c>
      <c r="AO164" s="82" t="s">
        <v>1796</v>
      </c>
      <c r="AP164" s="78" t="b">
        <v>0</v>
      </c>
      <c r="AQ164" s="78" t="b">
        <v>0</v>
      </c>
      <c r="AR164" s="78" t="b">
        <v>0</v>
      </c>
      <c r="AS164" s="78" t="s">
        <v>1100</v>
      </c>
      <c r="AT164" s="78">
        <v>375</v>
      </c>
      <c r="AU164" s="82" t="s">
        <v>1804</v>
      </c>
      <c r="AV164" s="78" t="b">
        <v>0</v>
      </c>
      <c r="AW164" s="78" t="s">
        <v>1867</v>
      </c>
      <c r="AX164" s="82" t="s">
        <v>2029</v>
      </c>
      <c r="AY164" s="78" t="s">
        <v>66</v>
      </c>
      <c r="AZ164" s="78" t="str">
        <f>REPLACE(INDEX(GroupVertices[Group],MATCH(Vertices[[#This Row],[Vertex]],GroupVertices[Vertex],0)),1,1,"")</f>
        <v>2</v>
      </c>
      <c r="BA164" s="48" t="s">
        <v>2647</v>
      </c>
      <c r="BB164" s="48" t="s">
        <v>2647</v>
      </c>
      <c r="BC164" s="48" t="s">
        <v>562</v>
      </c>
      <c r="BD164" s="48" t="s">
        <v>562</v>
      </c>
      <c r="BE164" s="48"/>
      <c r="BF164" s="48"/>
      <c r="BG164" s="120" t="s">
        <v>2730</v>
      </c>
      <c r="BH164" s="120" t="s">
        <v>2730</v>
      </c>
      <c r="BI164" s="120" t="s">
        <v>2802</v>
      </c>
      <c r="BJ164" s="120" t="s">
        <v>2802</v>
      </c>
      <c r="BK164" s="120">
        <v>1</v>
      </c>
      <c r="BL164" s="123">
        <v>2.3255813953488373</v>
      </c>
      <c r="BM164" s="120">
        <v>2</v>
      </c>
      <c r="BN164" s="123">
        <v>4.651162790697675</v>
      </c>
      <c r="BO164" s="120">
        <v>0</v>
      </c>
      <c r="BP164" s="123">
        <v>0</v>
      </c>
      <c r="BQ164" s="120">
        <v>40</v>
      </c>
      <c r="BR164" s="123">
        <v>93.02325581395348</v>
      </c>
      <c r="BS164" s="120">
        <v>43</v>
      </c>
      <c r="BT164" s="2"/>
      <c r="BU164" s="3"/>
      <c r="BV164" s="3"/>
      <c r="BW164" s="3"/>
      <c r="BX164" s="3"/>
    </row>
    <row r="165" spans="1:76" ht="15">
      <c r="A165" s="64" t="s">
        <v>331</v>
      </c>
      <c r="B165" s="65"/>
      <c r="C165" s="65" t="s">
        <v>64</v>
      </c>
      <c r="D165" s="66">
        <v>162.54771601975264</v>
      </c>
      <c r="E165" s="68"/>
      <c r="F165" s="100" t="s">
        <v>740</v>
      </c>
      <c r="G165" s="65"/>
      <c r="H165" s="69" t="s">
        <v>331</v>
      </c>
      <c r="I165" s="70"/>
      <c r="J165" s="70"/>
      <c r="K165" s="69" t="s">
        <v>2198</v>
      </c>
      <c r="L165" s="73">
        <v>4.591232040948276</v>
      </c>
      <c r="M165" s="74">
        <v>4179.705078125</v>
      </c>
      <c r="N165" s="74">
        <v>5963.9033203125</v>
      </c>
      <c r="O165" s="75"/>
      <c r="P165" s="76"/>
      <c r="Q165" s="76"/>
      <c r="R165" s="86"/>
      <c r="S165" s="48">
        <v>1</v>
      </c>
      <c r="T165" s="48">
        <v>3</v>
      </c>
      <c r="U165" s="49">
        <v>0.333333</v>
      </c>
      <c r="V165" s="49">
        <v>0.025641</v>
      </c>
      <c r="W165" s="49">
        <v>6E-06</v>
      </c>
      <c r="X165" s="49">
        <v>0.934412</v>
      </c>
      <c r="Y165" s="49">
        <v>0.3333333333333333</v>
      </c>
      <c r="Z165" s="49">
        <v>0.3333333333333333</v>
      </c>
      <c r="AA165" s="71">
        <v>165</v>
      </c>
      <c r="AB165" s="71"/>
      <c r="AC165" s="72"/>
      <c r="AD165" s="78" t="s">
        <v>1322</v>
      </c>
      <c r="AE165" s="78">
        <v>691</v>
      </c>
      <c r="AF165" s="78">
        <v>497</v>
      </c>
      <c r="AG165" s="78">
        <v>2556</v>
      </c>
      <c r="AH165" s="78">
        <v>1156</v>
      </c>
      <c r="AI165" s="78"/>
      <c r="AJ165" s="78" t="s">
        <v>1464</v>
      </c>
      <c r="AK165" s="78" t="s">
        <v>1567</v>
      </c>
      <c r="AL165" s="78"/>
      <c r="AM165" s="78"/>
      <c r="AN165" s="80">
        <v>39955.81255787037</v>
      </c>
      <c r="AO165" s="78"/>
      <c r="AP165" s="78" t="b">
        <v>1</v>
      </c>
      <c r="AQ165" s="78" t="b">
        <v>0</v>
      </c>
      <c r="AR165" s="78" t="b">
        <v>0</v>
      </c>
      <c r="AS165" s="78" t="s">
        <v>1100</v>
      </c>
      <c r="AT165" s="78">
        <v>18</v>
      </c>
      <c r="AU165" s="82" t="s">
        <v>1804</v>
      </c>
      <c r="AV165" s="78" t="b">
        <v>0</v>
      </c>
      <c r="AW165" s="78" t="s">
        <v>1867</v>
      </c>
      <c r="AX165" s="82" t="s">
        <v>2030</v>
      </c>
      <c r="AY165" s="78" t="s">
        <v>66</v>
      </c>
      <c r="AZ165" s="78" t="str">
        <f>REPLACE(INDEX(GroupVertices[Group],MATCH(Vertices[[#This Row],[Vertex]],GroupVertices[Vertex],0)),1,1,"")</f>
        <v>3</v>
      </c>
      <c r="BA165" s="48"/>
      <c r="BB165" s="48"/>
      <c r="BC165" s="48"/>
      <c r="BD165" s="48"/>
      <c r="BE165" s="48" t="s">
        <v>588</v>
      </c>
      <c r="BF165" s="48" t="s">
        <v>588</v>
      </c>
      <c r="BG165" s="120" t="s">
        <v>2731</v>
      </c>
      <c r="BH165" s="120" t="s">
        <v>2747</v>
      </c>
      <c r="BI165" s="120" t="s">
        <v>2803</v>
      </c>
      <c r="BJ165" s="120" t="s">
        <v>2803</v>
      </c>
      <c r="BK165" s="120">
        <v>0</v>
      </c>
      <c r="BL165" s="123">
        <v>0</v>
      </c>
      <c r="BM165" s="120">
        <v>0</v>
      </c>
      <c r="BN165" s="123">
        <v>0</v>
      </c>
      <c r="BO165" s="120">
        <v>0</v>
      </c>
      <c r="BP165" s="123">
        <v>0</v>
      </c>
      <c r="BQ165" s="120">
        <v>37</v>
      </c>
      <c r="BR165" s="123">
        <v>100</v>
      </c>
      <c r="BS165" s="120">
        <v>37</v>
      </c>
      <c r="BT165" s="2"/>
      <c r="BU165" s="3"/>
      <c r="BV165" s="3"/>
      <c r="BW165" s="3"/>
      <c r="BX165" s="3"/>
    </row>
    <row r="166" spans="1:76" ht="15">
      <c r="A166" s="64" t="s">
        <v>332</v>
      </c>
      <c r="B166" s="65"/>
      <c r="C166" s="65" t="s">
        <v>64</v>
      </c>
      <c r="D166" s="66">
        <v>165.5794399037355</v>
      </c>
      <c r="E166" s="68"/>
      <c r="F166" s="100" t="s">
        <v>741</v>
      </c>
      <c r="G166" s="65"/>
      <c r="H166" s="69" t="s">
        <v>332</v>
      </c>
      <c r="I166" s="70"/>
      <c r="J166" s="70"/>
      <c r="K166" s="69" t="s">
        <v>2199</v>
      </c>
      <c r="L166" s="73">
        <v>65.64224137931035</v>
      </c>
      <c r="M166" s="74">
        <v>9511.7197265625</v>
      </c>
      <c r="N166" s="74">
        <v>3998.12939453125</v>
      </c>
      <c r="O166" s="75"/>
      <c r="P166" s="76"/>
      <c r="Q166" s="76"/>
      <c r="R166" s="86"/>
      <c r="S166" s="48">
        <v>0</v>
      </c>
      <c r="T166" s="48">
        <v>3</v>
      </c>
      <c r="U166" s="49">
        <v>6</v>
      </c>
      <c r="V166" s="49">
        <v>0.333333</v>
      </c>
      <c r="W166" s="49">
        <v>0</v>
      </c>
      <c r="X166" s="49">
        <v>1.918913</v>
      </c>
      <c r="Y166" s="49">
        <v>0</v>
      </c>
      <c r="Z166" s="49">
        <v>0</v>
      </c>
      <c r="AA166" s="71">
        <v>166</v>
      </c>
      <c r="AB166" s="71"/>
      <c r="AC166" s="72"/>
      <c r="AD166" s="78" t="s">
        <v>1323</v>
      </c>
      <c r="AE166" s="78">
        <v>3178</v>
      </c>
      <c r="AF166" s="78">
        <v>3248</v>
      </c>
      <c r="AG166" s="78">
        <v>49377</v>
      </c>
      <c r="AH166" s="78">
        <v>141</v>
      </c>
      <c r="AI166" s="78"/>
      <c r="AJ166" s="78" t="s">
        <v>1465</v>
      </c>
      <c r="AK166" s="78" t="s">
        <v>1568</v>
      </c>
      <c r="AL166" s="82" t="s">
        <v>1654</v>
      </c>
      <c r="AM166" s="78"/>
      <c r="AN166" s="80">
        <v>40424.20039351852</v>
      </c>
      <c r="AO166" s="78"/>
      <c r="AP166" s="78" t="b">
        <v>0</v>
      </c>
      <c r="AQ166" s="78" t="b">
        <v>0</v>
      </c>
      <c r="AR166" s="78" t="b">
        <v>0</v>
      </c>
      <c r="AS166" s="78" t="s">
        <v>1100</v>
      </c>
      <c r="AT166" s="78">
        <v>293</v>
      </c>
      <c r="AU166" s="82" t="s">
        <v>1804</v>
      </c>
      <c r="AV166" s="78" t="b">
        <v>0</v>
      </c>
      <c r="AW166" s="78" t="s">
        <v>1867</v>
      </c>
      <c r="AX166" s="82" t="s">
        <v>2031</v>
      </c>
      <c r="AY166" s="78" t="s">
        <v>66</v>
      </c>
      <c r="AZ166" s="78" t="str">
        <f>REPLACE(INDEX(GroupVertices[Group],MATCH(Vertices[[#This Row],[Vertex]],GroupVertices[Vertex],0)),1,1,"")</f>
        <v>10</v>
      </c>
      <c r="BA166" s="48" t="s">
        <v>560</v>
      </c>
      <c r="BB166" s="48" t="s">
        <v>560</v>
      </c>
      <c r="BC166" s="48" t="s">
        <v>585</v>
      </c>
      <c r="BD166" s="48" t="s">
        <v>585</v>
      </c>
      <c r="BE166" s="48" t="s">
        <v>628</v>
      </c>
      <c r="BF166" s="48" t="s">
        <v>628</v>
      </c>
      <c r="BG166" s="120" t="s">
        <v>2732</v>
      </c>
      <c r="BH166" s="120" t="s">
        <v>2732</v>
      </c>
      <c r="BI166" s="120" t="s">
        <v>2804</v>
      </c>
      <c r="BJ166" s="120" t="s">
        <v>2804</v>
      </c>
      <c r="BK166" s="120">
        <v>0</v>
      </c>
      <c r="BL166" s="123">
        <v>0</v>
      </c>
      <c r="BM166" s="120">
        <v>0</v>
      </c>
      <c r="BN166" s="123">
        <v>0</v>
      </c>
      <c r="BO166" s="120">
        <v>0</v>
      </c>
      <c r="BP166" s="123">
        <v>0</v>
      </c>
      <c r="BQ166" s="120">
        <v>12</v>
      </c>
      <c r="BR166" s="123">
        <v>100</v>
      </c>
      <c r="BS166" s="120">
        <v>12</v>
      </c>
      <c r="BT166" s="2"/>
      <c r="BU166" s="3"/>
      <c r="BV166" s="3"/>
      <c r="BW166" s="3"/>
      <c r="BX166" s="3"/>
    </row>
    <row r="167" spans="1:76" ht="15">
      <c r="A167" s="64" t="s">
        <v>377</v>
      </c>
      <c r="B167" s="65"/>
      <c r="C167" s="65" t="s">
        <v>64</v>
      </c>
      <c r="D167" s="66">
        <v>182.2897377055648</v>
      </c>
      <c r="E167" s="68"/>
      <c r="F167" s="100" t="s">
        <v>1864</v>
      </c>
      <c r="G167" s="65"/>
      <c r="H167" s="69" t="s">
        <v>377</v>
      </c>
      <c r="I167" s="70"/>
      <c r="J167" s="70"/>
      <c r="K167" s="69" t="s">
        <v>2200</v>
      </c>
      <c r="L167" s="73">
        <v>1</v>
      </c>
      <c r="M167" s="74">
        <v>9511.7197265625</v>
      </c>
      <c r="N167" s="74">
        <v>5262.708984375</v>
      </c>
      <c r="O167" s="75"/>
      <c r="P167" s="76"/>
      <c r="Q167" s="76"/>
      <c r="R167" s="86"/>
      <c r="S167" s="48">
        <v>1</v>
      </c>
      <c r="T167" s="48">
        <v>0</v>
      </c>
      <c r="U167" s="49">
        <v>0</v>
      </c>
      <c r="V167" s="49">
        <v>0.2</v>
      </c>
      <c r="W167" s="49">
        <v>0</v>
      </c>
      <c r="X167" s="49">
        <v>0.693692</v>
      </c>
      <c r="Y167" s="49">
        <v>0</v>
      </c>
      <c r="Z167" s="49">
        <v>0</v>
      </c>
      <c r="AA167" s="71">
        <v>167</v>
      </c>
      <c r="AB167" s="71"/>
      <c r="AC167" s="72"/>
      <c r="AD167" s="78" t="s">
        <v>1324</v>
      </c>
      <c r="AE167" s="78">
        <v>5878</v>
      </c>
      <c r="AF167" s="78">
        <v>18411</v>
      </c>
      <c r="AG167" s="78">
        <v>3619</v>
      </c>
      <c r="AH167" s="78">
        <v>609</v>
      </c>
      <c r="AI167" s="78"/>
      <c r="AJ167" s="78" t="s">
        <v>1466</v>
      </c>
      <c r="AK167" s="78" t="s">
        <v>1569</v>
      </c>
      <c r="AL167" s="82" t="s">
        <v>1655</v>
      </c>
      <c r="AM167" s="78"/>
      <c r="AN167" s="80">
        <v>39623.62888888889</v>
      </c>
      <c r="AO167" s="78"/>
      <c r="AP167" s="78" t="b">
        <v>0</v>
      </c>
      <c r="AQ167" s="78" t="b">
        <v>0</v>
      </c>
      <c r="AR167" s="78" t="b">
        <v>1</v>
      </c>
      <c r="AS167" s="78" t="s">
        <v>1100</v>
      </c>
      <c r="AT167" s="78">
        <v>239</v>
      </c>
      <c r="AU167" s="82" t="s">
        <v>1810</v>
      </c>
      <c r="AV167" s="78" t="b">
        <v>0</v>
      </c>
      <c r="AW167" s="78" t="s">
        <v>1867</v>
      </c>
      <c r="AX167" s="82" t="s">
        <v>2032</v>
      </c>
      <c r="AY167" s="78" t="s">
        <v>65</v>
      </c>
      <c r="AZ167" s="78" t="str">
        <f>REPLACE(INDEX(GroupVertices[Group],MATCH(Vertices[[#This Row],[Vertex]],GroupVertices[Vertex],0)),1,1,"")</f>
        <v>10</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378</v>
      </c>
      <c r="B168" s="65"/>
      <c r="C168" s="65" t="s">
        <v>64</v>
      </c>
      <c r="D168" s="66">
        <v>163.24971824225247</v>
      </c>
      <c r="E168" s="68"/>
      <c r="F168" s="100" t="s">
        <v>1865</v>
      </c>
      <c r="G168" s="65"/>
      <c r="H168" s="69" t="s">
        <v>378</v>
      </c>
      <c r="I168" s="70"/>
      <c r="J168" s="70"/>
      <c r="K168" s="69" t="s">
        <v>2201</v>
      </c>
      <c r="L168" s="73">
        <v>1</v>
      </c>
      <c r="M168" s="74">
        <v>9511.7197265625</v>
      </c>
      <c r="N168" s="74">
        <v>5894.9990234375</v>
      </c>
      <c r="O168" s="75"/>
      <c r="P168" s="76"/>
      <c r="Q168" s="76"/>
      <c r="R168" s="86"/>
      <c r="S168" s="48">
        <v>1</v>
      </c>
      <c r="T168" s="48">
        <v>0</v>
      </c>
      <c r="U168" s="49">
        <v>0</v>
      </c>
      <c r="V168" s="49">
        <v>0.2</v>
      </c>
      <c r="W168" s="49">
        <v>0</v>
      </c>
      <c r="X168" s="49">
        <v>0.693692</v>
      </c>
      <c r="Y168" s="49">
        <v>0</v>
      </c>
      <c r="Z168" s="49">
        <v>0</v>
      </c>
      <c r="AA168" s="71">
        <v>168</v>
      </c>
      <c r="AB168" s="71"/>
      <c r="AC168" s="72"/>
      <c r="AD168" s="78" t="s">
        <v>1325</v>
      </c>
      <c r="AE168" s="78">
        <v>393</v>
      </c>
      <c r="AF168" s="78">
        <v>1134</v>
      </c>
      <c r="AG168" s="78">
        <v>1314</v>
      </c>
      <c r="AH168" s="78">
        <v>408</v>
      </c>
      <c r="AI168" s="78"/>
      <c r="AJ168" s="78" t="s">
        <v>1467</v>
      </c>
      <c r="AK168" s="78" t="s">
        <v>1570</v>
      </c>
      <c r="AL168" s="82" t="s">
        <v>1656</v>
      </c>
      <c r="AM168" s="78"/>
      <c r="AN168" s="80">
        <v>40654.720289351855</v>
      </c>
      <c r="AO168" s="82" t="s">
        <v>1797</v>
      </c>
      <c r="AP168" s="78" t="b">
        <v>0</v>
      </c>
      <c r="AQ168" s="78" t="b">
        <v>0</v>
      </c>
      <c r="AR168" s="78" t="b">
        <v>1</v>
      </c>
      <c r="AS168" s="78" t="s">
        <v>1100</v>
      </c>
      <c r="AT168" s="78">
        <v>30</v>
      </c>
      <c r="AU168" s="82" t="s">
        <v>1806</v>
      </c>
      <c r="AV168" s="78" t="b">
        <v>0</v>
      </c>
      <c r="AW168" s="78" t="s">
        <v>1867</v>
      </c>
      <c r="AX168" s="82" t="s">
        <v>2033</v>
      </c>
      <c r="AY168" s="78" t="s">
        <v>65</v>
      </c>
      <c r="AZ168" s="78" t="str">
        <f>REPLACE(INDEX(GroupVertices[Group],MATCH(Vertices[[#This Row],[Vertex]],GroupVertices[Vertex],0)),1,1,"")</f>
        <v>10</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379</v>
      </c>
      <c r="B169" s="65"/>
      <c r="C169" s="65" t="s">
        <v>64</v>
      </c>
      <c r="D169" s="66">
        <v>164.12033324346893</v>
      </c>
      <c r="E169" s="68"/>
      <c r="F169" s="100" t="s">
        <v>1866</v>
      </c>
      <c r="G169" s="65"/>
      <c r="H169" s="69" t="s">
        <v>379</v>
      </c>
      <c r="I169" s="70"/>
      <c r="J169" s="70"/>
      <c r="K169" s="69" t="s">
        <v>2202</v>
      </c>
      <c r="L169" s="73">
        <v>1</v>
      </c>
      <c r="M169" s="74">
        <v>9511.7197265625</v>
      </c>
      <c r="N169" s="74">
        <v>4630.41943359375</v>
      </c>
      <c r="O169" s="75"/>
      <c r="P169" s="76"/>
      <c r="Q169" s="76"/>
      <c r="R169" s="86"/>
      <c r="S169" s="48">
        <v>1</v>
      </c>
      <c r="T169" s="48">
        <v>0</v>
      </c>
      <c r="U169" s="49">
        <v>0</v>
      </c>
      <c r="V169" s="49">
        <v>0.2</v>
      </c>
      <c r="W169" s="49">
        <v>0</v>
      </c>
      <c r="X169" s="49">
        <v>0.693692</v>
      </c>
      <c r="Y169" s="49">
        <v>0</v>
      </c>
      <c r="Z169" s="49">
        <v>0</v>
      </c>
      <c r="AA169" s="71">
        <v>169</v>
      </c>
      <c r="AB169" s="71"/>
      <c r="AC169" s="72"/>
      <c r="AD169" s="78" t="s">
        <v>1326</v>
      </c>
      <c r="AE169" s="78">
        <v>1171</v>
      </c>
      <c r="AF169" s="78">
        <v>1924</v>
      </c>
      <c r="AG169" s="78">
        <v>2100</v>
      </c>
      <c r="AH169" s="78">
        <v>1422</v>
      </c>
      <c r="AI169" s="78">
        <v>-18000</v>
      </c>
      <c r="AJ169" s="84" t="s">
        <v>1468</v>
      </c>
      <c r="AK169" s="78" t="s">
        <v>1571</v>
      </c>
      <c r="AL169" s="82" t="s">
        <v>1657</v>
      </c>
      <c r="AM169" s="78" t="s">
        <v>1659</v>
      </c>
      <c r="AN169" s="80">
        <v>40689.760150462964</v>
      </c>
      <c r="AO169" s="82" t="s">
        <v>1798</v>
      </c>
      <c r="AP169" s="78" t="b">
        <v>0</v>
      </c>
      <c r="AQ169" s="78" t="b">
        <v>0</v>
      </c>
      <c r="AR169" s="78" t="b">
        <v>1</v>
      </c>
      <c r="AS169" s="78" t="s">
        <v>1100</v>
      </c>
      <c r="AT169" s="78">
        <v>53</v>
      </c>
      <c r="AU169" s="82" t="s">
        <v>1819</v>
      </c>
      <c r="AV169" s="78" t="b">
        <v>0</v>
      </c>
      <c r="AW169" s="78" t="s">
        <v>1867</v>
      </c>
      <c r="AX169" s="82" t="s">
        <v>2034</v>
      </c>
      <c r="AY169" s="78" t="s">
        <v>65</v>
      </c>
      <c r="AZ169" s="78" t="str">
        <f>REPLACE(INDEX(GroupVertices[Group],MATCH(Vertices[[#This Row],[Vertex]],GroupVertices[Vertex],0)),1,1,"")</f>
        <v>10</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87" t="s">
        <v>333</v>
      </c>
      <c r="B170" s="88"/>
      <c r="C170" s="88" t="s">
        <v>64</v>
      </c>
      <c r="D170" s="89">
        <v>162.69428791236248</v>
      </c>
      <c r="E170" s="90"/>
      <c r="F170" s="101" t="s">
        <v>742</v>
      </c>
      <c r="G170" s="88"/>
      <c r="H170" s="91" t="s">
        <v>333</v>
      </c>
      <c r="I170" s="92"/>
      <c r="J170" s="92"/>
      <c r="K170" s="91" t="s">
        <v>2203</v>
      </c>
      <c r="L170" s="93">
        <v>1</v>
      </c>
      <c r="M170" s="94">
        <v>2346.09423828125</v>
      </c>
      <c r="N170" s="94">
        <v>2996.171142578125</v>
      </c>
      <c r="O170" s="95"/>
      <c r="P170" s="96"/>
      <c r="Q170" s="96"/>
      <c r="R170" s="97"/>
      <c r="S170" s="48">
        <v>1</v>
      </c>
      <c r="T170" s="48">
        <v>1</v>
      </c>
      <c r="U170" s="49">
        <v>0</v>
      </c>
      <c r="V170" s="49">
        <v>0</v>
      </c>
      <c r="W170" s="49">
        <v>0</v>
      </c>
      <c r="X170" s="49">
        <v>0.999997</v>
      </c>
      <c r="Y170" s="49">
        <v>0</v>
      </c>
      <c r="Z170" s="49" t="s">
        <v>3029</v>
      </c>
      <c r="AA170" s="98">
        <v>170</v>
      </c>
      <c r="AB170" s="98"/>
      <c r="AC170" s="99"/>
      <c r="AD170" s="78" t="s">
        <v>1327</v>
      </c>
      <c r="AE170" s="78">
        <v>2922</v>
      </c>
      <c r="AF170" s="78">
        <v>630</v>
      </c>
      <c r="AG170" s="78">
        <v>6009</v>
      </c>
      <c r="AH170" s="78">
        <v>1242</v>
      </c>
      <c r="AI170" s="78"/>
      <c r="AJ170" s="78" t="s">
        <v>1469</v>
      </c>
      <c r="AK170" s="78" t="s">
        <v>1572</v>
      </c>
      <c r="AL170" s="82" t="s">
        <v>1658</v>
      </c>
      <c r="AM170" s="78"/>
      <c r="AN170" s="80">
        <v>42809.077210648145</v>
      </c>
      <c r="AO170" s="82" t="s">
        <v>1799</v>
      </c>
      <c r="AP170" s="78" t="b">
        <v>1</v>
      </c>
      <c r="AQ170" s="78" t="b">
        <v>0</v>
      </c>
      <c r="AR170" s="78" t="b">
        <v>1</v>
      </c>
      <c r="AS170" s="78" t="s">
        <v>1100</v>
      </c>
      <c r="AT170" s="78">
        <v>4</v>
      </c>
      <c r="AU170" s="78"/>
      <c r="AV170" s="78" t="b">
        <v>0</v>
      </c>
      <c r="AW170" s="78" t="s">
        <v>1867</v>
      </c>
      <c r="AX170" s="82" t="s">
        <v>2035</v>
      </c>
      <c r="AY170" s="78" t="s">
        <v>66</v>
      </c>
      <c r="AZ170" s="78" t="str">
        <f>REPLACE(INDEX(GroupVertices[Group],MATCH(Vertices[[#This Row],[Vertex]],GroupVertices[Vertex],0)),1,1,"")</f>
        <v>2</v>
      </c>
      <c r="BA170" s="48" t="s">
        <v>561</v>
      </c>
      <c r="BB170" s="48" t="s">
        <v>561</v>
      </c>
      <c r="BC170" s="48" t="s">
        <v>586</v>
      </c>
      <c r="BD170" s="48" t="s">
        <v>586</v>
      </c>
      <c r="BE170" s="48" t="s">
        <v>629</v>
      </c>
      <c r="BF170" s="48" t="s">
        <v>629</v>
      </c>
      <c r="BG170" s="120" t="s">
        <v>2733</v>
      </c>
      <c r="BH170" s="120" t="s">
        <v>2733</v>
      </c>
      <c r="BI170" s="120" t="s">
        <v>2805</v>
      </c>
      <c r="BJ170" s="120" t="s">
        <v>2805</v>
      </c>
      <c r="BK170" s="120">
        <v>0</v>
      </c>
      <c r="BL170" s="123">
        <v>0</v>
      </c>
      <c r="BM170" s="120">
        <v>0</v>
      </c>
      <c r="BN170" s="123">
        <v>0</v>
      </c>
      <c r="BO170" s="120">
        <v>0</v>
      </c>
      <c r="BP170" s="123">
        <v>0</v>
      </c>
      <c r="BQ170" s="120">
        <v>14</v>
      </c>
      <c r="BR170" s="123">
        <v>100</v>
      </c>
      <c r="BS170" s="120">
        <v>14</v>
      </c>
      <c r="BT170" s="2"/>
      <c r="BU170" s="3"/>
      <c r="BV170" s="3"/>
      <c r="BW170" s="3"/>
      <c r="BX1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0"/>
    <dataValidation allowBlank="1" showInputMessage="1" promptTitle="Vertex Tooltip" prompt="Enter optional text that will pop up when the mouse is hovered over the vertex." errorTitle="Invalid Vertex Image Key" sqref="K3:K1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0"/>
    <dataValidation allowBlank="1" showInputMessage="1" promptTitle="Vertex Label Fill Color" prompt="To select an optional fill color for the Label shape, right-click and select Select Color on the right-click menu." sqref="I3:I170"/>
    <dataValidation allowBlank="1" showInputMessage="1" promptTitle="Vertex Image File" prompt="Enter the path to an image file.  Hover over the column header for examples." errorTitle="Invalid Vertex Image Key" sqref="F3:F170"/>
    <dataValidation allowBlank="1" showInputMessage="1" promptTitle="Vertex Color" prompt="To select an optional vertex color, right-click and select Select Color on the right-click menu." sqref="B3:B170"/>
    <dataValidation allowBlank="1" showInputMessage="1" promptTitle="Vertex Opacity" prompt="Enter an optional vertex opacity between 0 (transparent) and 100 (opaque)." errorTitle="Invalid Vertex Opacity" error="The optional vertex opacity must be a whole number between 0 and 10." sqref="E3:E170"/>
    <dataValidation type="list" allowBlank="1" showInputMessage="1" showErrorMessage="1" promptTitle="Vertex Shape" prompt="Select an optional vertex shape." errorTitle="Invalid Vertex Shape" error="You have entered an invalid vertex shape.  Try selecting from the drop-down list instead." sqref="C3:C1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0">
      <formula1>ValidVertexLabelPositions</formula1>
    </dataValidation>
    <dataValidation allowBlank="1" showInputMessage="1" showErrorMessage="1" promptTitle="Vertex Name" prompt="Enter the name of the vertex." sqref="A3:A170"/>
  </dataValidations>
  <hyperlinks>
    <hyperlink ref="AL3" r:id="rId1" display="https://t.co/zNyIL7Q1mK"/>
    <hyperlink ref="AL5" r:id="rId2" display="http://about.me/bigjmccracken"/>
    <hyperlink ref="AL6" r:id="rId3" display="http://www.bernadettejordan.ca/"/>
    <hyperlink ref="AL7" r:id="rId4" display="http://t.co/Y3fOdEldJM"/>
    <hyperlink ref="AL10" r:id="rId5" display="http://bitly.com/l1aVwg"/>
    <hyperlink ref="AL12" r:id="rId6" display="https://t.co/jGXrRrJAzx"/>
    <hyperlink ref="AL13" r:id="rId7" display="https://t.co/k4uMv1KVol"/>
    <hyperlink ref="AL20" r:id="rId8" display="http://about.me/mkatti"/>
    <hyperlink ref="AL22" r:id="rId9" display="https://t.co/McR3cVoQWA"/>
    <hyperlink ref="AL26" r:id="rId10" display="http://counterpunch.org/"/>
    <hyperlink ref="AL30" r:id="rId11" display="https://t.co/uxAe09D6aK"/>
    <hyperlink ref="AL34" r:id="rId12" display="http://t.co/uWMsmBLEDK"/>
    <hyperlink ref="AL35" r:id="rId13" display="https://t.co/gWMFDglGRu"/>
    <hyperlink ref="AL36" r:id="rId14" display="https://www.linkedin.com/in/sara-yaseen-09ab9a71/"/>
    <hyperlink ref="AL40" r:id="rId15" display="https://t.co/U9RgC0Wv9f"/>
    <hyperlink ref="AL41" r:id="rId16" display="http://t.co/qUx5Stq9by"/>
    <hyperlink ref="AL43" r:id="rId17" display="http://www.environmental-action.org/"/>
    <hyperlink ref="AL45" r:id="rId18" display="https://t.co/xsUbgQu3i7"/>
    <hyperlink ref="AL46" r:id="rId19" display="http://t.co/dJqLxxOkn0"/>
    <hyperlink ref="AL48" r:id="rId20" display="https://t.co/DkvmnvvARO"/>
    <hyperlink ref="AL50" r:id="rId21" display="http://facebook.com/willay"/>
    <hyperlink ref="AL54" r:id="rId22" display="http://www.germxit.com/"/>
    <hyperlink ref="AL56" r:id="rId23" display="http://t.co/V80AfkWitp"/>
    <hyperlink ref="AL57" r:id="rId24" display="https://t.co/XTRUbQbFfK"/>
    <hyperlink ref="AL60" r:id="rId25" display="http://www.ipcc.ch/"/>
    <hyperlink ref="AL61" r:id="rId26" display="https://t.co/YerUMVTkzS"/>
    <hyperlink ref="AL63" r:id="rId27" display="http://www.armadillomerino.com/"/>
    <hyperlink ref="AL64" r:id="rId28" display="https://t.co/1wrcMc2BUV"/>
    <hyperlink ref="AL65" r:id="rId29" display="http://delmarvanow.com/"/>
    <hyperlink ref="AL66" r:id="rId30" display="http://www.marylandattorneygeneral.gov/"/>
    <hyperlink ref="AL69" r:id="rId31" display="https://t.co/TtokIBNTZa"/>
    <hyperlink ref="AL71" r:id="rId32" display="http://t.co/1bIymf3mQc"/>
    <hyperlink ref="AL77" r:id="rId33" display="https://t.co/tI63LusqPy"/>
    <hyperlink ref="AL81" r:id="rId34" display="http://t.co/8fBmyQfBAk"/>
    <hyperlink ref="AL82" r:id="rId35" display="http://t.co/9AVOkRvB4a"/>
    <hyperlink ref="AL84" r:id="rId36" display="https://t.co/oJvgOtEpcX"/>
    <hyperlink ref="AL86" r:id="rId37" display="https://t.co/1wrcMc2BUV"/>
    <hyperlink ref="AL87" r:id="rId38" display="https://t.co/M0kuDpzYDD"/>
    <hyperlink ref="AL92" r:id="rId39" display="https://t.co/j2aQ1IxvBS"/>
    <hyperlink ref="AL98" r:id="rId40" display="http://www.cvsc.org/"/>
    <hyperlink ref="AL99" r:id="rId41" display="https://t.co/rvexPheNMu"/>
    <hyperlink ref="AL100" r:id="rId42" display="https://t.co/X4vZofiX3T"/>
    <hyperlink ref="AL103" r:id="rId43" display="http://nimh.nih.gov/"/>
    <hyperlink ref="AL104" r:id="rId44" display="http://stopdroptooling.com/"/>
    <hyperlink ref="AL105" r:id="rId45" display="https://t.co/GFqNSZ8jzJ"/>
    <hyperlink ref="AL106" r:id="rId46" display="https://t.co/ZHseecmBrl"/>
    <hyperlink ref="AL107" r:id="rId47" display="http://www.instagram.com/realDonaldTrump"/>
    <hyperlink ref="AL108" r:id="rId48" display="http://wendyrwyatt.blogspot.com/"/>
    <hyperlink ref="AL109" r:id="rId49" display="https://t.co/Qfjb43zo3k"/>
    <hyperlink ref="AL110" r:id="rId50" display="https://t.co/qRLqO7X4wL"/>
    <hyperlink ref="AL113" r:id="rId51" display="https://www.linkedin.com/in/kakajan-haytlyyev-b2b051131"/>
    <hyperlink ref="AL117" r:id="rId52" display="https://t.co/DdBe1tErMd"/>
    <hyperlink ref="AL118" r:id="rId53" display="https://gishgallop.com/"/>
    <hyperlink ref="AL119" r:id="rId54" display="http://www.coveblueforjiyu.com/"/>
    <hyperlink ref="AL123" r:id="rId55" display="https://t.co/jdIAo4OfDI"/>
    <hyperlink ref="AL126" r:id="rId56" display="http://jennysmexico.blogspot.mx/"/>
    <hyperlink ref="AL128" r:id="rId57" display="http://barnettandassoc.com/"/>
    <hyperlink ref="AL129" r:id="rId58" display="http://www.drudgereport.com/"/>
    <hyperlink ref="AL131" r:id="rId59" display="https://t.co/1PxI1hPRg3"/>
    <hyperlink ref="AL136" r:id="rId60" display="https://t.co/Ynnnddxk81"/>
    <hyperlink ref="AL137" r:id="rId61" display="https://www.arogis-group.de/"/>
    <hyperlink ref="AL138" r:id="rId62" display="http://bowseat.org/"/>
    <hyperlink ref="AL140" r:id="rId63" display="http://t.co/twMEOuNmfN"/>
    <hyperlink ref="AL141" r:id="rId64" display="https://t.co/Gy45bvciL8"/>
    <hyperlink ref="AL142" r:id="rId65" display="https://t.co/nlJO1Rf35Z"/>
    <hyperlink ref="AL143" r:id="rId66" display="https://t.co/ekToeTFP9u"/>
    <hyperlink ref="AL144" r:id="rId67" display="https://www.murphy4nj.com/"/>
    <hyperlink ref="AL145" r:id="rId68" display="https://t.co/ZIFtPj92sE"/>
    <hyperlink ref="AL146" r:id="rId69" display="http://t.co/NiCwC71QjC"/>
    <hyperlink ref="AL147" r:id="rId70" display="https://t.co/OlJ26LlHdY"/>
    <hyperlink ref="AL149" r:id="rId71" display="https://t.co/s3gDt3PbmK"/>
    <hyperlink ref="AL150" r:id="rId72" display="http://www.facebook.com/speakercraigcoughlin"/>
    <hyperlink ref="AL152" r:id="rId73" display="http://t.co/UYhfApmnKV"/>
    <hyperlink ref="AL154" r:id="rId74" display="http://facebook.com/McKenna.Ottawa/"/>
    <hyperlink ref="AL156" r:id="rId75" display="https://t.co/V1fdeksCQN"/>
    <hyperlink ref="AL157" r:id="rId76" display="http://talkingradical.ca/"/>
    <hyperlink ref="AL158" r:id="rId77" display="http://scottneigh.blogspot.com/"/>
    <hyperlink ref="AL159" r:id="rId78" display="https://t.co/9yCJ8g59qz"/>
    <hyperlink ref="AL160" r:id="rId79" display="https://t.co/gTviRI2Bgy"/>
    <hyperlink ref="AL162" r:id="rId80" display="http://www.jr-art.net/"/>
    <hyperlink ref="AL163" r:id="rId81" display="https://t.co/yzQTc6htk6"/>
    <hyperlink ref="AL164" r:id="rId82" display="http://thegreenpages.ca/category/provinces-and-territories/british-columbia/"/>
    <hyperlink ref="AL166" r:id="rId83" display="http://www.canadian-universities.net/Volunteer/"/>
    <hyperlink ref="AL167" r:id="rId84" display="https://t.co/7WHyjVU8m7"/>
    <hyperlink ref="AL168" r:id="rId85" display="http://t.co/e5irc5amfZ"/>
    <hyperlink ref="AL169" r:id="rId86" display="https://t.co/fIfx3ujOBT"/>
    <hyperlink ref="AL170" r:id="rId87" display="https://t.co/MutmsR4VL6"/>
    <hyperlink ref="AO3" r:id="rId88" display="https://pbs.twimg.com/profile_banners/228540094/1543269744"/>
    <hyperlink ref="AO5" r:id="rId89" display="https://pbs.twimg.com/profile_banners/144876537/1541248018"/>
    <hyperlink ref="AO6" r:id="rId90" display="https://pbs.twimg.com/profile_banners/2729561810/1468612740"/>
    <hyperlink ref="AO7" r:id="rId91" display="https://pbs.twimg.com/profile_banners/541934733/1418735570"/>
    <hyperlink ref="AO9" r:id="rId92" display="https://pbs.twimg.com/profile_banners/1155097699/1476403457"/>
    <hyperlink ref="AO10" r:id="rId93" display="https://pbs.twimg.com/profile_banners/160010755/1535177237"/>
    <hyperlink ref="AO11" r:id="rId94" display="https://pbs.twimg.com/profile_banners/318042444/1531465409"/>
    <hyperlink ref="AO12" r:id="rId95" display="https://pbs.twimg.com/profile_banners/40093078/1461789980"/>
    <hyperlink ref="AO13" r:id="rId96" display="https://pbs.twimg.com/profile_banners/22032260/1461789316"/>
    <hyperlink ref="AO14" r:id="rId97" display="https://pbs.twimg.com/profile_banners/1633828237/1468325463"/>
    <hyperlink ref="AO15" r:id="rId98" display="https://pbs.twimg.com/profile_banners/2846145195/1447039375"/>
    <hyperlink ref="AO16" r:id="rId99" display="https://pbs.twimg.com/profile_banners/85673098/1533366182"/>
    <hyperlink ref="AO17" r:id="rId100" display="https://pbs.twimg.com/profile_banners/237404587/1493218907"/>
    <hyperlink ref="AO19" r:id="rId101" display="https://pbs.twimg.com/profile_banners/426690566/1470164471"/>
    <hyperlink ref="AO20" r:id="rId102" display="https://pbs.twimg.com/profile_banners/14145626/1537372441"/>
    <hyperlink ref="AO22" r:id="rId103" display="https://pbs.twimg.com/profile_banners/951892305098788864/1517254397"/>
    <hyperlink ref="AO23" r:id="rId104" display="https://pbs.twimg.com/profile_banners/876479489500487681/1498336674"/>
    <hyperlink ref="AO24" r:id="rId105" display="https://pbs.twimg.com/profile_banners/853982779071225858/1516699119"/>
    <hyperlink ref="AO25" r:id="rId106" display="https://pbs.twimg.com/profile_banners/15258561/1522196393"/>
    <hyperlink ref="AO26" r:id="rId107" display="https://pbs.twimg.com/profile_banners/297688038/1454712719"/>
    <hyperlink ref="AO28" r:id="rId108" display="https://pbs.twimg.com/profile_banners/281784899/1545887076"/>
    <hyperlink ref="AO29" r:id="rId109" display="https://pbs.twimg.com/profile_banners/417553124/1357869098"/>
    <hyperlink ref="AO30" r:id="rId110" display="https://pbs.twimg.com/profile_banners/118619214/1508290889"/>
    <hyperlink ref="AO31" r:id="rId111" display="https://pbs.twimg.com/profile_banners/2694527190/1545560576"/>
    <hyperlink ref="AO32" r:id="rId112" display="https://pbs.twimg.com/profile_banners/154676382/1541699749"/>
    <hyperlink ref="AO33" r:id="rId113" display="https://pbs.twimg.com/profile_banners/944148163488878592/1546016473"/>
    <hyperlink ref="AO34" r:id="rId114" display="https://pbs.twimg.com/profile_banners/426726628/1533310755"/>
    <hyperlink ref="AO35" r:id="rId115" display="https://pbs.twimg.com/profile_banners/161791703/1504616852"/>
    <hyperlink ref="AO36" r:id="rId116" display="https://pbs.twimg.com/profile_banners/2844544905/1504673034"/>
    <hyperlink ref="AO38" r:id="rId117" display="https://pbs.twimg.com/profile_banners/2839415492/1501515946"/>
    <hyperlink ref="AO40" r:id="rId118" display="https://pbs.twimg.com/profile_banners/1015979219124441089/1531063822"/>
    <hyperlink ref="AO41" r:id="rId119" display="https://pbs.twimg.com/profile_banners/1242683035/1469454029"/>
    <hyperlink ref="AO42" r:id="rId120" display="https://pbs.twimg.com/profile_banners/2198212657/1500389011"/>
    <hyperlink ref="AO43" r:id="rId121" display="https://pbs.twimg.com/profile_banners/16304004/1533579397"/>
    <hyperlink ref="AO45" r:id="rId122" display="https://pbs.twimg.com/profile_banners/56495963/1478818775"/>
    <hyperlink ref="AO46" r:id="rId123" display="https://pbs.twimg.com/profile_banners/51111741/1401427558"/>
    <hyperlink ref="AO48" r:id="rId124" display="https://pbs.twimg.com/profile_banners/558049301/1495478214"/>
    <hyperlink ref="AO49" r:id="rId125" display="https://pbs.twimg.com/profile_banners/300500878/1388362062"/>
    <hyperlink ref="AO50" r:id="rId126" display="https://pbs.twimg.com/profile_banners/73994778/1400016663"/>
    <hyperlink ref="AO51" r:id="rId127" display="https://pbs.twimg.com/profile_banners/790601614402785280/1488233997"/>
    <hyperlink ref="AO52" r:id="rId128" display="https://pbs.twimg.com/profile_banners/906270019717185537/1504909367"/>
    <hyperlink ref="AO53" r:id="rId129" display="https://pbs.twimg.com/profile_banners/79122406/1533731997"/>
    <hyperlink ref="AO54" r:id="rId130" display="https://pbs.twimg.com/profile_banners/1075245313051348992/1545202038"/>
    <hyperlink ref="AO55" r:id="rId131" display="https://pbs.twimg.com/profile_banners/49660950/1398772533"/>
    <hyperlink ref="AO56" r:id="rId132" display="https://pbs.twimg.com/profile_banners/210833106/1480350083"/>
    <hyperlink ref="AO57" r:id="rId133" display="https://pbs.twimg.com/profile_banners/875627441686888448/1497601336"/>
    <hyperlink ref="AO58" r:id="rId134" display="https://pbs.twimg.com/profile_banners/177362867/1543924216"/>
    <hyperlink ref="AO59" r:id="rId135" display="https://pbs.twimg.com/profile_banners/745233410998804480/1466513594"/>
    <hyperlink ref="AO60" r:id="rId136" display="https://pbs.twimg.com/profile_banners/701863610134491136/1518897540"/>
    <hyperlink ref="AO61" r:id="rId137" display="https://pbs.twimg.com/profile_banners/26758226/1481581911"/>
    <hyperlink ref="AO62" r:id="rId138" display="https://pbs.twimg.com/profile_banners/1202142132/1491268656"/>
    <hyperlink ref="AO63" r:id="rId139" display="https://pbs.twimg.com/profile_banners/251526049/1532021077"/>
    <hyperlink ref="AO64" r:id="rId140" display="https://pbs.twimg.com/profile_banners/464399975/1385618957"/>
    <hyperlink ref="AO65" r:id="rId141" display="https://pbs.twimg.com/profile_banners/709862005/1445353072"/>
    <hyperlink ref="AO66" r:id="rId142" display="https://pbs.twimg.com/profile_banners/743292565/1406841907"/>
    <hyperlink ref="AO68" r:id="rId143" display="https://pbs.twimg.com/profile_banners/796255676829929472/1486853813"/>
    <hyperlink ref="AO69" r:id="rId144" display="https://pbs.twimg.com/profile_banners/22498306/1536095945"/>
    <hyperlink ref="AO70" r:id="rId145" display="https://pbs.twimg.com/profile_banners/592499892/1530339511"/>
    <hyperlink ref="AO71" r:id="rId146" display="https://pbs.twimg.com/profile_banners/30234137/1522159249"/>
    <hyperlink ref="AO72" r:id="rId147" display="https://pbs.twimg.com/profile_banners/785620057824956416/1543615491"/>
    <hyperlink ref="AO73" r:id="rId148" display="https://pbs.twimg.com/profile_banners/27067522/1515905056"/>
    <hyperlink ref="AO74" r:id="rId149" display="https://pbs.twimg.com/profile_banners/978310373739827200/1522248877"/>
    <hyperlink ref="AO76" r:id="rId150" display="https://pbs.twimg.com/profile_banners/2980625739/1478966455"/>
    <hyperlink ref="AO77" r:id="rId151" display="https://pbs.twimg.com/profile_banners/555387698/1530718276"/>
    <hyperlink ref="AO81" r:id="rId152" display="https://pbs.twimg.com/profile_banners/161022432/1418137507"/>
    <hyperlink ref="AO83" r:id="rId153" display="https://pbs.twimg.com/profile_banners/48104626/1519506762"/>
    <hyperlink ref="AO84" r:id="rId154" display="https://pbs.twimg.com/profile_banners/3248891052/1528232993"/>
    <hyperlink ref="AO85" r:id="rId155" display="https://pbs.twimg.com/profile_banners/828281481730613249/1486326972"/>
    <hyperlink ref="AO86" r:id="rId156" display="https://pbs.twimg.com/profile_banners/913394690652884993/1540321088"/>
    <hyperlink ref="AO87" r:id="rId157" display="https://pbs.twimg.com/profile_banners/770671228059283456/1525275597"/>
    <hyperlink ref="AO88" r:id="rId158" display="https://pbs.twimg.com/profile_banners/494136118/1446252561"/>
    <hyperlink ref="AO89" r:id="rId159" display="https://pbs.twimg.com/profile_banners/823522731333484544/1485179185"/>
    <hyperlink ref="AO90" r:id="rId160" display="https://pbs.twimg.com/profile_banners/17929907/1521499364"/>
    <hyperlink ref="AO92" r:id="rId161" display="https://pbs.twimg.com/profile_banners/327972578/1455549464"/>
    <hyperlink ref="AO94" r:id="rId162" display="https://pbs.twimg.com/profile_banners/3338246572/1499785735"/>
    <hyperlink ref="AO95" r:id="rId163" display="https://pbs.twimg.com/profile_banners/400161030/1398467965"/>
    <hyperlink ref="AO96" r:id="rId164" display="https://pbs.twimg.com/profile_banners/140348699/1421077243"/>
    <hyperlink ref="AO97" r:id="rId165" display="https://pbs.twimg.com/profile_banners/3346590929/1535478650"/>
    <hyperlink ref="AO98" r:id="rId166" display="https://pbs.twimg.com/profile_banners/1702015598/1470751105"/>
    <hyperlink ref="AO99" r:id="rId167" display="https://pbs.twimg.com/profile_banners/16335288/1537134137"/>
    <hyperlink ref="AO100" r:id="rId168" display="https://pbs.twimg.com/profile_banners/47787957/1467484513"/>
    <hyperlink ref="AO101" r:id="rId169" display="https://pbs.twimg.com/profile_banners/54743209/1488165155"/>
    <hyperlink ref="AO102" r:id="rId170" display="https://pbs.twimg.com/profile_banners/817555051497607168/1499018764"/>
    <hyperlink ref="AO103" r:id="rId171" display="https://pbs.twimg.com/profile_banners/2755631844/1543411346"/>
    <hyperlink ref="AO104" r:id="rId172" display="https://pbs.twimg.com/profile_banners/342617865/1516796425"/>
    <hyperlink ref="AO105" r:id="rId173" display="https://pbs.twimg.com/profile_banners/18713552/1502222318"/>
    <hyperlink ref="AO106" r:id="rId174" display="https://pbs.twimg.com/profile_banners/44202038/1414528638"/>
    <hyperlink ref="AO107" r:id="rId175" display="https://pbs.twimg.com/profile_banners/25073877/1543104015"/>
    <hyperlink ref="AO108" r:id="rId176" display="https://pbs.twimg.com/profile_banners/245660224/1468647997"/>
    <hyperlink ref="AO109" r:id="rId177" display="https://pbs.twimg.com/profile_banners/926620369/1541792299"/>
    <hyperlink ref="AO110" r:id="rId178" display="https://pbs.twimg.com/profile_banners/4822946457/1529256836"/>
    <hyperlink ref="AO111" r:id="rId179" display="https://pbs.twimg.com/profile_banners/1067968810274177030/1545691847"/>
    <hyperlink ref="AO112" r:id="rId180" display="https://pbs.twimg.com/profile_banners/1036248902222139392/1545426867"/>
    <hyperlink ref="AO113" r:id="rId181" display="https://pbs.twimg.com/profile_banners/761902690985127936/1544985877"/>
    <hyperlink ref="AO114" r:id="rId182" display="https://pbs.twimg.com/profile_banners/938094022135971841/1528689052"/>
    <hyperlink ref="AO115" r:id="rId183" display="https://pbs.twimg.com/profile_banners/246653891/1537400012"/>
    <hyperlink ref="AO116" r:id="rId184" display="https://pbs.twimg.com/profile_banners/824320363257413633/1521910290"/>
    <hyperlink ref="AO117" r:id="rId185" display="https://pbs.twimg.com/profile_banners/55639191/1407680125"/>
    <hyperlink ref="AO118" r:id="rId186" display="https://pbs.twimg.com/profile_banners/977381588957720576/1542862217"/>
    <hyperlink ref="AO119" r:id="rId187" display="https://pbs.twimg.com/profile_banners/17129251/1470744572"/>
    <hyperlink ref="AO120" r:id="rId188" display="https://pbs.twimg.com/profile_banners/4507521/1429406683"/>
    <hyperlink ref="AO121" r:id="rId189" display="https://pbs.twimg.com/profile_banners/826236100385468417/1485831887"/>
    <hyperlink ref="AO123" r:id="rId190" display="https://pbs.twimg.com/profile_banners/1106581368/1493171651"/>
    <hyperlink ref="AO124" r:id="rId191" display="https://pbs.twimg.com/profile_banners/835720680/1396605347"/>
    <hyperlink ref="AO125" r:id="rId192" display="https://pbs.twimg.com/profile_banners/158073483/1404801073"/>
    <hyperlink ref="AO128" r:id="rId193" display="https://pbs.twimg.com/profile_banners/1531922934/1458314696"/>
    <hyperlink ref="AO129" r:id="rId194" display="https://pbs.twimg.com/profile_banners/798286/1453962892"/>
    <hyperlink ref="AO131" r:id="rId195" display="https://pbs.twimg.com/profile_banners/827258161841135623/1516584822"/>
    <hyperlink ref="AO133" r:id="rId196" display="https://pbs.twimg.com/profile_banners/910700376038543360/1531107678"/>
    <hyperlink ref="AO134" r:id="rId197" display="https://pbs.twimg.com/profile_banners/1035839499555819520/1541725596"/>
    <hyperlink ref="AO135" r:id="rId198" display="https://pbs.twimg.com/profile_banners/362244500/1393037680"/>
    <hyperlink ref="AO136" r:id="rId199" display="https://pbs.twimg.com/profile_banners/839941836525420544/1489094633"/>
    <hyperlink ref="AO137" r:id="rId200" display="https://pbs.twimg.com/profile_banners/886141656139005952/1539890902"/>
    <hyperlink ref="AO138" r:id="rId201" display="https://pbs.twimg.com/profile_banners/246324699/1537458093"/>
    <hyperlink ref="AO139" r:id="rId202" display="https://pbs.twimg.com/profile_banners/1895534522/1480000929"/>
    <hyperlink ref="AO140" r:id="rId203" display="https://pbs.twimg.com/profile_banners/131546062/1436298588"/>
    <hyperlink ref="AO141" r:id="rId204" display="https://pbs.twimg.com/profile_banners/1712960918/1453231707"/>
    <hyperlink ref="AO142" r:id="rId205" display="https://pbs.twimg.com/profile_banners/237770636/1491514275"/>
    <hyperlink ref="AO143" r:id="rId206" display="https://pbs.twimg.com/profile_banners/331036671/1508505457"/>
    <hyperlink ref="AO144" r:id="rId207" display="https://pbs.twimg.com/profile_banners/3438358100/1499373231"/>
    <hyperlink ref="AO145" r:id="rId208" display="https://pbs.twimg.com/profile_banners/35344094/1537317635"/>
    <hyperlink ref="AO146" r:id="rId209" display="https://pbs.twimg.com/profile_banners/2900023413/1417444512"/>
    <hyperlink ref="AO147" r:id="rId210" display="https://pbs.twimg.com/profile_banners/282219422/1484417346"/>
    <hyperlink ref="AO148" r:id="rId211" display="https://pbs.twimg.com/profile_banners/37946269/1502422823"/>
    <hyperlink ref="AO149" r:id="rId212" display="https://pbs.twimg.com/profile_banners/259381454/1515609346"/>
    <hyperlink ref="AO150" r:id="rId213" display="https://pbs.twimg.com/profile_banners/948586073973837825/1515430518"/>
    <hyperlink ref="AO152" r:id="rId214" display="https://pbs.twimg.com/profile_banners/1498285502/1496198306"/>
    <hyperlink ref="AO154" r:id="rId215" display="https://pbs.twimg.com/profile_banners/140252240/1537911398"/>
    <hyperlink ref="AO155" r:id="rId216" display="https://pbs.twimg.com/profile_banners/212621119/1532744341"/>
    <hyperlink ref="AO156" r:id="rId217" display="https://pbs.twimg.com/profile_banners/42411129/1542730733"/>
    <hyperlink ref="AO158" r:id="rId218" display="https://pbs.twimg.com/profile_banners/221920474/1405102169"/>
    <hyperlink ref="AO159" r:id="rId219" display="https://pbs.twimg.com/profile_banners/852251362406653952/1499343437"/>
    <hyperlink ref="AO160" r:id="rId220" display="https://pbs.twimg.com/profile_banners/158458133/1477412996"/>
    <hyperlink ref="AO161" r:id="rId221" display="https://pbs.twimg.com/profile_banners/1077802084953542659/1545803441"/>
    <hyperlink ref="AO162" r:id="rId222" display="https://pbs.twimg.com/profile_banners/597726943/1457456268"/>
    <hyperlink ref="AO163" r:id="rId223" display="https://pbs.twimg.com/profile_banners/855421226/1444435252"/>
    <hyperlink ref="AO164" r:id="rId224" display="https://pbs.twimg.com/profile_banners/71704235/1356654603"/>
    <hyperlink ref="AO168" r:id="rId225" display="https://pbs.twimg.com/profile_banners/285718583/1516039134"/>
    <hyperlink ref="AO169" r:id="rId226" display="https://pbs.twimg.com/profile_banners/305730252/1515094927"/>
    <hyperlink ref="AO170" r:id="rId227" display="https://pbs.twimg.com/profile_banners/841829095017082880/1531195417"/>
    <hyperlink ref="AU3" r:id="rId228" display="http://abs.twimg.com/images/themes/theme1/bg.png"/>
    <hyperlink ref="AU5" r:id="rId229" display="http://abs.twimg.com/images/themes/theme4/bg.gif"/>
    <hyperlink ref="AU6" r:id="rId230" display="http://abs.twimg.com/images/themes/theme1/bg.png"/>
    <hyperlink ref="AU7" r:id="rId231" display="http://abs.twimg.com/images/themes/theme1/bg.png"/>
    <hyperlink ref="AU9" r:id="rId232" display="http://abs.twimg.com/images/themes/theme1/bg.png"/>
    <hyperlink ref="AU10" r:id="rId233" display="http://abs.twimg.com/images/themes/theme1/bg.png"/>
    <hyperlink ref="AU11" r:id="rId234" display="http://abs.twimg.com/images/themes/theme1/bg.png"/>
    <hyperlink ref="AU12" r:id="rId235" display="http://abs.twimg.com/images/themes/theme1/bg.png"/>
    <hyperlink ref="AU13" r:id="rId236" display="http://abs.twimg.com/images/themes/theme1/bg.png"/>
    <hyperlink ref="AU14" r:id="rId237" display="http://abs.twimg.com/images/themes/theme1/bg.png"/>
    <hyperlink ref="AU15" r:id="rId238" display="http://abs.twimg.com/images/themes/theme1/bg.png"/>
    <hyperlink ref="AU16" r:id="rId239" display="http://abs.twimg.com/images/themes/theme18/bg.gif"/>
    <hyperlink ref="AU17" r:id="rId240" display="http://abs.twimg.com/images/themes/theme10/bg.gif"/>
    <hyperlink ref="AU19" r:id="rId241" display="http://abs.twimg.com/images/themes/theme1/bg.png"/>
    <hyperlink ref="AU20" r:id="rId242" display="http://abs.twimg.com/images/themes/theme1/bg.png"/>
    <hyperlink ref="AU21" r:id="rId243" display="http://abs.twimg.com/images/themes/theme1/bg.png"/>
    <hyperlink ref="AU24" r:id="rId244" display="http://abs.twimg.com/images/themes/theme1/bg.png"/>
    <hyperlink ref="AU25" r:id="rId245" display="http://abs.twimg.com/images/themes/theme1/bg.png"/>
    <hyperlink ref="AU26" r:id="rId246" display="http://abs.twimg.com/images/themes/theme1/bg.png"/>
    <hyperlink ref="AU27" r:id="rId247" display="http://abs.twimg.com/images/themes/theme1/bg.png"/>
    <hyperlink ref="AU28" r:id="rId248" display="http://abs.twimg.com/images/themes/theme1/bg.png"/>
    <hyperlink ref="AU29" r:id="rId249" display="http://abs.twimg.com/images/themes/theme1/bg.png"/>
    <hyperlink ref="AU30" r:id="rId250" display="http://abs.twimg.com/images/themes/theme9/bg.gif"/>
    <hyperlink ref="AU31" r:id="rId251" display="http://abs.twimg.com/images/themes/theme1/bg.png"/>
    <hyperlink ref="AU32" r:id="rId252" display="http://abs.twimg.com/images/themes/theme1/bg.png"/>
    <hyperlink ref="AU34" r:id="rId253" display="http://abs.twimg.com/images/themes/theme1/bg.png"/>
    <hyperlink ref="AU35" r:id="rId254" display="http://abs.twimg.com/images/themes/theme1/bg.png"/>
    <hyperlink ref="AU36" r:id="rId255" display="http://abs.twimg.com/images/themes/theme1/bg.png"/>
    <hyperlink ref="AU37" r:id="rId256" display="http://abs.twimg.com/images/themes/theme10/bg.gif"/>
    <hyperlink ref="AU38" r:id="rId257" display="http://abs.twimg.com/images/themes/theme1/bg.png"/>
    <hyperlink ref="AU41" r:id="rId258" display="http://abs.twimg.com/images/themes/theme15/bg.png"/>
    <hyperlink ref="AU42" r:id="rId259" display="http://abs.twimg.com/images/themes/theme1/bg.png"/>
    <hyperlink ref="AU43" r:id="rId260" display="http://abs.twimg.com/images/themes/theme13/bg.gif"/>
    <hyperlink ref="AU45" r:id="rId261" display="http://abs.twimg.com/images/themes/theme1/bg.png"/>
    <hyperlink ref="AU46" r:id="rId262" display="http://abs.twimg.com/images/themes/theme9/bg.gif"/>
    <hyperlink ref="AU47" r:id="rId263" display="http://abs.twimg.com/images/themes/theme6/bg.gif"/>
    <hyperlink ref="AU48" r:id="rId264" display="http://abs.twimg.com/images/themes/theme1/bg.png"/>
    <hyperlink ref="AU49" r:id="rId265" display="http://abs.twimg.com/images/themes/theme1/bg.png"/>
    <hyperlink ref="AU50" r:id="rId266" display="http://abs.twimg.com/images/themes/theme1/bg.png"/>
    <hyperlink ref="AU52" r:id="rId267" display="http://abs.twimg.com/images/themes/theme1/bg.png"/>
    <hyperlink ref="AU53" r:id="rId268" display="http://abs.twimg.com/images/themes/theme1/bg.png"/>
    <hyperlink ref="AU55" r:id="rId269" display="http://abs.twimg.com/images/themes/theme1/bg.png"/>
    <hyperlink ref="AU56" r:id="rId270" display="http://abs.twimg.com/images/themes/theme1/bg.png"/>
    <hyperlink ref="AU58" r:id="rId271" display="http://abs.twimg.com/images/themes/theme11/bg.gif"/>
    <hyperlink ref="AU59" r:id="rId272" display="http://abs.twimg.com/images/themes/theme1/bg.png"/>
    <hyperlink ref="AU60" r:id="rId273" display="http://abs.twimg.com/images/themes/theme1/bg.png"/>
    <hyperlink ref="AU61" r:id="rId274" display="http://abs.twimg.com/images/themes/theme15/bg.png"/>
    <hyperlink ref="AU62" r:id="rId275" display="http://abs.twimg.com/images/themes/theme1/bg.png"/>
    <hyperlink ref="AU63" r:id="rId276" display="http://abs.twimg.com/images/themes/theme10/bg.gif"/>
    <hyperlink ref="AU64" r:id="rId277" display="http://abs.twimg.com/images/themes/theme1/bg.png"/>
    <hyperlink ref="AU65" r:id="rId278" display="http://abs.twimg.com/images/themes/theme1/bg.png"/>
    <hyperlink ref="AU66" r:id="rId279" display="http://abs.twimg.com/images/themes/theme2/bg.gif"/>
    <hyperlink ref="AU67" r:id="rId280" display="http://abs.twimg.com/images/themes/theme1/bg.png"/>
    <hyperlink ref="AU68" r:id="rId281" display="http://abs.twimg.com/images/themes/theme1/bg.png"/>
    <hyperlink ref="AU69" r:id="rId282" display="http://abs.twimg.com/images/themes/theme13/bg.gif"/>
    <hyperlink ref="AU70" r:id="rId283" display="http://abs.twimg.com/images/themes/theme1/bg.png"/>
    <hyperlink ref="AU71" r:id="rId284" display="http://abs.twimg.com/images/themes/theme4/bg.gif"/>
    <hyperlink ref="AU72" r:id="rId285" display="http://abs.twimg.com/images/themes/theme1/bg.png"/>
    <hyperlink ref="AU73" r:id="rId286" display="http://abs.twimg.com/images/themes/theme1/bg.png"/>
    <hyperlink ref="AU76" r:id="rId287" display="http://abs.twimg.com/images/themes/theme1/bg.png"/>
    <hyperlink ref="AU77" r:id="rId288" display="http://abs.twimg.com/images/themes/theme15/bg.png"/>
    <hyperlink ref="AU78" r:id="rId289" display="http://abs.twimg.com/images/themes/theme1/bg.png"/>
    <hyperlink ref="AU79" r:id="rId290" display="http://abs.twimg.com/images/themes/theme4/bg.gif"/>
    <hyperlink ref="AU81" r:id="rId291" display="http://abs.twimg.com/images/themes/theme1/bg.png"/>
    <hyperlink ref="AU82" r:id="rId292" display="http://abs.twimg.com/images/themes/theme1/bg.png"/>
    <hyperlink ref="AU83" r:id="rId293" display="http://abs.twimg.com/images/themes/theme1/bg.png"/>
    <hyperlink ref="AU84" r:id="rId294" display="http://abs.twimg.com/images/themes/theme1/bg.png"/>
    <hyperlink ref="AU85" r:id="rId295" display="http://abs.twimg.com/images/themes/theme1/bg.png"/>
    <hyperlink ref="AU86" r:id="rId296" display="http://abs.twimg.com/images/themes/theme1/bg.png"/>
    <hyperlink ref="AU87" r:id="rId297" display="http://abs.twimg.com/images/themes/theme1/bg.png"/>
    <hyperlink ref="AU88" r:id="rId298" display="http://abs.twimg.com/images/themes/theme1/bg.png"/>
    <hyperlink ref="AU90" r:id="rId299" display="http://abs.twimg.com/images/themes/theme13/bg.gif"/>
    <hyperlink ref="AU91" r:id="rId300" display="http://abs.twimg.com/images/themes/theme1/bg.png"/>
    <hyperlink ref="AU92" r:id="rId301" display="http://abs.twimg.com/images/themes/theme1/bg.png"/>
    <hyperlink ref="AU93" r:id="rId302" display="http://abs.twimg.com/images/themes/theme1/bg.png"/>
    <hyperlink ref="AU94" r:id="rId303" display="http://abs.twimg.com/images/themes/theme1/bg.png"/>
    <hyperlink ref="AU95" r:id="rId304" display="http://abs.twimg.com/images/themes/theme9/bg.gif"/>
    <hyperlink ref="AU96" r:id="rId305" display="http://abs.twimg.com/images/themes/theme1/bg.png"/>
    <hyperlink ref="AU97" r:id="rId306" display="http://abs.twimg.com/images/themes/theme1/bg.png"/>
    <hyperlink ref="AU98" r:id="rId307" display="http://abs.twimg.com/images/themes/theme1/bg.png"/>
    <hyperlink ref="AU99" r:id="rId308" display="http://abs.twimg.com/images/themes/theme1/bg.png"/>
    <hyperlink ref="AU100" r:id="rId309" display="http://abs.twimg.com/images/themes/theme1/bg.png"/>
    <hyperlink ref="AU101" r:id="rId310" display="http://abs.twimg.com/images/themes/theme1/bg.png"/>
    <hyperlink ref="AU103" r:id="rId311" display="http://abs.twimg.com/images/themes/theme1/bg.png"/>
    <hyperlink ref="AU104" r:id="rId312" display="http://abs.twimg.com/images/themes/theme1/bg.png"/>
    <hyperlink ref="AU105" r:id="rId313" display="http://abs.twimg.com/images/themes/theme5/bg.gif"/>
    <hyperlink ref="AU106" r:id="rId314" display="http://abs.twimg.com/images/themes/theme1/bg.png"/>
    <hyperlink ref="AU107" r:id="rId315" display="http://abs.twimg.com/images/themes/theme1/bg.png"/>
    <hyperlink ref="AU108" r:id="rId316" display="http://abs.twimg.com/images/themes/theme6/bg.gif"/>
    <hyperlink ref="AU109" r:id="rId317" display="http://abs.twimg.com/images/themes/theme14/bg.gif"/>
    <hyperlink ref="AU113" r:id="rId318" display="http://abs.twimg.com/images/themes/theme1/bg.png"/>
    <hyperlink ref="AU115" r:id="rId319" display="http://abs.twimg.com/images/themes/theme1/bg.png"/>
    <hyperlink ref="AU116" r:id="rId320" display="http://abs.twimg.com/images/themes/theme1/bg.png"/>
    <hyperlink ref="AU117" r:id="rId321" display="http://abs.twimg.com/images/themes/theme14/bg.gif"/>
    <hyperlink ref="AU118" r:id="rId322" display="http://abs.twimg.com/images/themes/theme1/bg.png"/>
    <hyperlink ref="AU119" r:id="rId323" display="http://abs.twimg.com/images/themes/theme4/bg.gif"/>
    <hyperlink ref="AU120" r:id="rId324" display="http://abs.twimg.com/images/themes/theme6/bg.gif"/>
    <hyperlink ref="AU121" r:id="rId325" display="http://abs.twimg.com/images/themes/theme1/bg.png"/>
    <hyperlink ref="AU122" r:id="rId326" display="http://abs.twimg.com/images/themes/theme1/bg.png"/>
    <hyperlink ref="AU123" r:id="rId327" display="http://abs.twimg.com/images/themes/theme10/bg.gif"/>
    <hyperlink ref="AU124" r:id="rId328" display="http://abs.twimg.com/images/themes/theme4/bg.gif"/>
    <hyperlink ref="AU125" r:id="rId329" display="http://abs.twimg.com/images/themes/theme1/bg.png"/>
    <hyperlink ref="AU126" r:id="rId330" display="http://abs.twimg.com/images/themes/theme1/bg.png"/>
    <hyperlink ref="AU128" r:id="rId331" display="http://abs.twimg.com/images/themes/theme1/bg.png"/>
    <hyperlink ref="AU129" r:id="rId332" display="http://abs.twimg.com/images/themes/theme15/bg.png"/>
    <hyperlink ref="AU130" r:id="rId333" display="http://abs.twimg.com/images/themes/theme1/bg.png"/>
    <hyperlink ref="AU131" r:id="rId334" display="http://abs.twimg.com/images/themes/theme1/bg.png"/>
    <hyperlink ref="AU133" r:id="rId335" display="http://abs.twimg.com/images/themes/theme1/bg.png"/>
    <hyperlink ref="AU134" r:id="rId336" display="http://abs.twimg.com/images/themes/theme1/bg.png"/>
    <hyperlink ref="AU135" r:id="rId337" display="http://abs.twimg.com/images/themes/theme1/bg.png"/>
    <hyperlink ref="AU136" r:id="rId338" display="http://abs.twimg.com/images/themes/theme1/bg.png"/>
    <hyperlink ref="AU137" r:id="rId339" display="http://abs.twimg.com/images/themes/theme1/bg.png"/>
    <hyperlink ref="AU138" r:id="rId340" display="http://abs.twimg.com/images/themes/theme1/bg.png"/>
    <hyperlink ref="AU139" r:id="rId341" display="http://abs.twimg.com/images/themes/theme1/bg.png"/>
    <hyperlink ref="AU140" r:id="rId342" display="http://abs.twimg.com/images/themes/theme1/bg.png"/>
    <hyperlink ref="AU141" r:id="rId343" display="http://abs.twimg.com/images/themes/theme14/bg.gif"/>
    <hyperlink ref="AU142" r:id="rId344" display="http://abs.twimg.com/images/themes/theme15/bg.png"/>
    <hyperlink ref="AU143" r:id="rId345" display="http://pbs.twimg.com/profile_background_images/378800000176848172/9r4YKwnk.png"/>
    <hyperlink ref="AU144" r:id="rId346" display="http://abs.twimg.com/images/themes/theme1/bg.png"/>
    <hyperlink ref="AU145" r:id="rId347" display="http://abs.twimg.com/images/themes/theme1/bg.png"/>
    <hyperlink ref="AU146" r:id="rId348" display="http://pbs.twimg.com/profile_background_images/556159962942939137/-cQud1f-.jpeg"/>
    <hyperlink ref="AU147" r:id="rId349" display="http://abs.twimg.com/images/themes/theme1/bg.png"/>
    <hyperlink ref="AU148" r:id="rId350" display="http://abs.twimg.com/images/themes/theme1/bg.png"/>
    <hyperlink ref="AU149" r:id="rId351" display="http://abs.twimg.com/images/themes/theme1/bg.png"/>
    <hyperlink ref="AU152" r:id="rId352" display="http://abs.twimg.com/images/themes/theme1/bg.png"/>
    <hyperlink ref="AU153" r:id="rId353" display="http://abs.twimg.com/images/themes/theme1/bg.png"/>
    <hyperlink ref="AU154" r:id="rId354" display="http://abs.twimg.com/images/themes/theme1/bg.png"/>
    <hyperlink ref="AU155" r:id="rId355" display="http://abs.twimg.com/images/themes/theme1/bg.png"/>
    <hyperlink ref="AU156" r:id="rId356" display="http://abs.twimg.com/images/themes/theme3/bg.gif"/>
    <hyperlink ref="AU157" r:id="rId357" display="http://abs.twimg.com/images/themes/theme1/bg.png"/>
    <hyperlink ref="AU158" r:id="rId358" display="http://abs.twimg.com/images/themes/theme1/bg.png"/>
    <hyperlink ref="AU159" r:id="rId359" display="http://abs.twimg.com/images/themes/theme1/bg.png"/>
    <hyperlink ref="AU160" r:id="rId360" display="http://abs.twimg.com/images/themes/theme1/bg.png"/>
    <hyperlink ref="AU162" r:id="rId361" display="http://abs.twimg.com/images/themes/theme1/bg.png"/>
    <hyperlink ref="AU163" r:id="rId362" display="http://abs.twimg.com/images/themes/theme1/bg.png"/>
    <hyperlink ref="AU164" r:id="rId363" display="http://abs.twimg.com/images/themes/theme1/bg.png"/>
    <hyperlink ref="AU165" r:id="rId364" display="http://abs.twimg.com/images/themes/theme1/bg.png"/>
    <hyperlink ref="AU166" r:id="rId365" display="http://abs.twimg.com/images/themes/theme1/bg.png"/>
    <hyperlink ref="AU167" r:id="rId366" display="http://abs.twimg.com/images/themes/theme13/bg.gif"/>
    <hyperlink ref="AU168" r:id="rId367" display="http://abs.twimg.com/images/themes/theme18/bg.gif"/>
    <hyperlink ref="AU169" r:id="rId368" display="http://pbs.twimg.com/profile_background_images/463315966412075008/7dJvBWEU.jpeg"/>
    <hyperlink ref="F3" r:id="rId369" display="http://pbs.twimg.com/profile_images/1067176768082141185/8Dt63wr6_normal.jpg"/>
    <hyperlink ref="F4" r:id="rId370" display="http://abs.twimg.com/sticky/default_profile_images/default_profile_normal.png"/>
    <hyperlink ref="F5" r:id="rId371" display="http://pbs.twimg.com/profile_images/879338620183818245/ClvG1Gc6_normal.jpg"/>
    <hyperlink ref="F6" r:id="rId372" display="http://pbs.twimg.com/profile_images/754042141857423360/dZULnQcg_normal.jpg"/>
    <hyperlink ref="F7" r:id="rId373" display="http://pbs.twimg.com/profile_images/2403364395/ukhbcj4krw1dbciyjz0m_normal.png"/>
    <hyperlink ref="F8" r:id="rId374" display="http://abs.twimg.com/sticky/default_profile_images/default_profile_normal.png"/>
    <hyperlink ref="F9" r:id="rId375" display="http://pbs.twimg.com/profile_images/794610479016673283/d_vP05Mt_normal.jpg"/>
    <hyperlink ref="F10" r:id="rId376" display="http://pbs.twimg.com/profile_images/1033234333580980224/lIU3ByLc_normal.jpg"/>
    <hyperlink ref="F11" r:id="rId377" display="http://pbs.twimg.com/profile_images/1017363220586086402/xtP62KCn_normal.jpg"/>
    <hyperlink ref="F12" r:id="rId378" display="http://pbs.twimg.com/profile_images/950298060671811585/15MS3ukk_normal.jpg"/>
    <hyperlink ref="F13" r:id="rId379" display="http://pbs.twimg.com/profile_images/948886222373519361/DY9IkZro_normal.jpg"/>
    <hyperlink ref="F14" r:id="rId380" display="http://pbs.twimg.com/profile_images/724236072440360960/b4bU_BiG_normal.jpg"/>
    <hyperlink ref="F15" r:id="rId381" display="http://pbs.twimg.com/profile_images/663557348879822848/YNOKvx1y_normal.jpg"/>
    <hyperlink ref="F16" r:id="rId382" display="http://pbs.twimg.com/profile_images/1031261762539204608/xVdS0Ifh_normal.jpg"/>
    <hyperlink ref="F17" r:id="rId383" display="http://pbs.twimg.com/profile_images/822203336094978049/lL3xQcGP_normal.jpg"/>
    <hyperlink ref="F18" r:id="rId384" display="http://pbs.twimg.com/profile_images/891844006279249923/by0BuaTE_normal.jpg"/>
    <hyperlink ref="F19" r:id="rId385" display="http://pbs.twimg.com/profile_images/638520114799734784/VdtqS2Ud_normal.jpg"/>
    <hyperlink ref="F20" r:id="rId386" display="http://pbs.twimg.com/profile_images/1056366873418387458/oRQTgT2K_normal.jpg"/>
    <hyperlink ref="F21" r:id="rId387" display="http://pbs.twimg.com/profile_images/565710210614824960/_tjijrkv_normal.jpeg"/>
    <hyperlink ref="F22" r:id="rId388" display="http://pbs.twimg.com/profile_images/951893133914144768/0zYitisF_normal.jpg"/>
    <hyperlink ref="F23" r:id="rId389" display="http://pbs.twimg.com/profile_images/878715391333236737/UAJUTwY8_normal.jpg"/>
    <hyperlink ref="F24" r:id="rId390" display="http://pbs.twimg.com/profile_images/854035276687171584/_sSFeWOS_normal.jpg"/>
    <hyperlink ref="F25" r:id="rId391" display="http://pbs.twimg.com/profile_images/978788148451860480/yd2bSUss_normal.jpg"/>
    <hyperlink ref="F26" r:id="rId392" display="http://pbs.twimg.com/profile_images/747103658572058625/coqmtme__normal.jpg"/>
    <hyperlink ref="F27" r:id="rId393" display="http://pbs.twimg.com/profile_images/1842542361/egg_shell_normal.png"/>
    <hyperlink ref="F28" r:id="rId394" display="http://pbs.twimg.com/profile_images/1078154472566579200/8xwThvJH_normal.jpg"/>
    <hyperlink ref="F29" r:id="rId395" display="http://pbs.twimg.com/profile_images/1014031154746281984/s-S7e5jg_normal.jpg"/>
    <hyperlink ref="F30" r:id="rId396" display="http://pbs.twimg.com/profile_images/1072410795605196800/to03SQdL_normal.jpg"/>
    <hyperlink ref="F31" r:id="rId397" display="http://pbs.twimg.com/profile_images/1073917025309741056/njxiE0q5_normal.jpg"/>
    <hyperlink ref="F32" r:id="rId398" display="http://pbs.twimg.com/profile_images/971457493200125954/6IAGg-HB_normal.jpg"/>
    <hyperlink ref="F33" r:id="rId399" display="http://pbs.twimg.com/profile_images/944813976881377281/BZFR2v3m_normal.jpg"/>
    <hyperlink ref="F34" r:id="rId400" display="http://pbs.twimg.com/profile_images/1025405865665294336/51-unJpZ_normal.jpg"/>
    <hyperlink ref="F35" r:id="rId401" display="http://pbs.twimg.com/profile_images/741365169926905856/NjQFTLYl_normal.jpg"/>
    <hyperlink ref="F36" r:id="rId402" display="http://pbs.twimg.com/profile_images/894324889041203201/l1qc7UeY_normal.jpg"/>
    <hyperlink ref="F37" r:id="rId403" display="http://pbs.twimg.com/profile_images/876547842092879872/v4UKUBpw_normal.jpg"/>
    <hyperlink ref="F38" r:id="rId404" display="http://pbs.twimg.com/profile_images/890354480855699457/2UsqY7fj_normal.jpg"/>
    <hyperlink ref="F39" r:id="rId405" display="http://abs.twimg.com/sticky/default_profile_images/default_profile_normal.png"/>
    <hyperlink ref="F40" r:id="rId406" display="http://pbs.twimg.com/profile_images/1015986451866161153/mRzQqxv7_normal.jpg"/>
    <hyperlink ref="F41" r:id="rId407" display="http://pbs.twimg.com/profile_images/1071424253487185922/FUeAeRC7_normal.jpg"/>
    <hyperlink ref="F42" r:id="rId408" display="http://pbs.twimg.com/profile_images/776139303441174528/V9JcsLz7_normal.jpg"/>
    <hyperlink ref="F43" r:id="rId409" display="http://pbs.twimg.com/profile_images/1842434016/ea_avatar_normal.png"/>
    <hyperlink ref="F44" r:id="rId410" display="http://abs.twimg.com/sticky/default_profile_images/default_profile_normal.png"/>
    <hyperlink ref="F45" r:id="rId411" display="http://pbs.twimg.com/profile_images/885171092188532737/RN-Xynsf_normal.jpg"/>
    <hyperlink ref="F46" r:id="rId412" display="http://pbs.twimg.com/profile_images/283919605/RTNA_rising_tide_north_america_logo_SMALL_normal.jpg"/>
    <hyperlink ref="F47" r:id="rId413" display="http://pbs.twimg.com/profile_images/630099609914732545/Pa8mZHSW_normal.png"/>
    <hyperlink ref="F48" r:id="rId414" display="http://pbs.twimg.com/profile_images/1049485585046536192/uFalZNJ9_normal.jpg"/>
    <hyperlink ref="F49" r:id="rId415" display="http://pbs.twimg.com/profile_images/837415664835039233/qbxNjcAk_normal.jpg"/>
    <hyperlink ref="F50" r:id="rId416" display="http://pbs.twimg.com/profile_images/762675488997408768/vT28rv3M_normal.jpg"/>
    <hyperlink ref="F51" r:id="rId417" display="http://pbs.twimg.com/profile_images/911370221268566016/wEwusJn__normal.jpg"/>
    <hyperlink ref="F52" r:id="rId418" display="http://pbs.twimg.com/profile_images/906278802325569536/L-7K8Q8a_normal.jpg"/>
    <hyperlink ref="F53" r:id="rId419" display="http://pbs.twimg.com/profile_images/1074649198375723009/5LVI0Vmn_normal.jpg"/>
    <hyperlink ref="F54" r:id="rId420" display="http://pbs.twimg.com/profile_images/1075251421589647360/hdJalURP_normal.jpg"/>
    <hyperlink ref="F55" r:id="rId421" display="http://pbs.twimg.com/profile_images/378800000054716513/b78ce7e38fb10d41a67fce699b5cb753_normal.jpeg"/>
    <hyperlink ref="F56" r:id="rId422" display="http://pbs.twimg.com/profile_images/1639211597/190752_170324223014760_170323529681496_331130_1686909_n_normal.jpg"/>
    <hyperlink ref="F57" r:id="rId423" display="http://pbs.twimg.com/profile_images/875629406076653569/qVBiK0rE_normal.jpg"/>
    <hyperlink ref="F58" r:id="rId424" display="http://pbs.twimg.com/profile_images/1069921054313697280/aRn5yMOs_normal.jpg"/>
    <hyperlink ref="F59" r:id="rId425" display="http://pbs.twimg.com/profile_images/745925732212301824/Y3m7VTo2_normal.jpg"/>
    <hyperlink ref="F60" r:id="rId426" display="http://pbs.twimg.com/profile_images/701872181391847427/R9KtN_RY_normal.jpg"/>
    <hyperlink ref="F61" r:id="rId427" display="http://pbs.twimg.com/profile_images/979130136468574210/HMZk-1sZ_normal.jpg"/>
    <hyperlink ref="F62" r:id="rId428" display="http://pbs.twimg.com/profile_images/1068660371672580096/v19f4Lb7_normal.jpg"/>
    <hyperlink ref="F63" r:id="rId429" display="http://pbs.twimg.com/profile_images/784656651936817152/rBxN_kvC_normal.jpg"/>
    <hyperlink ref="F64" r:id="rId430" display="http://pbs.twimg.com/profile_images/682014721214660608/PuZ-8aO3_normal.jpg"/>
    <hyperlink ref="F65" r:id="rId431" display="http://pbs.twimg.com/profile_images/658705468978696192/JDba7pjE_normal.jpg"/>
    <hyperlink ref="F66" r:id="rId432" display="http://pbs.twimg.com/profile_images/606911556811526144/zldLM40W_normal.jpg"/>
    <hyperlink ref="F67" r:id="rId433" display="http://pbs.twimg.com/profile_images/519675481939931136/AMLOrPmK_normal.png"/>
    <hyperlink ref="F68" r:id="rId434" display="http://pbs.twimg.com/profile_images/1060208493972672513/roq6Ufu__normal.jpg"/>
    <hyperlink ref="F69" r:id="rId435" display="http://pbs.twimg.com/profile_images/912506717656748032/94kzvD4U_normal.jpg"/>
    <hyperlink ref="F70" r:id="rId436" display="http://pbs.twimg.com/profile_images/700023916383887360/ZUUDlhBH_normal.jpg"/>
    <hyperlink ref="F71" r:id="rId437" display="http://pbs.twimg.com/profile_images/978627270435733504/D_dZ7Xa2_normal.jpg"/>
    <hyperlink ref="F72" r:id="rId438" display="http://pbs.twimg.com/profile_images/1066734490599518208/4gs6scAl_normal.jpg"/>
    <hyperlink ref="F73" r:id="rId439" display="http://pbs.twimg.com/profile_images/278887748/l_9326d30e23f343738e305e507e4a6bcd_normal.jpg"/>
    <hyperlink ref="F74" r:id="rId440" display="http://pbs.twimg.com/profile_images/978310746948931585/dXOeGqdk_normal.jpg"/>
    <hyperlink ref="F75" r:id="rId441" display="http://pbs.twimg.com/profile_images/896178490340507648/ynyS7dpH_normal.jpg"/>
    <hyperlink ref="F76" r:id="rId442" display="http://pbs.twimg.com/profile_images/1059535800197558272/P-8HfCf7_normal.jpg"/>
    <hyperlink ref="F77" r:id="rId443" display="http://pbs.twimg.com/profile_images/639988053507899392/6k8oImUU_normal.jpg"/>
    <hyperlink ref="F78" r:id="rId444" display="http://pbs.twimg.com/profile_images/1039875063644807168/XDvb1Ukt_normal.jpg"/>
    <hyperlink ref="F79" r:id="rId445" display="http://pbs.twimg.com/profile_images/1159675136/chart_normal.jpg"/>
    <hyperlink ref="F80" r:id="rId446" display="http://abs.twimg.com/sticky/default_profile_images/default_profile_normal.png"/>
    <hyperlink ref="F81" r:id="rId447" display="http://pbs.twimg.com/profile_images/378800000645569920/4ae37524d50cfe32c0ae4ab5d07a8b68_normal.jpeg"/>
    <hyperlink ref="F82" r:id="rId448" display="http://pbs.twimg.com/profile_images/2344006563/0tyravynrlrmz86xh3uy_normal.jpeg"/>
    <hyperlink ref="F83" r:id="rId449" display="http://pbs.twimg.com/profile_images/967507605299060737/bu35ut7J_normal.jpg"/>
    <hyperlink ref="F84" r:id="rId450" display="http://pbs.twimg.com/profile_images/1057270445773332480/Qaepfi_s_normal.jpg"/>
    <hyperlink ref="F85" r:id="rId451" display="http://pbs.twimg.com/profile_images/1065386977749598215/DhymrxZr_normal.jpg"/>
    <hyperlink ref="F86" r:id="rId452" display="http://pbs.twimg.com/profile_images/1054809095243321344/irS834_A_normal.jpg"/>
    <hyperlink ref="F87" r:id="rId453" display="http://pbs.twimg.com/profile_images/997131054141108229/T-yw8Ur6_normal.jpg"/>
    <hyperlink ref="F88" r:id="rId454" display="http://pbs.twimg.com/profile_images/660257377581719552/OB_HnHiP_normal.jpg"/>
    <hyperlink ref="F89" r:id="rId455" display="http://pbs.twimg.com/profile_images/823527160141008896/KJk7z4GX_normal.jpg"/>
    <hyperlink ref="F90" r:id="rId456" display="http://pbs.twimg.com/profile_images/1046575509063290881/w3s8EUp9_normal.jpg"/>
    <hyperlink ref="F91" r:id="rId457" display="http://abs.twimg.com/sticky/default_profile_images/default_profile_normal.png"/>
    <hyperlink ref="F92" r:id="rId458" display="http://pbs.twimg.com/profile_images/699254016019210240/0R8jx9cC_normal.jpg"/>
    <hyperlink ref="F93" r:id="rId459" display="http://abs.twimg.com/sticky/default_profile_images/default_profile_normal.png"/>
    <hyperlink ref="F94" r:id="rId460" display="http://pbs.twimg.com/profile_images/974987722812280832/pJ4NRnuS_normal.jpg"/>
    <hyperlink ref="F95" r:id="rId461" display="http://pbs.twimg.com/profile_images/1640609196/healer_cu_normal.png"/>
    <hyperlink ref="F96" r:id="rId462" display="http://pbs.twimg.com/profile_images/1023942923363262464/BQL72ehE_normal.jpg"/>
    <hyperlink ref="F97" r:id="rId463" display="http://pbs.twimg.com/profile_images/1029495491833151488/TPtD14q3_normal.jpg"/>
    <hyperlink ref="F98" r:id="rId464" display="http://pbs.twimg.com/profile_images/765251825465430016/TWFwdPlM_normal.jpg"/>
    <hyperlink ref="F99" r:id="rId465" display="http://pbs.twimg.com/profile_images/824287887730634752/6CgncNxu_normal.jpg"/>
    <hyperlink ref="F100" r:id="rId466" display="http://pbs.twimg.com/profile_images/749310470230773760/B0buVu5J_normal.jpg"/>
    <hyperlink ref="F101" r:id="rId467" display="http://pbs.twimg.com/profile_images/1007518123480711168/cBYsmN0l_normal.jpg"/>
    <hyperlink ref="F102" r:id="rId468" display="http://pbs.twimg.com/profile_images/829730620825796608/wo8Faqck_normal.jpg"/>
    <hyperlink ref="F103" r:id="rId469" display="http://pbs.twimg.com/profile_images/1045854798166335488/GeZAisEr_normal.jpg"/>
    <hyperlink ref="F104" r:id="rId470" display="http://pbs.twimg.com/profile_images/1462952855/500x500_normal.jpg"/>
    <hyperlink ref="F105" r:id="rId471" display="http://pbs.twimg.com/profile_images/817502654725296129/gL3moZlE_normal.jpg"/>
    <hyperlink ref="F106" r:id="rId472" display="http://pbs.twimg.com/profile_images/550156529601507328/vZw7GV6P_normal.jpeg"/>
    <hyperlink ref="F107" r:id="rId473" display="http://pbs.twimg.com/profile_images/874276197357596672/kUuht00m_normal.jpg"/>
    <hyperlink ref="F108" r:id="rId474" display="http://pbs.twimg.com/profile_images/867749276969041920/bYKdV5_t_normal.jpg"/>
    <hyperlink ref="F109" r:id="rId475" display="http://pbs.twimg.com/profile_images/1052625584633700352/-Cz-lAnJ_normal.jpg"/>
    <hyperlink ref="F110" r:id="rId476" display="http://pbs.twimg.com/profile_images/1011766709215252480/WfFnBvXI_normal.jpg"/>
    <hyperlink ref="F111" r:id="rId477" display="http://pbs.twimg.com/profile_images/1077335802588422145/7HbI8XE__normal.jpg"/>
    <hyperlink ref="F112" r:id="rId478" display="http://pbs.twimg.com/profile_images/1074880278294945792/qJV4-7ow_normal.jpg"/>
    <hyperlink ref="F113" r:id="rId479" display="http://pbs.twimg.com/profile_images/1074812469237866497/Q_O3PbeE_normal.jpg"/>
    <hyperlink ref="F114" r:id="rId480" display="http://pbs.twimg.com/profile_images/1020403755685048320/-noECn52_normal.jpg"/>
    <hyperlink ref="F115" r:id="rId481" display="http://pbs.twimg.com/profile_images/760179574810345472/XTIfyN9D_normal.jpg"/>
    <hyperlink ref="F116" r:id="rId482" display="http://pbs.twimg.com/profile_images/1060037680409456640/3X9CewKN_normal.jpg"/>
    <hyperlink ref="F117" r:id="rId483" display="http://pbs.twimg.com/profile_images/562540822625669121/xyvo7Ef2_normal.jpeg"/>
    <hyperlink ref="F118" r:id="rId484" display="http://pbs.twimg.com/profile_images/977382771696914432/sl5fIRu1_normal.jpg"/>
    <hyperlink ref="F119" r:id="rId485" display="http://pbs.twimg.com/profile_images/1254784821/22_Martha_BrockSLCA__8_110710_0194_normal.jpg"/>
    <hyperlink ref="F120" r:id="rId486" display="http://pbs.twimg.com/profile_images/1083924887/SwellReal_normal.jpg"/>
    <hyperlink ref="F121" r:id="rId487" display="http://pbs.twimg.com/profile_images/826237585747963904/iFU7Zzaw_normal.jpg"/>
    <hyperlink ref="F122" r:id="rId488" display="http://abs.twimg.com/sticky/default_profile_images/default_profile_normal.png"/>
    <hyperlink ref="F123" r:id="rId489" display="http://pbs.twimg.com/profile_images/500043880285601793/cywDsU2O_normal.jpeg"/>
    <hyperlink ref="F124" r:id="rId490" display="http://pbs.twimg.com/profile_images/441959546223730689/elKXRp_k_normal.jpeg"/>
    <hyperlink ref="F125" r:id="rId491" display="http://pbs.twimg.com/profile_images/784804487001088000/YAq89e79_normal.jpg"/>
    <hyperlink ref="F126" r:id="rId492" display="http://pbs.twimg.com/profile_images/681503975997181953/YAZ4fyu-_normal.jpg"/>
    <hyperlink ref="F127" r:id="rId493" display="http://abs.twimg.com/sticky/default_profile_images/default_profile_normal.png"/>
    <hyperlink ref="F128" r:id="rId494" display="http://pbs.twimg.com/profile_images/378800000048746068/76d334f94fdbe55a6ec89d6745c86763_normal.jpeg"/>
    <hyperlink ref="F129" r:id="rId495" display="http://pbs.twimg.com/profile_images/720469926700584960/1FemAvz5_normal.jpg"/>
    <hyperlink ref="F130" r:id="rId496" display="http://abs.twimg.com/sticky/default_profile_images/default_profile_normal.png"/>
    <hyperlink ref="F131" r:id="rId497" display="http://pbs.twimg.com/profile_images/836992156036448262/BvnVMdyf_normal.jpg"/>
    <hyperlink ref="F132" r:id="rId498" display="http://pbs.twimg.com/profile_images/990145961564532738/-pGXnjZk_normal.jpg"/>
    <hyperlink ref="F133" r:id="rId499" display="http://pbs.twimg.com/profile_images/1043374537654628352/bIva5c8h_normal.jpg"/>
    <hyperlink ref="F134" r:id="rId500" display="http://pbs.twimg.com/profile_images/1040066968257085440/3MBBgUVI_normal.jpg"/>
    <hyperlink ref="F135" r:id="rId501" display="http://pbs.twimg.com/profile_images/2616597060/57xi10tkvhsasqex4uad_normal.jpeg"/>
    <hyperlink ref="F136" r:id="rId502" display="http://pbs.twimg.com/profile_images/839949773654257664/M9TLJaVJ_normal.jpg"/>
    <hyperlink ref="F137" r:id="rId503" display="http://pbs.twimg.com/profile_images/1053005063147401217/TLekSEVb_normal.jpg"/>
    <hyperlink ref="F138" r:id="rId504" display="http://pbs.twimg.com/profile_images/910245798146961414/_waEsBdy_normal.jpg"/>
    <hyperlink ref="F139" r:id="rId505" display="http://pbs.twimg.com/profile_images/822379248056795139/s1sqOXyr_normal.jpg"/>
    <hyperlink ref="F140" r:id="rId506" display="http://pbs.twimg.com/profile_images/618507125397024768/jKIFx1Qs_normal.jpg"/>
    <hyperlink ref="F141" r:id="rId507" display="http://pbs.twimg.com/profile_images/808711505638289408/8WI0T6LH_normal.jpg"/>
    <hyperlink ref="F142" r:id="rId508" display="http://pbs.twimg.com/profile_images/818590633245876224/L0YigwdX_normal.jpg"/>
    <hyperlink ref="F143" r:id="rId509" display="http://pbs.twimg.com/profile_images/920335716869136384/35ez2d2X_normal.jpg"/>
    <hyperlink ref="F144" r:id="rId510" display="http://pbs.twimg.com/profile_images/868919238362267651/qAd6TO6D_normal.jpg"/>
    <hyperlink ref="F145" r:id="rId511" display="http://pbs.twimg.com/profile_images/1042351593318965249/FjbPuq_K_normal.jpg"/>
    <hyperlink ref="F146" r:id="rId512" display="http://pbs.twimg.com/profile_images/539423470400962560/_PRvi0k9_normal.jpeg"/>
    <hyperlink ref="F147" r:id="rId513" display="http://pbs.twimg.com/profile_images/785916814484185088/Ro5hqHiZ_normal.jpg"/>
    <hyperlink ref="F148" r:id="rId514" display="http://pbs.twimg.com/profile_images/550384687030747136/Ptw7w-It_normal.jpeg"/>
    <hyperlink ref="F149" r:id="rId515" display="http://pbs.twimg.com/profile_images/1010315616958332928/1Mv2fcbI_normal.jpg"/>
    <hyperlink ref="F150" r:id="rId516" display="http://pbs.twimg.com/profile_images/948591553798434818/L9A8m_jM_normal.jpg"/>
    <hyperlink ref="F151" r:id="rId517" display="http://abs.twimg.com/sticky/default_profile_images/default_profile_normal.png"/>
    <hyperlink ref="F152" r:id="rId518" display="http://pbs.twimg.com/profile_images/736012966542315520/Zxe2tCTj_normal.jpg"/>
    <hyperlink ref="F153" r:id="rId519" display="http://abs.twimg.com/sticky/default_profile_images/default_profile_normal.png"/>
    <hyperlink ref="F154" r:id="rId520" display="http://pbs.twimg.com/profile_images/1059936060510093312/PN3dWaaV_normal.jpg"/>
    <hyperlink ref="F155" r:id="rId521" display="http://pbs.twimg.com/profile_images/1061939305839357953/y-BF48q9_normal.jpg"/>
    <hyperlink ref="F156" r:id="rId522" display="http://pbs.twimg.com/profile_images/1064915840963764225/azMdSNEB_normal.jpg"/>
    <hyperlink ref="F157" r:id="rId523" display="http://pbs.twimg.com/profile_images/2553091486/tr_image_normal.jpg"/>
    <hyperlink ref="F158" r:id="rId524" display="http://pbs.twimg.com/profile_images/1180440462/lego_scott_normal.jpg"/>
    <hyperlink ref="F159" r:id="rId525" display="http://pbs.twimg.com/profile_images/852253255375745024/i1zxwX71_normal.jpg"/>
    <hyperlink ref="F160" r:id="rId526" display="http://pbs.twimg.com/profile_images/1044770503125135365/L9VnEEPh_normal.jpg"/>
    <hyperlink ref="F161" r:id="rId527" display="http://pbs.twimg.com/profile_images/1077803876042985474/yuwgm1Mj_normal.jpg"/>
    <hyperlink ref="F162" r:id="rId528" display="http://pbs.twimg.com/profile_images/707252618536591362/rEsEoT3a_normal.jpg"/>
    <hyperlink ref="F163" r:id="rId529" display="http://pbs.twimg.com/profile_images/607943440547127297/AdYuGWFV_normal.jpg"/>
    <hyperlink ref="F164" r:id="rId530" display="http://pbs.twimg.com/profile_images/2282723356/998kb8yt910lvpw7rsmm_normal.jpeg"/>
    <hyperlink ref="F165" r:id="rId531" display="http://pbs.twimg.com/profile_images/992396702572310528/Yuxg5hh4_normal.jpg"/>
    <hyperlink ref="F166" r:id="rId532" display="http://pbs.twimg.com/profile_images/3444040731/de7e8dada35e9cad224080feddd32f36_normal.jpeg"/>
    <hyperlink ref="F167" r:id="rId533" display="http://pbs.twimg.com/profile_images/783350351588102144/yIlxCYGr_normal.jpg"/>
    <hyperlink ref="F168" r:id="rId534" display="http://pbs.twimg.com/profile_images/378800000192380584/b33b51956c8481c3ed9d993b735fb7c2_normal.png"/>
    <hyperlink ref="F169" r:id="rId535" display="http://pbs.twimg.com/profile_images/439396901129965568/_I7ijeI8_normal.jpeg"/>
    <hyperlink ref="F170" r:id="rId536" display="http://pbs.twimg.com/profile_images/1016533650429497344/sQARhSU2_normal.jpg"/>
    <hyperlink ref="AX3" r:id="rId537" display="https://twitter.com/jakeclevine"/>
    <hyperlink ref="AX4" r:id="rId538" display="https://twitter.com/barssjohn"/>
    <hyperlink ref="AX5" r:id="rId539" display="https://twitter.com/bigjmcc"/>
    <hyperlink ref="AX6" r:id="rId540" display="https://twitter.com/bernjordanmp"/>
    <hyperlink ref="AX7" r:id="rId541" display="https://twitter.com/cnsopb"/>
    <hyperlink ref="AX8" r:id="rId542" display="https://twitter.com/marion12moore"/>
    <hyperlink ref="AX9" r:id="rId543" display="https://twitter.com/selfruling1"/>
    <hyperlink ref="AX10" r:id="rId544" display="https://twitter.com/johnwdean"/>
    <hyperlink ref="AX11" r:id="rId545" display="https://twitter.com/iechukwudi"/>
    <hyperlink ref="AX12" r:id="rId546" display="https://twitter.com/plattsgas"/>
    <hyperlink ref="AX13" r:id="rId547" display="https://twitter.com/plattsoil"/>
    <hyperlink ref="AX14" r:id="rId548" display="https://twitter.com/brianjscheid"/>
    <hyperlink ref="AX15" r:id="rId549" display="https://twitter.com/patchofdarkness"/>
    <hyperlink ref="AX16" r:id="rId550" display="https://twitter.com/danabrothers"/>
    <hyperlink ref="AX17" r:id="rId551" display="https://twitter.com/alialexali1234"/>
    <hyperlink ref="AX18" r:id="rId552" display="https://twitter.com/sarmientolavoz"/>
    <hyperlink ref="AX19" r:id="rId553" display="https://twitter.com/greymessenger"/>
    <hyperlink ref="AX20" r:id="rId554" display="https://twitter.com/leafwarbler"/>
    <hyperlink ref="AX21" r:id="rId555" display="https://twitter.com/danbacher"/>
    <hyperlink ref="AX22" r:id="rId556" display="https://twitter.com/sunns902"/>
    <hyperlink ref="AX23" r:id="rId557" display="https://twitter.com/nlsmith99"/>
    <hyperlink ref="AX24" r:id="rId558" display="https://twitter.com/breathingdelhi"/>
    <hyperlink ref="AX25" r:id="rId559" display="https://twitter.com/monstrum"/>
    <hyperlink ref="AX26" r:id="rId560" display="https://twitter.com/natcounterpunch"/>
    <hyperlink ref="AX27" r:id="rId561" display="https://twitter.com/kirkmurphy"/>
    <hyperlink ref="AX28" r:id="rId562" display="https://twitter.com/janetrweil"/>
    <hyperlink ref="AX29" r:id="rId563" display="https://twitter.com/occupytheport"/>
    <hyperlink ref="AX30" r:id="rId564" display="https://twitter.com/mastaofmp3s"/>
    <hyperlink ref="AX31" r:id="rId565" display="https://twitter.com/hioewilliam07"/>
    <hyperlink ref="AX32" r:id="rId566" display="https://twitter.com/rainbow_golden"/>
    <hyperlink ref="AX33" r:id="rId567" display="https://twitter.com/vestedenergy"/>
    <hyperlink ref="AX34" r:id="rId568" display="https://twitter.com/environmentva"/>
    <hyperlink ref="AX35" r:id="rId569" display="https://twitter.com/bobbyscott"/>
    <hyperlink ref="AX36" r:id="rId570" display="https://twitter.com/sara_arub"/>
    <hyperlink ref="AX37" r:id="rId571" display="https://twitter.com/wendytherealtor"/>
    <hyperlink ref="AX38" r:id="rId572" display="https://twitter.com/rtbayarea"/>
    <hyperlink ref="AX39" r:id="rId573" display="https://twitter.com/vicstewartadams"/>
    <hyperlink ref="AX40" r:id="rId574" display="https://twitter.com/lowsulfurbunker"/>
    <hyperlink ref="AX41" r:id="rId575" display="https://twitter.com/perfoblogger"/>
    <hyperlink ref="AX42" r:id="rId576" display="https://twitter.com/norargh1"/>
    <hyperlink ref="AX43" r:id="rId577" display="https://twitter.com/enviroaction"/>
    <hyperlink ref="AX44" r:id="rId578" display="https://twitter.com/ax7ztu0jjfy5qhh"/>
    <hyperlink ref="AX45" r:id="rId579" display="https://twitter.com/nrdc_af"/>
    <hyperlink ref="AX46" r:id="rId580" display="https://twitter.com/risingtidena"/>
    <hyperlink ref="AX47" r:id="rId581" display="https://twitter.com/forgerat"/>
    <hyperlink ref="AX48" r:id="rId582" display="https://twitter.com/chinchillame"/>
    <hyperlink ref="AX49" r:id="rId583" display="https://twitter.com/vlassover"/>
    <hyperlink ref="AX50" r:id="rId584" display="https://twitter.com/willmichaels"/>
    <hyperlink ref="AX51" r:id="rId585" display="https://twitter.com/jadegreen0987"/>
    <hyperlink ref="AX52" r:id="rId586" display="https://twitter.com/livablesolano"/>
    <hyperlink ref="AX53" r:id="rId587" display="https://twitter.com/irepbdg_"/>
    <hyperlink ref="AX54" r:id="rId588" display="https://twitter.com/germxit"/>
    <hyperlink ref="AX55" r:id="rId589" display="https://twitter.com/dartmouthcommon"/>
    <hyperlink ref="AX56" r:id="rId590" display="https://twitter.com/therickhoweshow"/>
    <hyperlink ref="AX57" r:id="rId591" display="https://twitter.com/dxcgeological"/>
    <hyperlink ref="AX58" r:id="rId592" display="https://twitter.com/mk_inwa"/>
    <hyperlink ref="AX59" r:id="rId593" display="https://twitter.com/davidcshinn"/>
    <hyperlink ref="AX60" r:id="rId594" display="https://twitter.com/lollipopguild10"/>
    <hyperlink ref="AX61" r:id="rId595" display="https://twitter.com/nr"/>
    <hyperlink ref="AX62" r:id="rId596" display="https://twitter.com/veracruisin"/>
    <hyperlink ref="AX63" r:id="rId597" display="https://twitter.com/armadillomerino"/>
    <hyperlink ref="AX64" r:id="rId598" display="https://twitter.com/djhayes01"/>
    <hyperlink ref="AX65" r:id="rId599" display="https://twitter.com/keithdemko"/>
    <hyperlink ref="AX66" r:id="rId600" display="https://twitter.com/brianfrosh"/>
    <hyperlink ref="AX67" r:id="rId601" display="https://twitter.com/strackekey"/>
    <hyperlink ref="AX68" r:id="rId602" display="https://twitter.com/joevettweets"/>
    <hyperlink ref="AX69" r:id="rId603" display="https://twitter.com/kdianehoskins"/>
    <hyperlink ref="AX70" r:id="rId604" display="https://twitter.com/richportcreatio"/>
    <hyperlink ref="AX71" r:id="rId605" display="https://twitter.com/dustincranor"/>
    <hyperlink ref="AX72" r:id="rId606" display="https://twitter.com/pd_prender"/>
    <hyperlink ref="AX73" r:id="rId607" display="https://twitter.com/cherylan101"/>
    <hyperlink ref="AX74" r:id="rId608" display="https://twitter.com/lorynbaughman"/>
    <hyperlink ref="AX75" r:id="rId609" display="https://twitter.com/kimsimo27675312"/>
    <hyperlink ref="AX76" r:id="rId610" display="https://twitter.com/trump_enemy"/>
    <hyperlink ref="AX77" r:id="rId611" display="https://twitter.com/patrickmustain"/>
    <hyperlink ref="AX78" r:id="rId612" display="https://twitter.com/atqueens"/>
    <hyperlink ref="AX79" r:id="rId613" display="https://twitter.com/leahanakin"/>
    <hyperlink ref="AX80" r:id="rId614" display="https://twitter.com/hmeer2011"/>
    <hyperlink ref="AX81" r:id="rId615" display="https://twitter.com/vanhornelaw"/>
    <hyperlink ref="AX82" r:id="rId616" display="https://twitter.com/dcollinswbal"/>
    <hyperlink ref="AX83" r:id="rId617" display="https://twitter.com/peteach65"/>
    <hyperlink ref="AX84" r:id="rId618" display="https://twitter.com/democraticags"/>
    <hyperlink ref="AX85" r:id="rId619" display="https://twitter.com/dirtyjersey701"/>
    <hyperlink ref="AX86" r:id="rId620" display="https://twitter.com/stateimpactcntr"/>
    <hyperlink ref="AX87" r:id="rId621" display="https://twitter.com/newjerseyoag"/>
    <hyperlink ref="AX88" r:id="rId622" display="https://twitter.com/carolstern1"/>
    <hyperlink ref="AX89" r:id="rId623" display="https://twitter.com/akllama22"/>
    <hyperlink ref="AX90" r:id="rId624" display="https://twitter.com/lizrosej"/>
    <hyperlink ref="AX91" r:id="rId625" display="https://twitter.com/cscholten1"/>
    <hyperlink ref="AX92" r:id="rId626" display="https://twitter.com/angiekozswims"/>
    <hyperlink ref="AX93" r:id="rId627" display="https://twitter.com/frandaniel2"/>
    <hyperlink ref="AX94" r:id="rId628" display="https://twitter.com/mrsimpsonnbct"/>
    <hyperlink ref="AX95" r:id="rId629" display="https://twitter.com/conspiracyfess"/>
    <hyperlink ref="AX96" r:id="rId630" display="https://twitter.com/wnctimes"/>
    <hyperlink ref="AX97" r:id="rId631" display="https://twitter.com/kelseylamp"/>
    <hyperlink ref="AX98" r:id="rId632" display="https://twitter.com/cvofsc"/>
    <hyperlink ref="AX99" r:id="rId633" display="https://twitter.com/henrymcmaster"/>
    <hyperlink ref="AX100" r:id="rId634" display="https://twitter.com/johntynanv"/>
    <hyperlink ref="AX101" r:id="rId635" display="https://twitter.com/bemuir_ronkon79"/>
    <hyperlink ref="AX102" r:id="rId636" display="https://twitter.com/indivisiblemd"/>
    <hyperlink ref="AX103" r:id="rId637" display="https://twitter.com/digitaldecoded1"/>
    <hyperlink ref="AX104" r:id="rId638" display="https://twitter.com/stopdroptooling"/>
    <hyperlink ref="AX105" r:id="rId639" display="https://twitter.com/nrdc"/>
    <hyperlink ref="AX106" r:id="rId640" display="https://twitter.com/ddonigernrdc"/>
    <hyperlink ref="AX107" r:id="rId641" display="https://twitter.com/realdonaldtrump"/>
    <hyperlink ref="AX108" r:id="rId642" display="https://twitter.com/turtlewoman777"/>
    <hyperlink ref="AX109" r:id="rId643" display="https://twitter.com/perlmutations"/>
    <hyperlink ref="AX110" r:id="rId644" display="https://twitter.com/outandabouter"/>
    <hyperlink ref="AX111" r:id="rId645" display="https://twitter.com/piecederesista2"/>
    <hyperlink ref="AX112" r:id="rId646" display="https://twitter.com/tada49482112"/>
    <hyperlink ref="AX113" r:id="rId647" display="https://twitter.com/kkjn1966"/>
    <hyperlink ref="AX114" r:id="rId648" display="https://twitter.com/trentmw5150"/>
    <hyperlink ref="AX115" r:id="rId649" display="https://twitter.com/matt_1060"/>
    <hyperlink ref="AX116" r:id="rId650" display="https://twitter.com/doggintrump"/>
    <hyperlink ref="AX117" r:id="rId651" display="https://twitter.com/suomigirl987"/>
    <hyperlink ref="AX118" r:id="rId652" display="https://twitter.com/dwaynegish"/>
    <hyperlink ref="AX119" r:id="rId653" display="https://twitter.com/mobrock"/>
    <hyperlink ref="AX120" r:id="rId654" display="https://twitter.com/swell"/>
    <hyperlink ref="AX121" r:id="rId655" display="https://twitter.com/gina5050"/>
    <hyperlink ref="AX122" r:id="rId656" display="https://twitter.com/gameing"/>
    <hyperlink ref="AX123" r:id="rId657" display="https://twitter.com/xsuzi00"/>
    <hyperlink ref="AX124" r:id="rId658" display="https://twitter.com/sud_basu"/>
    <hyperlink ref="AX125" r:id="rId659" display="https://twitter.com/mspasty"/>
    <hyperlink ref="AX126" r:id="rId660" display="https://twitter.com/janekbrundage"/>
    <hyperlink ref="AX127" r:id="rId661" display="https://twitter.com/schon_patricia"/>
    <hyperlink ref="AX128" r:id="rId662" display="https://twitter.com/barnettandassoc"/>
    <hyperlink ref="AX129" r:id="rId663" display="https://twitter.com/mr"/>
    <hyperlink ref="AX130" r:id="rId664" display="https://twitter.com/xtheflippers"/>
    <hyperlink ref="AX131" r:id="rId665" display="https://twitter.com/secretaryzinke"/>
    <hyperlink ref="AX132" r:id="rId666" display="https://twitter.com/nitram_4200"/>
    <hyperlink ref="AX133" r:id="rId667" display="https://twitter.com/paisley_owen"/>
    <hyperlink ref="AX134" r:id="rId668" display="https://twitter.com/climateleaf"/>
    <hyperlink ref="AX135" r:id="rId669" display="https://twitter.com/stonedwino"/>
    <hyperlink ref="AX136" r:id="rId670" display="https://twitter.com/dragondeepwater"/>
    <hyperlink ref="AX137" r:id="rId671" display="https://twitter.com/arogis60"/>
    <hyperlink ref="AX138" r:id="rId672" display="https://twitter.com/fromthebowseat"/>
    <hyperlink ref="AX139" r:id="rId673" display="https://twitter.com/kevindk82"/>
    <hyperlink ref="AX140" r:id="rId674" display="https://twitter.com/flgovscott"/>
    <hyperlink ref="AX141" r:id="rId675" display="https://twitter.com/roycoopernc"/>
    <hyperlink ref="AX142" r:id="rId676" display="https://twitter.com/johncarneyde"/>
    <hyperlink ref="AX143" r:id="rId677" display="https://twitter.com/ralphnortham"/>
    <hyperlink ref="AX144" r:id="rId678" display="https://twitter.com/philmurphynj"/>
    <hyperlink ref="AX145" r:id="rId679" display="https://twitter.com/annmcelhinney"/>
    <hyperlink ref="AX146" r:id="rId680" display="https://twitter.com/schousespeaker"/>
    <hyperlink ref="AX147" r:id="rId681" display="https://twitter.com/nchousespeaker"/>
    <hyperlink ref="AX148" r:id="rId682" display="https://twitter.com/repjoseoliva"/>
    <hyperlink ref="AX149" r:id="rId683" display="https://twitter.com/speakercox"/>
    <hyperlink ref="AX150" r:id="rId684" display="https://twitter.com/speakercoughlin"/>
    <hyperlink ref="AX151" r:id="rId685" display="https://twitter.com/aloginlo"/>
    <hyperlink ref="AX152" r:id="rId686" display="https://twitter.com/markbutlereac"/>
    <hyperlink ref="AX153" r:id="rId687" display="https://twitter.com/parksca"/>
    <hyperlink ref="AX154" r:id="rId688" display="https://twitter.com/cathmckenna"/>
    <hyperlink ref="AX155" r:id="rId689" display="https://twitter.com/gmbutts"/>
    <hyperlink ref="AX156" r:id="rId690" display="https://twitter.com/sierraclubcan"/>
    <hyperlink ref="AX157" r:id="rId691" display="https://twitter.com/talkingradical"/>
    <hyperlink ref="AX158" r:id="rId692" display="https://twitter.com/canadianlefty"/>
    <hyperlink ref="AX159" r:id="rId693" display="https://twitter.com/hughmackaycsm"/>
    <hyperlink ref="AX160" r:id="rId694" display="https://twitter.com/andyfillmorehfx"/>
    <hyperlink ref="AX161" r:id="rId695" display="https://twitter.com/lizolac"/>
    <hyperlink ref="AX162" r:id="rId696" display="https://twitter.com/jrart"/>
    <hyperlink ref="AX163" r:id="rId697" display="https://twitter.com/devetrobert"/>
    <hyperlink ref="AX164" r:id="rId698" display="https://twitter.com/thegreenpagesbc"/>
    <hyperlink ref="AX165" r:id="rId699" display="https://twitter.com/greenmission"/>
    <hyperlink ref="AX166" r:id="rId700" display="https://twitter.com/canadavolunteer"/>
    <hyperlink ref="AX167" r:id="rId701" display="https://twitter.com/foe_canada"/>
    <hyperlink ref="AX168" r:id="rId702" display="https://twitter.com/mvcauthority"/>
    <hyperlink ref="AX169" r:id="rId703" display="https://twitter.com/wyemarsh"/>
    <hyperlink ref="AX170" r:id="rId704" display="https://twitter.com/thepurplepatri1"/>
  </hyperlinks>
  <printOptions/>
  <pageMargins left="0.7" right="0.7" top="0.75" bottom="0.75" header="0.3" footer="0.3"/>
  <pageSetup horizontalDpi="600" verticalDpi="600" orientation="portrait" r:id="rId708"/>
  <legacyDrawing r:id="rId706"/>
  <tableParts>
    <tablePart r:id="rId7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2309</v>
      </c>
      <c r="Z2" s="13" t="s">
        <v>2332</v>
      </c>
      <c r="AA2" s="13" t="s">
        <v>2379</v>
      </c>
      <c r="AB2" s="13" t="s">
        <v>2453</v>
      </c>
      <c r="AC2" s="13" t="s">
        <v>2556</v>
      </c>
      <c r="AD2" s="13" t="s">
        <v>2593</v>
      </c>
      <c r="AE2" s="13" t="s">
        <v>2596</v>
      </c>
      <c r="AF2" s="13" t="s">
        <v>2618</v>
      </c>
      <c r="AG2" s="117" t="s">
        <v>3018</v>
      </c>
      <c r="AH2" s="117" t="s">
        <v>3019</v>
      </c>
      <c r="AI2" s="117" t="s">
        <v>3020</v>
      </c>
      <c r="AJ2" s="117" t="s">
        <v>3021</v>
      </c>
      <c r="AK2" s="117" t="s">
        <v>3022</v>
      </c>
      <c r="AL2" s="117" t="s">
        <v>3023</v>
      </c>
      <c r="AM2" s="117" t="s">
        <v>3024</v>
      </c>
      <c r="AN2" s="117" t="s">
        <v>3025</v>
      </c>
      <c r="AO2" s="117" t="s">
        <v>3028</v>
      </c>
    </row>
    <row r="3" spans="1:41" ht="15">
      <c r="A3" s="87" t="s">
        <v>2243</v>
      </c>
      <c r="B3" s="65" t="s">
        <v>2259</v>
      </c>
      <c r="C3" s="65" t="s">
        <v>56</v>
      </c>
      <c r="D3" s="103"/>
      <c r="E3" s="102"/>
      <c r="F3" s="104" t="s">
        <v>3081</v>
      </c>
      <c r="G3" s="105"/>
      <c r="H3" s="105"/>
      <c r="I3" s="106">
        <v>3</v>
      </c>
      <c r="J3" s="107"/>
      <c r="K3" s="48">
        <v>32</v>
      </c>
      <c r="L3" s="48">
        <v>31</v>
      </c>
      <c r="M3" s="48">
        <v>5</v>
      </c>
      <c r="N3" s="48">
        <v>36</v>
      </c>
      <c r="O3" s="48">
        <v>2</v>
      </c>
      <c r="P3" s="49">
        <v>0</v>
      </c>
      <c r="Q3" s="49">
        <v>0</v>
      </c>
      <c r="R3" s="48">
        <v>1</v>
      </c>
      <c r="S3" s="48">
        <v>0</v>
      </c>
      <c r="T3" s="48">
        <v>32</v>
      </c>
      <c r="U3" s="48">
        <v>36</v>
      </c>
      <c r="V3" s="48">
        <v>3</v>
      </c>
      <c r="W3" s="49">
        <v>1.933594</v>
      </c>
      <c r="X3" s="49">
        <v>0.03125</v>
      </c>
      <c r="Y3" s="78" t="s">
        <v>2310</v>
      </c>
      <c r="Z3" s="78" t="s">
        <v>2333</v>
      </c>
      <c r="AA3" s="78" t="s">
        <v>601</v>
      </c>
      <c r="AB3" s="84" t="s">
        <v>2454</v>
      </c>
      <c r="AC3" s="84" t="s">
        <v>2557</v>
      </c>
      <c r="AD3" s="84"/>
      <c r="AE3" s="84" t="s">
        <v>2597</v>
      </c>
      <c r="AF3" s="84" t="s">
        <v>2619</v>
      </c>
      <c r="AG3" s="120">
        <v>65</v>
      </c>
      <c r="AH3" s="123">
        <v>8.904109589041095</v>
      </c>
      <c r="AI3" s="120">
        <v>1</v>
      </c>
      <c r="AJ3" s="123">
        <v>0.136986301369863</v>
      </c>
      <c r="AK3" s="120">
        <v>0</v>
      </c>
      <c r="AL3" s="123">
        <v>0</v>
      </c>
      <c r="AM3" s="120">
        <v>664</v>
      </c>
      <c r="AN3" s="123">
        <v>90.95890410958904</v>
      </c>
      <c r="AO3" s="120">
        <v>730</v>
      </c>
    </row>
    <row r="4" spans="1:41" ht="15">
      <c r="A4" s="87" t="s">
        <v>2244</v>
      </c>
      <c r="B4" s="65" t="s">
        <v>2260</v>
      </c>
      <c r="C4" s="65" t="s">
        <v>56</v>
      </c>
      <c r="D4" s="109"/>
      <c r="E4" s="108"/>
      <c r="F4" s="110" t="s">
        <v>3082</v>
      </c>
      <c r="G4" s="111"/>
      <c r="H4" s="111"/>
      <c r="I4" s="112">
        <v>4</v>
      </c>
      <c r="J4" s="113"/>
      <c r="K4" s="48">
        <v>24</v>
      </c>
      <c r="L4" s="48">
        <v>20</v>
      </c>
      <c r="M4" s="48">
        <v>12</v>
      </c>
      <c r="N4" s="48">
        <v>32</v>
      </c>
      <c r="O4" s="48">
        <v>32</v>
      </c>
      <c r="P4" s="49" t="s">
        <v>3029</v>
      </c>
      <c r="Q4" s="49" t="s">
        <v>3029</v>
      </c>
      <c r="R4" s="48">
        <v>24</v>
      </c>
      <c r="S4" s="48">
        <v>24</v>
      </c>
      <c r="T4" s="48">
        <v>1</v>
      </c>
      <c r="U4" s="48">
        <v>6</v>
      </c>
      <c r="V4" s="48">
        <v>0</v>
      </c>
      <c r="W4" s="49">
        <v>0</v>
      </c>
      <c r="X4" s="49">
        <v>0</v>
      </c>
      <c r="Y4" s="78" t="s">
        <v>2311</v>
      </c>
      <c r="Z4" s="78" t="s">
        <v>2334</v>
      </c>
      <c r="AA4" s="78" t="s">
        <v>2380</v>
      </c>
      <c r="AB4" s="84" t="s">
        <v>2455</v>
      </c>
      <c r="AC4" s="84" t="s">
        <v>2558</v>
      </c>
      <c r="AD4" s="84"/>
      <c r="AE4" s="84"/>
      <c r="AF4" s="84" t="s">
        <v>2620</v>
      </c>
      <c r="AG4" s="120">
        <v>11</v>
      </c>
      <c r="AH4" s="123">
        <v>2.3504273504273505</v>
      </c>
      <c r="AI4" s="120">
        <v>11</v>
      </c>
      <c r="AJ4" s="123">
        <v>2.3504273504273505</v>
      </c>
      <c r="AK4" s="120">
        <v>0</v>
      </c>
      <c r="AL4" s="123">
        <v>0</v>
      </c>
      <c r="AM4" s="120">
        <v>446</v>
      </c>
      <c r="AN4" s="123">
        <v>95.2991452991453</v>
      </c>
      <c r="AO4" s="120">
        <v>468</v>
      </c>
    </row>
    <row r="5" spans="1:41" ht="15">
      <c r="A5" s="87" t="s">
        <v>2245</v>
      </c>
      <c r="B5" s="65" t="s">
        <v>2261</v>
      </c>
      <c r="C5" s="65" t="s">
        <v>56</v>
      </c>
      <c r="D5" s="109"/>
      <c r="E5" s="108"/>
      <c r="F5" s="110" t="s">
        <v>3083</v>
      </c>
      <c r="G5" s="111"/>
      <c r="H5" s="111"/>
      <c r="I5" s="112">
        <v>5</v>
      </c>
      <c r="J5" s="113"/>
      <c r="K5" s="48">
        <v>22</v>
      </c>
      <c r="L5" s="48">
        <v>25</v>
      </c>
      <c r="M5" s="48">
        <v>19</v>
      </c>
      <c r="N5" s="48">
        <v>44</v>
      </c>
      <c r="O5" s="48">
        <v>0</v>
      </c>
      <c r="P5" s="49">
        <v>0.03125</v>
      </c>
      <c r="Q5" s="49">
        <v>0.06060606060606061</v>
      </c>
      <c r="R5" s="48">
        <v>1</v>
      </c>
      <c r="S5" s="48">
        <v>0</v>
      </c>
      <c r="T5" s="48">
        <v>22</v>
      </c>
      <c r="U5" s="48">
        <v>44</v>
      </c>
      <c r="V5" s="48">
        <v>2</v>
      </c>
      <c r="W5" s="49">
        <v>1.77686</v>
      </c>
      <c r="X5" s="49">
        <v>0.07142857142857142</v>
      </c>
      <c r="Y5" s="78" t="s">
        <v>2312</v>
      </c>
      <c r="Z5" s="78" t="s">
        <v>2335</v>
      </c>
      <c r="AA5" s="78" t="s">
        <v>2381</v>
      </c>
      <c r="AB5" s="84" t="s">
        <v>2456</v>
      </c>
      <c r="AC5" s="84" t="s">
        <v>2559</v>
      </c>
      <c r="AD5" s="84" t="s">
        <v>2594</v>
      </c>
      <c r="AE5" s="84" t="s">
        <v>2598</v>
      </c>
      <c r="AF5" s="84" t="s">
        <v>2621</v>
      </c>
      <c r="AG5" s="120">
        <v>11</v>
      </c>
      <c r="AH5" s="123">
        <v>2.6378896882494005</v>
      </c>
      <c r="AI5" s="120">
        <v>2</v>
      </c>
      <c r="AJ5" s="123">
        <v>0.47961630695443647</v>
      </c>
      <c r="AK5" s="120">
        <v>0</v>
      </c>
      <c r="AL5" s="123">
        <v>0</v>
      </c>
      <c r="AM5" s="120">
        <v>404</v>
      </c>
      <c r="AN5" s="123">
        <v>96.88249400479616</v>
      </c>
      <c r="AO5" s="120">
        <v>417</v>
      </c>
    </row>
    <row r="6" spans="1:41" ht="15">
      <c r="A6" s="87" t="s">
        <v>2246</v>
      </c>
      <c r="B6" s="65" t="s">
        <v>2262</v>
      </c>
      <c r="C6" s="65" t="s">
        <v>56</v>
      </c>
      <c r="D6" s="109"/>
      <c r="E6" s="108"/>
      <c r="F6" s="110" t="s">
        <v>3084</v>
      </c>
      <c r="G6" s="111"/>
      <c r="H6" s="111"/>
      <c r="I6" s="112">
        <v>6</v>
      </c>
      <c r="J6" s="113"/>
      <c r="K6" s="48">
        <v>17</v>
      </c>
      <c r="L6" s="48">
        <v>16</v>
      </c>
      <c r="M6" s="48">
        <v>3</v>
      </c>
      <c r="N6" s="48">
        <v>19</v>
      </c>
      <c r="O6" s="48">
        <v>3</v>
      </c>
      <c r="P6" s="49">
        <v>0</v>
      </c>
      <c r="Q6" s="49">
        <v>0</v>
      </c>
      <c r="R6" s="48">
        <v>1</v>
      </c>
      <c r="S6" s="48">
        <v>0</v>
      </c>
      <c r="T6" s="48">
        <v>17</v>
      </c>
      <c r="U6" s="48">
        <v>19</v>
      </c>
      <c r="V6" s="48">
        <v>2</v>
      </c>
      <c r="W6" s="49">
        <v>1.771626</v>
      </c>
      <c r="X6" s="49">
        <v>0.058823529411764705</v>
      </c>
      <c r="Y6" s="78" t="s">
        <v>2313</v>
      </c>
      <c r="Z6" s="78" t="s">
        <v>2336</v>
      </c>
      <c r="AA6" s="78" t="s">
        <v>2382</v>
      </c>
      <c r="AB6" s="84" t="s">
        <v>2457</v>
      </c>
      <c r="AC6" s="84" t="s">
        <v>2560</v>
      </c>
      <c r="AD6" s="84"/>
      <c r="AE6" s="84" t="s">
        <v>2599</v>
      </c>
      <c r="AF6" s="84" t="s">
        <v>2622</v>
      </c>
      <c r="AG6" s="120">
        <v>37</v>
      </c>
      <c r="AH6" s="123">
        <v>8.008658008658008</v>
      </c>
      <c r="AI6" s="120">
        <v>0</v>
      </c>
      <c r="AJ6" s="123">
        <v>0</v>
      </c>
      <c r="AK6" s="120">
        <v>0</v>
      </c>
      <c r="AL6" s="123">
        <v>0</v>
      </c>
      <c r="AM6" s="120">
        <v>425</v>
      </c>
      <c r="AN6" s="123">
        <v>91.991341991342</v>
      </c>
      <c r="AO6" s="120">
        <v>462</v>
      </c>
    </row>
    <row r="7" spans="1:41" ht="15">
      <c r="A7" s="87" t="s">
        <v>2247</v>
      </c>
      <c r="B7" s="65" t="s">
        <v>2263</v>
      </c>
      <c r="C7" s="65" t="s">
        <v>56</v>
      </c>
      <c r="D7" s="109"/>
      <c r="E7" s="108"/>
      <c r="F7" s="110" t="s">
        <v>3085</v>
      </c>
      <c r="G7" s="111"/>
      <c r="H7" s="111"/>
      <c r="I7" s="112">
        <v>7</v>
      </c>
      <c r="J7" s="113"/>
      <c r="K7" s="48">
        <v>15</v>
      </c>
      <c r="L7" s="48">
        <v>15</v>
      </c>
      <c r="M7" s="48">
        <v>0</v>
      </c>
      <c r="N7" s="48">
        <v>15</v>
      </c>
      <c r="O7" s="48">
        <v>0</v>
      </c>
      <c r="P7" s="49">
        <v>0</v>
      </c>
      <c r="Q7" s="49">
        <v>0</v>
      </c>
      <c r="R7" s="48">
        <v>1</v>
      </c>
      <c r="S7" s="48">
        <v>0</v>
      </c>
      <c r="T7" s="48">
        <v>15</v>
      </c>
      <c r="U7" s="48">
        <v>15</v>
      </c>
      <c r="V7" s="48">
        <v>3</v>
      </c>
      <c r="W7" s="49">
        <v>1.928889</v>
      </c>
      <c r="X7" s="49">
        <v>0.07142857142857142</v>
      </c>
      <c r="Y7" s="78" t="s">
        <v>2314</v>
      </c>
      <c r="Z7" s="78" t="s">
        <v>562</v>
      </c>
      <c r="AA7" s="78" t="s">
        <v>594</v>
      </c>
      <c r="AB7" s="84" t="s">
        <v>2458</v>
      </c>
      <c r="AC7" s="84" t="s">
        <v>2561</v>
      </c>
      <c r="AD7" s="84" t="s">
        <v>2595</v>
      </c>
      <c r="AE7" s="84" t="s">
        <v>2600</v>
      </c>
      <c r="AF7" s="84" t="s">
        <v>2623</v>
      </c>
      <c r="AG7" s="120">
        <v>2</v>
      </c>
      <c r="AH7" s="123">
        <v>3.6363636363636362</v>
      </c>
      <c r="AI7" s="120">
        <v>0</v>
      </c>
      <c r="AJ7" s="123">
        <v>0</v>
      </c>
      <c r="AK7" s="120">
        <v>0</v>
      </c>
      <c r="AL7" s="123">
        <v>0</v>
      </c>
      <c r="AM7" s="120">
        <v>53</v>
      </c>
      <c r="AN7" s="123">
        <v>96.36363636363636</v>
      </c>
      <c r="AO7" s="120">
        <v>55</v>
      </c>
    </row>
    <row r="8" spans="1:41" ht="15">
      <c r="A8" s="87" t="s">
        <v>2248</v>
      </c>
      <c r="B8" s="65" t="s">
        <v>2264</v>
      </c>
      <c r="C8" s="65" t="s">
        <v>56</v>
      </c>
      <c r="D8" s="109"/>
      <c r="E8" s="108"/>
      <c r="F8" s="110" t="s">
        <v>3086</v>
      </c>
      <c r="G8" s="111"/>
      <c r="H8" s="111"/>
      <c r="I8" s="112">
        <v>8</v>
      </c>
      <c r="J8" s="113"/>
      <c r="K8" s="48">
        <v>11</v>
      </c>
      <c r="L8" s="48">
        <v>9</v>
      </c>
      <c r="M8" s="48">
        <v>6</v>
      </c>
      <c r="N8" s="48">
        <v>15</v>
      </c>
      <c r="O8" s="48">
        <v>4</v>
      </c>
      <c r="P8" s="49">
        <v>0</v>
      </c>
      <c r="Q8" s="49">
        <v>0</v>
      </c>
      <c r="R8" s="48">
        <v>1</v>
      </c>
      <c r="S8" s="48">
        <v>0</v>
      </c>
      <c r="T8" s="48">
        <v>11</v>
      </c>
      <c r="U8" s="48">
        <v>15</v>
      </c>
      <c r="V8" s="48">
        <v>2</v>
      </c>
      <c r="W8" s="49">
        <v>1.652893</v>
      </c>
      <c r="X8" s="49">
        <v>0.09090909090909091</v>
      </c>
      <c r="Y8" s="78" t="s">
        <v>2315</v>
      </c>
      <c r="Z8" s="78" t="s">
        <v>2337</v>
      </c>
      <c r="AA8" s="78" t="s">
        <v>606</v>
      </c>
      <c r="AB8" s="84" t="s">
        <v>2459</v>
      </c>
      <c r="AC8" s="84" t="s">
        <v>2562</v>
      </c>
      <c r="AD8" s="84"/>
      <c r="AE8" s="84" t="s">
        <v>313</v>
      </c>
      <c r="AF8" s="84" t="s">
        <v>2624</v>
      </c>
      <c r="AG8" s="120">
        <v>3</v>
      </c>
      <c r="AH8" s="123">
        <v>1.2345679012345678</v>
      </c>
      <c r="AI8" s="120">
        <v>9</v>
      </c>
      <c r="AJ8" s="123">
        <v>3.7037037037037037</v>
      </c>
      <c r="AK8" s="120">
        <v>0</v>
      </c>
      <c r="AL8" s="123">
        <v>0</v>
      </c>
      <c r="AM8" s="120">
        <v>231</v>
      </c>
      <c r="AN8" s="123">
        <v>95.06172839506173</v>
      </c>
      <c r="AO8" s="120">
        <v>243</v>
      </c>
    </row>
    <row r="9" spans="1:41" ht="15">
      <c r="A9" s="87" t="s">
        <v>2249</v>
      </c>
      <c r="B9" s="65" t="s">
        <v>2265</v>
      </c>
      <c r="C9" s="65" t="s">
        <v>56</v>
      </c>
      <c r="D9" s="109"/>
      <c r="E9" s="108"/>
      <c r="F9" s="110" t="s">
        <v>3087</v>
      </c>
      <c r="G9" s="111"/>
      <c r="H9" s="111"/>
      <c r="I9" s="112">
        <v>9</v>
      </c>
      <c r="J9" s="113"/>
      <c r="K9" s="48">
        <v>10</v>
      </c>
      <c r="L9" s="48">
        <v>10</v>
      </c>
      <c r="M9" s="48">
        <v>0</v>
      </c>
      <c r="N9" s="48">
        <v>10</v>
      </c>
      <c r="O9" s="48">
        <v>1</v>
      </c>
      <c r="P9" s="49">
        <v>0</v>
      </c>
      <c r="Q9" s="49">
        <v>0</v>
      </c>
      <c r="R9" s="48">
        <v>1</v>
      </c>
      <c r="S9" s="48">
        <v>0</v>
      </c>
      <c r="T9" s="48">
        <v>10</v>
      </c>
      <c r="U9" s="48">
        <v>10</v>
      </c>
      <c r="V9" s="48">
        <v>2</v>
      </c>
      <c r="W9" s="49">
        <v>1.62</v>
      </c>
      <c r="X9" s="49">
        <v>0.1</v>
      </c>
      <c r="Y9" s="78" t="s">
        <v>504</v>
      </c>
      <c r="Z9" s="78" t="s">
        <v>562</v>
      </c>
      <c r="AA9" s="78" t="s">
        <v>590</v>
      </c>
      <c r="AB9" s="84" t="s">
        <v>2460</v>
      </c>
      <c r="AC9" s="84" t="s">
        <v>2563</v>
      </c>
      <c r="AD9" s="84"/>
      <c r="AE9" s="84" t="s">
        <v>2601</v>
      </c>
      <c r="AF9" s="84" t="s">
        <v>2625</v>
      </c>
      <c r="AG9" s="120">
        <v>10</v>
      </c>
      <c r="AH9" s="123">
        <v>5.649717514124294</v>
      </c>
      <c r="AI9" s="120">
        <v>0</v>
      </c>
      <c r="AJ9" s="123">
        <v>0</v>
      </c>
      <c r="AK9" s="120">
        <v>0</v>
      </c>
      <c r="AL9" s="123">
        <v>0</v>
      </c>
      <c r="AM9" s="120">
        <v>167</v>
      </c>
      <c r="AN9" s="123">
        <v>94.35028248587571</v>
      </c>
      <c r="AO9" s="120">
        <v>177</v>
      </c>
    </row>
    <row r="10" spans="1:41" ht="14.25" customHeight="1">
      <c r="A10" s="87" t="s">
        <v>2250</v>
      </c>
      <c r="B10" s="65" t="s">
        <v>2266</v>
      </c>
      <c r="C10" s="65" t="s">
        <v>56</v>
      </c>
      <c r="D10" s="109"/>
      <c r="E10" s="108"/>
      <c r="F10" s="110" t="s">
        <v>3088</v>
      </c>
      <c r="G10" s="111"/>
      <c r="H10" s="111"/>
      <c r="I10" s="112">
        <v>10</v>
      </c>
      <c r="J10" s="113"/>
      <c r="K10" s="48">
        <v>9</v>
      </c>
      <c r="L10" s="48">
        <v>8</v>
      </c>
      <c r="M10" s="48">
        <v>7</v>
      </c>
      <c r="N10" s="48">
        <v>15</v>
      </c>
      <c r="O10" s="48">
        <v>3</v>
      </c>
      <c r="P10" s="49">
        <v>0</v>
      </c>
      <c r="Q10" s="49">
        <v>0</v>
      </c>
      <c r="R10" s="48">
        <v>1</v>
      </c>
      <c r="S10" s="48">
        <v>0</v>
      </c>
      <c r="T10" s="48">
        <v>9</v>
      </c>
      <c r="U10" s="48">
        <v>15</v>
      </c>
      <c r="V10" s="48">
        <v>5</v>
      </c>
      <c r="W10" s="49">
        <v>2.024691</v>
      </c>
      <c r="X10" s="49">
        <v>0.1388888888888889</v>
      </c>
      <c r="Y10" s="78" t="s">
        <v>2316</v>
      </c>
      <c r="Z10" s="78" t="s">
        <v>2338</v>
      </c>
      <c r="AA10" s="78" t="s">
        <v>615</v>
      </c>
      <c r="AB10" s="84" t="s">
        <v>2461</v>
      </c>
      <c r="AC10" s="84" t="s">
        <v>2564</v>
      </c>
      <c r="AD10" s="84"/>
      <c r="AE10" s="84" t="s">
        <v>2602</v>
      </c>
      <c r="AF10" s="84" t="s">
        <v>2626</v>
      </c>
      <c r="AG10" s="120">
        <v>4</v>
      </c>
      <c r="AH10" s="123">
        <v>1.9704433497536946</v>
      </c>
      <c r="AI10" s="120">
        <v>18</v>
      </c>
      <c r="AJ10" s="123">
        <v>8.866995073891626</v>
      </c>
      <c r="AK10" s="120">
        <v>0</v>
      </c>
      <c r="AL10" s="123">
        <v>0</v>
      </c>
      <c r="AM10" s="120">
        <v>181</v>
      </c>
      <c r="AN10" s="123">
        <v>89.16256157635468</v>
      </c>
      <c r="AO10" s="120">
        <v>203</v>
      </c>
    </row>
    <row r="11" spans="1:41" ht="15">
      <c r="A11" s="87" t="s">
        <v>2251</v>
      </c>
      <c r="B11" s="65" t="s">
        <v>2267</v>
      </c>
      <c r="C11" s="65" t="s">
        <v>56</v>
      </c>
      <c r="D11" s="109"/>
      <c r="E11" s="108"/>
      <c r="F11" s="110" t="s">
        <v>2251</v>
      </c>
      <c r="G11" s="111"/>
      <c r="H11" s="111"/>
      <c r="I11" s="112">
        <v>11</v>
      </c>
      <c r="J11" s="113"/>
      <c r="K11" s="48">
        <v>9</v>
      </c>
      <c r="L11" s="48">
        <v>8</v>
      </c>
      <c r="M11" s="48">
        <v>0</v>
      </c>
      <c r="N11" s="48">
        <v>8</v>
      </c>
      <c r="O11" s="48">
        <v>0</v>
      </c>
      <c r="P11" s="49">
        <v>0</v>
      </c>
      <c r="Q11" s="49">
        <v>0</v>
      </c>
      <c r="R11" s="48">
        <v>1</v>
      </c>
      <c r="S11" s="48">
        <v>0</v>
      </c>
      <c r="T11" s="48">
        <v>9</v>
      </c>
      <c r="U11" s="48">
        <v>8</v>
      </c>
      <c r="V11" s="48">
        <v>2</v>
      </c>
      <c r="W11" s="49">
        <v>1.580247</v>
      </c>
      <c r="X11" s="49">
        <v>0.1111111111111111</v>
      </c>
      <c r="Y11" s="78" t="s">
        <v>512</v>
      </c>
      <c r="Z11" s="78" t="s">
        <v>562</v>
      </c>
      <c r="AA11" s="78"/>
      <c r="AB11" s="84" t="s">
        <v>1092</v>
      </c>
      <c r="AC11" s="84" t="s">
        <v>1092</v>
      </c>
      <c r="AD11" s="84" t="s">
        <v>353</v>
      </c>
      <c r="AE11" s="84" t="s">
        <v>2603</v>
      </c>
      <c r="AF11" s="84" t="s">
        <v>2627</v>
      </c>
      <c r="AG11" s="120">
        <v>0</v>
      </c>
      <c r="AH11" s="123">
        <v>0</v>
      </c>
      <c r="AI11" s="120">
        <v>0</v>
      </c>
      <c r="AJ11" s="123">
        <v>0</v>
      </c>
      <c r="AK11" s="120">
        <v>0</v>
      </c>
      <c r="AL11" s="123">
        <v>0</v>
      </c>
      <c r="AM11" s="120">
        <v>8</v>
      </c>
      <c r="AN11" s="123">
        <v>100</v>
      </c>
      <c r="AO11" s="120">
        <v>8</v>
      </c>
    </row>
    <row r="12" spans="1:41" ht="15">
      <c r="A12" s="87" t="s">
        <v>2252</v>
      </c>
      <c r="B12" s="65" t="s">
        <v>2268</v>
      </c>
      <c r="C12" s="65" t="s">
        <v>56</v>
      </c>
      <c r="D12" s="109"/>
      <c r="E12" s="108"/>
      <c r="F12" s="110" t="s">
        <v>2252</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t="s">
        <v>560</v>
      </c>
      <c r="Z12" s="78" t="s">
        <v>585</v>
      </c>
      <c r="AA12" s="78" t="s">
        <v>628</v>
      </c>
      <c r="AB12" s="84" t="s">
        <v>1092</v>
      </c>
      <c r="AC12" s="84" t="s">
        <v>1092</v>
      </c>
      <c r="AD12" s="84"/>
      <c r="AE12" s="84" t="s">
        <v>2604</v>
      </c>
      <c r="AF12" s="84" t="s">
        <v>2628</v>
      </c>
      <c r="AG12" s="120">
        <v>0</v>
      </c>
      <c r="AH12" s="123">
        <v>0</v>
      </c>
      <c r="AI12" s="120">
        <v>0</v>
      </c>
      <c r="AJ12" s="123">
        <v>0</v>
      </c>
      <c r="AK12" s="120">
        <v>0</v>
      </c>
      <c r="AL12" s="123">
        <v>0</v>
      </c>
      <c r="AM12" s="120">
        <v>12</v>
      </c>
      <c r="AN12" s="123">
        <v>100</v>
      </c>
      <c r="AO12" s="120">
        <v>12</v>
      </c>
    </row>
    <row r="13" spans="1:41" ht="15">
      <c r="A13" s="87" t="s">
        <v>2253</v>
      </c>
      <c r="B13" s="65" t="s">
        <v>2269</v>
      </c>
      <c r="C13" s="65" t="s">
        <v>56</v>
      </c>
      <c r="D13" s="109"/>
      <c r="E13" s="108"/>
      <c r="F13" s="110" t="s">
        <v>3089</v>
      </c>
      <c r="G13" s="111"/>
      <c r="H13" s="111"/>
      <c r="I13" s="112">
        <v>13</v>
      </c>
      <c r="J13" s="113"/>
      <c r="K13" s="48">
        <v>3</v>
      </c>
      <c r="L13" s="48">
        <v>2</v>
      </c>
      <c r="M13" s="48">
        <v>4</v>
      </c>
      <c r="N13" s="48">
        <v>6</v>
      </c>
      <c r="O13" s="48">
        <v>4</v>
      </c>
      <c r="P13" s="49">
        <v>0</v>
      </c>
      <c r="Q13" s="49">
        <v>0</v>
      </c>
      <c r="R13" s="48">
        <v>1</v>
      </c>
      <c r="S13" s="48">
        <v>0</v>
      </c>
      <c r="T13" s="48">
        <v>3</v>
      </c>
      <c r="U13" s="48">
        <v>6</v>
      </c>
      <c r="V13" s="48">
        <v>2</v>
      </c>
      <c r="W13" s="49">
        <v>0.888889</v>
      </c>
      <c r="X13" s="49">
        <v>0.3333333333333333</v>
      </c>
      <c r="Y13" s="78" t="s">
        <v>2317</v>
      </c>
      <c r="Z13" s="78" t="s">
        <v>562</v>
      </c>
      <c r="AA13" s="78" t="s">
        <v>2383</v>
      </c>
      <c r="AB13" s="84" t="s">
        <v>2462</v>
      </c>
      <c r="AC13" s="84" t="s">
        <v>2565</v>
      </c>
      <c r="AD13" s="84"/>
      <c r="AE13" s="84" t="s">
        <v>2605</v>
      </c>
      <c r="AF13" s="84" t="s">
        <v>2629</v>
      </c>
      <c r="AG13" s="120">
        <v>2</v>
      </c>
      <c r="AH13" s="123">
        <v>2.7777777777777777</v>
      </c>
      <c r="AI13" s="120">
        <v>2</v>
      </c>
      <c r="AJ13" s="123">
        <v>2.7777777777777777</v>
      </c>
      <c r="AK13" s="120">
        <v>0</v>
      </c>
      <c r="AL13" s="123">
        <v>0</v>
      </c>
      <c r="AM13" s="120">
        <v>68</v>
      </c>
      <c r="AN13" s="123">
        <v>94.44444444444444</v>
      </c>
      <c r="AO13" s="120">
        <v>72</v>
      </c>
    </row>
    <row r="14" spans="1:41" ht="15">
      <c r="A14" s="87" t="s">
        <v>2254</v>
      </c>
      <c r="B14" s="65" t="s">
        <v>2270</v>
      </c>
      <c r="C14" s="65" t="s">
        <v>56</v>
      </c>
      <c r="D14" s="109"/>
      <c r="E14" s="108"/>
      <c r="F14" s="110" t="s">
        <v>3090</v>
      </c>
      <c r="G14" s="111"/>
      <c r="H14" s="111"/>
      <c r="I14" s="112">
        <v>14</v>
      </c>
      <c r="J14" s="113"/>
      <c r="K14" s="48">
        <v>3</v>
      </c>
      <c r="L14" s="48">
        <v>3</v>
      </c>
      <c r="M14" s="48">
        <v>0</v>
      </c>
      <c r="N14" s="48">
        <v>3</v>
      </c>
      <c r="O14" s="48">
        <v>0</v>
      </c>
      <c r="P14" s="49">
        <v>0</v>
      </c>
      <c r="Q14" s="49">
        <v>0</v>
      </c>
      <c r="R14" s="48">
        <v>1</v>
      </c>
      <c r="S14" s="48">
        <v>0</v>
      </c>
      <c r="T14" s="48">
        <v>3</v>
      </c>
      <c r="U14" s="48">
        <v>3</v>
      </c>
      <c r="V14" s="48">
        <v>1</v>
      </c>
      <c r="W14" s="49">
        <v>0.666667</v>
      </c>
      <c r="X14" s="49">
        <v>0.5</v>
      </c>
      <c r="Y14" s="78"/>
      <c r="Z14" s="78"/>
      <c r="AA14" s="78" t="s">
        <v>594</v>
      </c>
      <c r="AB14" s="84" t="s">
        <v>2463</v>
      </c>
      <c r="AC14" s="84" t="s">
        <v>2566</v>
      </c>
      <c r="AD14" s="84"/>
      <c r="AE14" s="84" t="s">
        <v>2606</v>
      </c>
      <c r="AF14" s="84" t="s">
        <v>2630</v>
      </c>
      <c r="AG14" s="120">
        <v>1</v>
      </c>
      <c r="AH14" s="123">
        <v>1.9230769230769231</v>
      </c>
      <c r="AI14" s="120">
        <v>0</v>
      </c>
      <c r="AJ14" s="123">
        <v>0</v>
      </c>
      <c r="AK14" s="120">
        <v>0</v>
      </c>
      <c r="AL14" s="123">
        <v>0</v>
      </c>
      <c r="AM14" s="120">
        <v>51</v>
      </c>
      <c r="AN14" s="123">
        <v>98.07692307692308</v>
      </c>
      <c r="AO14" s="120">
        <v>52</v>
      </c>
    </row>
    <row r="15" spans="1:41" ht="15">
      <c r="A15" s="87" t="s">
        <v>2255</v>
      </c>
      <c r="B15" s="65" t="s">
        <v>2259</v>
      </c>
      <c r="C15" s="65" t="s">
        <v>59</v>
      </c>
      <c r="D15" s="109"/>
      <c r="E15" s="108"/>
      <c r="F15" s="110" t="s">
        <v>2255</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t="s">
        <v>486</v>
      </c>
      <c r="Z15" s="78" t="s">
        <v>562</v>
      </c>
      <c r="AA15" s="78" t="s">
        <v>589</v>
      </c>
      <c r="AB15" s="84" t="s">
        <v>1092</v>
      </c>
      <c r="AC15" s="84" t="s">
        <v>1092</v>
      </c>
      <c r="AD15" s="84" t="s">
        <v>337</v>
      </c>
      <c r="AE15" s="84" t="s">
        <v>336</v>
      </c>
      <c r="AF15" s="84" t="s">
        <v>2631</v>
      </c>
      <c r="AG15" s="120">
        <v>0</v>
      </c>
      <c r="AH15" s="123">
        <v>0</v>
      </c>
      <c r="AI15" s="120">
        <v>0</v>
      </c>
      <c r="AJ15" s="123">
        <v>0</v>
      </c>
      <c r="AK15" s="120">
        <v>0</v>
      </c>
      <c r="AL15" s="123">
        <v>0</v>
      </c>
      <c r="AM15" s="120">
        <v>15</v>
      </c>
      <c r="AN15" s="123">
        <v>100</v>
      </c>
      <c r="AO15" s="120">
        <v>15</v>
      </c>
    </row>
    <row r="16" spans="1:41" ht="15">
      <c r="A16" s="87" t="s">
        <v>2256</v>
      </c>
      <c r="B16" s="65" t="s">
        <v>2260</v>
      </c>
      <c r="C16" s="65" t="s">
        <v>59</v>
      </c>
      <c r="D16" s="109"/>
      <c r="E16" s="108"/>
      <c r="F16" s="110" t="s">
        <v>2256</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t="s">
        <v>556</v>
      </c>
      <c r="Z16" s="78" t="s">
        <v>566</v>
      </c>
      <c r="AA16" s="78" t="s">
        <v>627</v>
      </c>
      <c r="AB16" s="84" t="s">
        <v>1092</v>
      </c>
      <c r="AC16" s="84" t="s">
        <v>1092</v>
      </c>
      <c r="AD16" s="84"/>
      <c r="AE16" s="84" t="s">
        <v>376</v>
      </c>
      <c r="AF16" s="84" t="s">
        <v>2632</v>
      </c>
      <c r="AG16" s="120">
        <v>0</v>
      </c>
      <c r="AH16" s="123">
        <v>0</v>
      </c>
      <c r="AI16" s="120">
        <v>0</v>
      </c>
      <c r="AJ16" s="123">
        <v>0</v>
      </c>
      <c r="AK16" s="120">
        <v>0</v>
      </c>
      <c r="AL16" s="123">
        <v>0</v>
      </c>
      <c r="AM16" s="120">
        <v>13</v>
      </c>
      <c r="AN16" s="123">
        <v>100</v>
      </c>
      <c r="AO16" s="120">
        <v>13</v>
      </c>
    </row>
    <row r="17" spans="1:41" ht="15">
      <c r="A17" s="87" t="s">
        <v>2257</v>
      </c>
      <c r="B17" s="65" t="s">
        <v>2261</v>
      </c>
      <c r="C17" s="65" t="s">
        <v>59</v>
      </c>
      <c r="D17" s="109"/>
      <c r="E17" s="108"/>
      <c r="F17" s="110" t="s">
        <v>3091</v>
      </c>
      <c r="G17" s="111"/>
      <c r="H17" s="111"/>
      <c r="I17" s="112">
        <v>17</v>
      </c>
      <c r="J17" s="113"/>
      <c r="K17" s="48">
        <v>2</v>
      </c>
      <c r="L17" s="48">
        <v>0</v>
      </c>
      <c r="M17" s="48">
        <v>10</v>
      </c>
      <c r="N17" s="48">
        <v>10</v>
      </c>
      <c r="O17" s="48">
        <v>8</v>
      </c>
      <c r="P17" s="49">
        <v>0</v>
      </c>
      <c r="Q17" s="49">
        <v>0</v>
      </c>
      <c r="R17" s="48">
        <v>1</v>
      </c>
      <c r="S17" s="48">
        <v>0</v>
      </c>
      <c r="T17" s="48">
        <v>2</v>
      </c>
      <c r="U17" s="48">
        <v>10</v>
      </c>
      <c r="V17" s="48">
        <v>1</v>
      </c>
      <c r="W17" s="49">
        <v>0.5</v>
      </c>
      <c r="X17" s="49">
        <v>0.5</v>
      </c>
      <c r="Y17" s="78" t="s">
        <v>2318</v>
      </c>
      <c r="Z17" s="78" t="s">
        <v>581</v>
      </c>
      <c r="AA17" s="78" t="s">
        <v>621</v>
      </c>
      <c r="AB17" s="84" t="s">
        <v>2464</v>
      </c>
      <c r="AC17" s="84" t="s">
        <v>2567</v>
      </c>
      <c r="AD17" s="84"/>
      <c r="AE17" s="84" t="s">
        <v>322</v>
      </c>
      <c r="AF17" s="84" t="s">
        <v>2633</v>
      </c>
      <c r="AG17" s="120">
        <v>1</v>
      </c>
      <c r="AH17" s="123">
        <v>0.7575757575757576</v>
      </c>
      <c r="AI17" s="120">
        <v>0</v>
      </c>
      <c r="AJ17" s="123">
        <v>0</v>
      </c>
      <c r="AK17" s="120">
        <v>0</v>
      </c>
      <c r="AL17" s="123">
        <v>0</v>
      </c>
      <c r="AM17" s="120">
        <v>131</v>
      </c>
      <c r="AN17" s="123">
        <v>99.24242424242425</v>
      </c>
      <c r="AO17" s="120">
        <v>132</v>
      </c>
    </row>
    <row r="18" spans="1:41" ht="15">
      <c r="A18" s="87" t="s">
        <v>2258</v>
      </c>
      <c r="B18" s="65" t="s">
        <v>2262</v>
      </c>
      <c r="C18" s="65" t="s">
        <v>59</v>
      </c>
      <c r="D18" s="109"/>
      <c r="E18" s="108"/>
      <c r="F18" s="110" t="s">
        <v>3092</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487</v>
      </c>
      <c r="Z18" s="78" t="s">
        <v>563</v>
      </c>
      <c r="AA18" s="78" t="s">
        <v>591</v>
      </c>
      <c r="AB18" s="84" t="s">
        <v>591</v>
      </c>
      <c r="AC18" s="84" t="s">
        <v>2568</v>
      </c>
      <c r="AD18" s="84"/>
      <c r="AE18" s="84" t="s">
        <v>220</v>
      </c>
      <c r="AF18" s="84" t="s">
        <v>2634</v>
      </c>
      <c r="AG18" s="120">
        <v>0</v>
      </c>
      <c r="AH18" s="123">
        <v>0</v>
      </c>
      <c r="AI18" s="120">
        <v>2</v>
      </c>
      <c r="AJ18" s="123">
        <v>10</v>
      </c>
      <c r="AK18" s="120">
        <v>0</v>
      </c>
      <c r="AL18" s="123">
        <v>0</v>
      </c>
      <c r="AM18" s="120">
        <v>18</v>
      </c>
      <c r="AN18" s="123">
        <v>90</v>
      </c>
      <c r="AO18" s="120">
        <v>20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2243</v>
      </c>
      <c r="B2" s="84" t="s">
        <v>296</v>
      </c>
      <c r="C2" s="78">
        <f>VLOOKUP(GroupVertices[[#This Row],[Vertex]],Vertices[],MATCH("ID",Vertices[[#Headers],[Vertex]:[Vertex Content Word Count]],0),FALSE)</f>
        <v>102</v>
      </c>
    </row>
    <row r="3" spans="1:3" ht="15">
      <c r="A3" s="78" t="s">
        <v>2243</v>
      </c>
      <c r="B3" s="84" t="s">
        <v>295</v>
      </c>
      <c r="C3" s="78">
        <f>VLOOKUP(GroupVertices[[#This Row],[Vertex]],Vertices[],MATCH("ID",Vertices[[#Headers],[Vertex]:[Vertex Content Word Count]],0),FALSE)</f>
        <v>66</v>
      </c>
    </row>
    <row r="4" spans="1:3" ht="15">
      <c r="A4" s="78" t="s">
        <v>2243</v>
      </c>
      <c r="B4" s="84" t="s">
        <v>294</v>
      </c>
      <c r="C4" s="78">
        <f>VLOOKUP(GroupVertices[[#This Row],[Vertex]],Vertices[],MATCH("ID",Vertices[[#Headers],[Vertex]:[Vertex Content Word Count]],0),FALSE)</f>
        <v>101</v>
      </c>
    </row>
    <row r="5" spans="1:3" ht="15">
      <c r="A5" s="78" t="s">
        <v>2243</v>
      </c>
      <c r="B5" s="84" t="s">
        <v>289</v>
      </c>
      <c r="C5" s="78">
        <f>VLOOKUP(GroupVertices[[#This Row],[Vertex]],Vertices[],MATCH("ID",Vertices[[#Headers],[Vertex]:[Vertex Content Word Count]],0),FALSE)</f>
        <v>95</v>
      </c>
    </row>
    <row r="6" spans="1:3" ht="15">
      <c r="A6" s="78" t="s">
        <v>2243</v>
      </c>
      <c r="B6" s="84" t="s">
        <v>288</v>
      </c>
      <c r="C6" s="78">
        <f>VLOOKUP(GroupVertices[[#This Row],[Vertex]],Vertices[],MATCH("ID",Vertices[[#Headers],[Vertex]:[Vertex Content Word Count]],0),FALSE)</f>
        <v>94</v>
      </c>
    </row>
    <row r="7" spans="1:3" ht="15">
      <c r="A7" s="78" t="s">
        <v>2243</v>
      </c>
      <c r="B7" s="84" t="s">
        <v>287</v>
      </c>
      <c r="C7" s="78">
        <f>VLOOKUP(GroupVertices[[#This Row],[Vertex]],Vertices[],MATCH("ID",Vertices[[#Headers],[Vertex]:[Vertex Content Word Count]],0),FALSE)</f>
        <v>93</v>
      </c>
    </row>
    <row r="8" spans="1:3" ht="15">
      <c r="A8" s="78" t="s">
        <v>2243</v>
      </c>
      <c r="B8" s="84" t="s">
        <v>286</v>
      </c>
      <c r="C8" s="78">
        <f>VLOOKUP(GroupVertices[[#This Row],[Vertex]],Vertices[],MATCH("ID",Vertices[[#Headers],[Vertex]:[Vertex Content Word Count]],0),FALSE)</f>
        <v>92</v>
      </c>
    </row>
    <row r="9" spans="1:3" ht="15">
      <c r="A9" s="78" t="s">
        <v>2243</v>
      </c>
      <c r="B9" s="84" t="s">
        <v>285</v>
      </c>
      <c r="C9" s="78">
        <f>VLOOKUP(GroupVertices[[#This Row],[Vertex]],Vertices[],MATCH("ID",Vertices[[#Headers],[Vertex]:[Vertex Content Word Count]],0),FALSE)</f>
        <v>91</v>
      </c>
    </row>
    <row r="10" spans="1:3" ht="15">
      <c r="A10" s="78" t="s">
        <v>2243</v>
      </c>
      <c r="B10" s="84" t="s">
        <v>284</v>
      </c>
      <c r="C10" s="78">
        <f>VLOOKUP(GroupVertices[[#This Row],[Vertex]],Vertices[],MATCH("ID",Vertices[[#Headers],[Vertex]:[Vertex Content Word Count]],0),FALSE)</f>
        <v>90</v>
      </c>
    </row>
    <row r="11" spans="1:3" ht="15">
      <c r="A11" s="78" t="s">
        <v>2243</v>
      </c>
      <c r="B11" s="84" t="s">
        <v>283</v>
      </c>
      <c r="C11" s="78">
        <f>VLOOKUP(GroupVertices[[#This Row],[Vertex]],Vertices[],MATCH("ID",Vertices[[#Headers],[Vertex]:[Vertex Content Word Count]],0),FALSE)</f>
        <v>89</v>
      </c>
    </row>
    <row r="12" spans="1:3" ht="15">
      <c r="A12" s="78" t="s">
        <v>2243</v>
      </c>
      <c r="B12" s="84" t="s">
        <v>282</v>
      </c>
      <c r="C12" s="78">
        <f>VLOOKUP(GroupVertices[[#This Row],[Vertex]],Vertices[],MATCH("ID",Vertices[[#Headers],[Vertex]:[Vertex Content Word Count]],0),FALSE)</f>
        <v>88</v>
      </c>
    </row>
    <row r="13" spans="1:3" ht="15">
      <c r="A13" s="78" t="s">
        <v>2243</v>
      </c>
      <c r="B13" s="84" t="s">
        <v>281</v>
      </c>
      <c r="C13" s="78">
        <f>VLOOKUP(GroupVertices[[#This Row],[Vertex]],Vertices[],MATCH("ID",Vertices[[#Headers],[Vertex]:[Vertex Content Word Count]],0),FALSE)</f>
        <v>86</v>
      </c>
    </row>
    <row r="14" spans="1:3" ht="15">
      <c r="A14" s="78" t="s">
        <v>2243</v>
      </c>
      <c r="B14" s="84" t="s">
        <v>342</v>
      </c>
      <c r="C14" s="78">
        <f>VLOOKUP(GroupVertices[[#This Row],[Vertex]],Vertices[],MATCH("ID",Vertices[[#Headers],[Vertex]:[Vertex Content Word Count]],0),FALSE)</f>
        <v>87</v>
      </c>
    </row>
    <row r="15" spans="1:3" ht="15">
      <c r="A15" s="78" t="s">
        <v>2243</v>
      </c>
      <c r="B15" s="84" t="s">
        <v>280</v>
      </c>
      <c r="C15" s="78">
        <f>VLOOKUP(GroupVertices[[#This Row],[Vertex]],Vertices[],MATCH("ID",Vertices[[#Headers],[Vertex]:[Vertex Content Word Count]],0),FALSE)</f>
        <v>85</v>
      </c>
    </row>
    <row r="16" spans="1:3" ht="15">
      <c r="A16" s="78" t="s">
        <v>2243</v>
      </c>
      <c r="B16" s="84" t="s">
        <v>279</v>
      </c>
      <c r="C16" s="78">
        <f>VLOOKUP(GroupVertices[[#This Row],[Vertex]],Vertices[],MATCH("ID",Vertices[[#Headers],[Vertex]:[Vertex Content Word Count]],0),FALSE)</f>
        <v>84</v>
      </c>
    </row>
    <row r="17" spans="1:3" ht="15">
      <c r="A17" s="78" t="s">
        <v>2243</v>
      </c>
      <c r="B17" s="84" t="s">
        <v>278</v>
      </c>
      <c r="C17" s="78">
        <f>VLOOKUP(GroupVertices[[#This Row],[Vertex]],Vertices[],MATCH("ID",Vertices[[#Headers],[Vertex]:[Vertex Content Word Count]],0),FALSE)</f>
        <v>83</v>
      </c>
    </row>
    <row r="18" spans="1:3" ht="15">
      <c r="A18" s="78" t="s">
        <v>2243</v>
      </c>
      <c r="B18" s="84" t="s">
        <v>277</v>
      </c>
      <c r="C18" s="78">
        <f>VLOOKUP(GroupVertices[[#This Row],[Vertex]],Vertices[],MATCH("ID",Vertices[[#Headers],[Vertex]:[Vertex Content Word Count]],0),FALSE)</f>
        <v>82</v>
      </c>
    </row>
    <row r="19" spans="1:3" ht="15">
      <c r="A19" s="78" t="s">
        <v>2243</v>
      </c>
      <c r="B19" s="84" t="s">
        <v>276</v>
      </c>
      <c r="C19" s="78">
        <f>VLOOKUP(GroupVertices[[#This Row],[Vertex]],Vertices[],MATCH("ID",Vertices[[#Headers],[Vertex]:[Vertex Content Word Count]],0),FALSE)</f>
        <v>81</v>
      </c>
    </row>
    <row r="20" spans="1:3" ht="15">
      <c r="A20" s="78" t="s">
        <v>2243</v>
      </c>
      <c r="B20" s="84" t="s">
        <v>275</v>
      </c>
      <c r="C20" s="78">
        <f>VLOOKUP(GroupVertices[[#This Row],[Vertex]],Vertices[],MATCH("ID",Vertices[[#Headers],[Vertex]:[Vertex Content Word Count]],0),FALSE)</f>
        <v>80</v>
      </c>
    </row>
    <row r="21" spans="1:3" ht="15">
      <c r="A21" s="78" t="s">
        <v>2243</v>
      </c>
      <c r="B21" s="84" t="s">
        <v>274</v>
      </c>
      <c r="C21" s="78">
        <f>VLOOKUP(GroupVertices[[#This Row],[Vertex]],Vertices[],MATCH("ID",Vertices[[#Headers],[Vertex]:[Vertex Content Word Count]],0),FALSE)</f>
        <v>79</v>
      </c>
    </row>
    <row r="22" spans="1:3" ht="15">
      <c r="A22" s="78" t="s">
        <v>2243</v>
      </c>
      <c r="B22" s="84" t="s">
        <v>272</v>
      </c>
      <c r="C22" s="78">
        <f>VLOOKUP(GroupVertices[[#This Row],[Vertex]],Vertices[],MATCH("ID",Vertices[[#Headers],[Vertex]:[Vertex Content Word Count]],0),FALSE)</f>
        <v>77</v>
      </c>
    </row>
    <row r="23" spans="1:3" ht="15">
      <c r="A23" s="78" t="s">
        <v>2243</v>
      </c>
      <c r="B23" s="84" t="s">
        <v>271</v>
      </c>
      <c r="C23" s="78">
        <f>VLOOKUP(GroupVertices[[#This Row],[Vertex]],Vertices[],MATCH("ID",Vertices[[#Headers],[Vertex]:[Vertex Content Word Count]],0),FALSE)</f>
        <v>76</v>
      </c>
    </row>
    <row r="24" spans="1:3" ht="15">
      <c r="A24" s="78" t="s">
        <v>2243</v>
      </c>
      <c r="B24" s="84" t="s">
        <v>270</v>
      </c>
      <c r="C24" s="78">
        <f>VLOOKUP(GroupVertices[[#This Row],[Vertex]],Vertices[],MATCH("ID",Vertices[[#Headers],[Vertex]:[Vertex Content Word Count]],0),FALSE)</f>
        <v>75</v>
      </c>
    </row>
    <row r="25" spans="1:3" ht="15">
      <c r="A25" s="78" t="s">
        <v>2243</v>
      </c>
      <c r="B25" s="84" t="s">
        <v>269</v>
      </c>
      <c r="C25" s="78">
        <f>VLOOKUP(GroupVertices[[#This Row],[Vertex]],Vertices[],MATCH("ID",Vertices[[#Headers],[Vertex]:[Vertex Content Word Count]],0),FALSE)</f>
        <v>74</v>
      </c>
    </row>
    <row r="26" spans="1:3" ht="15">
      <c r="A26" s="78" t="s">
        <v>2243</v>
      </c>
      <c r="B26" s="84" t="s">
        <v>268</v>
      </c>
      <c r="C26" s="78">
        <f>VLOOKUP(GroupVertices[[#This Row],[Vertex]],Vertices[],MATCH("ID",Vertices[[#Headers],[Vertex]:[Vertex Content Word Count]],0),FALSE)</f>
        <v>73</v>
      </c>
    </row>
    <row r="27" spans="1:3" ht="15">
      <c r="A27" s="78" t="s">
        <v>2243</v>
      </c>
      <c r="B27" s="84" t="s">
        <v>267</v>
      </c>
      <c r="C27" s="78">
        <f>VLOOKUP(GroupVertices[[#This Row],[Vertex]],Vertices[],MATCH("ID",Vertices[[#Headers],[Vertex]:[Vertex Content Word Count]],0),FALSE)</f>
        <v>72</v>
      </c>
    </row>
    <row r="28" spans="1:3" ht="15">
      <c r="A28" s="78" t="s">
        <v>2243</v>
      </c>
      <c r="B28" s="84" t="s">
        <v>266</v>
      </c>
      <c r="C28" s="78">
        <f>VLOOKUP(GroupVertices[[#This Row],[Vertex]],Vertices[],MATCH("ID",Vertices[[#Headers],[Vertex]:[Vertex Content Word Count]],0),FALSE)</f>
        <v>71</v>
      </c>
    </row>
    <row r="29" spans="1:3" ht="15">
      <c r="A29" s="78" t="s">
        <v>2243</v>
      </c>
      <c r="B29" s="84" t="s">
        <v>265</v>
      </c>
      <c r="C29" s="78">
        <f>VLOOKUP(GroupVertices[[#This Row],[Vertex]],Vertices[],MATCH("ID",Vertices[[#Headers],[Vertex]:[Vertex Content Word Count]],0),FALSE)</f>
        <v>70</v>
      </c>
    </row>
    <row r="30" spans="1:3" ht="15">
      <c r="A30" s="78" t="s">
        <v>2243</v>
      </c>
      <c r="B30" s="84" t="s">
        <v>264</v>
      </c>
      <c r="C30" s="78">
        <f>VLOOKUP(GroupVertices[[#This Row],[Vertex]],Vertices[],MATCH("ID",Vertices[[#Headers],[Vertex]:[Vertex Content Word Count]],0),FALSE)</f>
        <v>69</v>
      </c>
    </row>
    <row r="31" spans="1:3" ht="15">
      <c r="A31" s="78" t="s">
        <v>2243</v>
      </c>
      <c r="B31" s="84" t="s">
        <v>263</v>
      </c>
      <c r="C31" s="78">
        <f>VLOOKUP(GroupVertices[[#This Row],[Vertex]],Vertices[],MATCH("ID",Vertices[[#Headers],[Vertex]:[Vertex Content Word Count]],0),FALSE)</f>
        <v>68</v>
      </c>
    </row>
    <row r="32" spans="1:3" ht="15">
      <c r="A32" s="78" t="s">
        <v>2243</v>
      </c>
      <c r="B32" s="84" t="s">
        <v>262</v>
      </c>
      <c r="C32" s="78">
        <f>VLOOKUP(GroupVertices[[#This Row],[Vertex]],Vertices[],MATCH("ID",Vertices[[#Headers],[Vertex]:[Vertex Content Word Count]],0),FALSE)</f>
        <v>67</v>
      </c>
    </row>
    <row r="33" spans="1:3" ht="15">
      <c r="A33" s="78" t="s">
        <v>2243</v>
      </c>
      <c r="B33" s="84" t="s">
        <v>261</v>
      </c>
      <c r="C33" s="78">
        <f>VLOOKUP(GroupVertices[[#This Row],[Vertex]],Vertices[],MATCH("ID",Vertices[[#Headers],[Vertex]:[Vertex Content Word Count]],0),FALSE)</f>
        <v>65</v>
      </c>
    </row>
    <row r="34" spans="1:3" ht="15">
      <c r="A34" s="78" t="s">
        <v>2244</v>
      </c>
      <c r="B34" s="84" t="s">
        <v>212</v>
      </c>
      <c r="C34" s="78">
        <f>VLOOKUP(GroupVertices[[#This Row],[Vertex]],Vertices[],MATCH("ID",Vertices[[#Headers],[Vertex]:[Vertex Content Word Count]],0),FALSE)</f>
        <v>3</v>
      </c>
    </row>
    <row r="35" spans="1:3" ht="15">
      <c r="A35" s="78" t="s">
        <v>2244</v>
      </c>
      <c r="B35" s="84" t="s">
        <v>248</v>
      </c>
      <c r="C35" s="78">
        <f>VLOOKUP(GroupVertices[[#This Row],[Vertex]],Vertices[],MATCH("ID",Vertices[[#Headers],[Vertex]:[Vertex Content Word Count]],0),FALSE)</f>
        <v>50</v>
      </c>
    </row>
    <row r="36" spans="1:3" ht="15">
      <c r="A36" s="78" t="s">
        <v>2244</v>
      </c>
      <c r="B36" s="84" t="s">
        <v>251</v>
      </c>
      <c r="C36" s="78">
        <f>VLOOKUP(GroupVertices[[#This Row],[Vertex]],Vertices[],MATCH("ID",Vertices[[#Headers],[Vertex]:[Vertex Content Word Count]],0),FALSE)</f>
        <v>53</v>
      </c>
    </row>
    <row r="37" spans="1:3" ht="15">
      <c r="A37" s="78" t="s">
        <v>2244</v>
      </c>
      <c r="B37" s="84" t="s">
        <v>252</v>
      </c>
      <c r="C37" s="78">
        <f>VLOOKUP(GroupVertices[[#This Row],[Vertex]],Vertices[],MATCH("ID",Vertices[[#Headers],[Vertex]:[Vertex Content Word Count]],0),FALSE)</f>
        <v>54</v>
      </c>
    </row>
    <row r="38" spans="1:3" ht="15">
      <c r="A38" s="78" t="s">
        <v>2244</v>
      </c>
      <c r="B38" s="84" t="s">
        <v>254</v>
      </c>
      <c r="C38" s="78">
        <f>VLOOKUP(GroupVertices[[#This Row],[Vertex]],Vertices[],MATCH("ID",Vertices[[#Headers],[Vertex]:[Vertex Content Word Count]],0),FALSE)</f>
        <v>57</v>
      </c>
    </row>
    <row r="39" spans="1:3" ht="15">
      <c r="A39" s="78" t="s">
        <v>2244</v>
      </c>
      <c r="B39" s="84" t="s">
        <v>256</v>
      </c>
      <c r="C39" s="78">
        <f>VLOOKUP(GroupVertices[[#This Row],[Vertex]],Vertices[],MATCH("ID",Vertices[[#Headers],[Vertex]:[Vertex Content Word Count]],0),FALSE)</f>
        <v>59</v>
      </c>
    </row>
    <row r="40" spans="1:3" ht="15">
      <c r="A40" s="78" t="s">
        <v>2244</v>
      </c>
      <c r="B40" s="84" t="s">
        <v>258</v>
      </c>
      <c r="C40" s="78">
        <f>VLOOKUP(GroupVertices[[#This Row],[Vertex]],Vertices[],MATCH("ID",Vertices[[#Headers],[Vertex]:[Vertex Content Word Count]],0),FALSE)</f>
        <v>62</v>
      </c>
    </row>
    <row r="41" spans="1:3" ht="15">
      <c r="A41" s="78" t="s">
        <v>2244</v>
      </c>
      <c r="B41" s="84" t="s">
        <v>259</v>
      </c>
      <c r="C41" s="78">
        <f>VLOOKUP(GroupVertices[[#This Row],[Vertex]],Vertices[],MATCH("ID",Vertices[[#Headers],[Vertex]:[Vertex Content Word Count]],0),FALSE)</f>
        <v>63</v>
      </c>
    </row>
    <row r="42" spans="1:3" ht="15">
      <c r="A42" s="78" t="s">
        <v>2244</v>
      </c>
      <c r="B42" s="84" t="s">
        <v>260</v>
      </c>
      <c r="C42" s="78">
        <f>VLOOKUP(GroupVertices[[#This Row],[Vertex]],Vertices[],MATCH("ID",Vertices[[#Headers],[Vertex]:[Vertex Content Word Count]],0),FALSE)</f>
        <v>64</v>
      </c>
    </row>
    <row r="43" spans="1:3" ht="15">
      <c r="A43" s="78" t="s">
        <v>2244</v>
      </c>
      <c r="B43" s="84" t="s">
        <v>273</v>
      </c>
      <c r="C43" s="78">
        <f>VLOOKUP(GroupVertices[[#This Row],[Vertex]],Vertices[],MATCH("ID",Vertices[[#Headers],[Vertex]:[Vertex Content Word Count]],0),FALSE)</f>
        <v>78</v>
      </c>
    </row>
    <row r="44" spans="1:3" ht="15">
      <c r="A44" s="78" t="s">
        <v>2244</v>
      </c>
      <c r="B44" s="84" t="s">
        <v>290</v>
      </c>
      <c r="C44" s="78">
        <f>VLOOKUP(GroupVertices[[#This Row],[Vertex]],Vertices[],MATCH("ID",Vertices[[#Headers],[Vertex]:[Vertex Content Word Count]],0),FALSE)</f>
        <v>96</v>
      </c>
    </row>
    <row r="45" spans="1:3" ht="15">
      <c r="A45" s="78" t="s">
        <v>2244</v>
      </c>
      <c r="B45" s="84" t="s">
        <v>291</v>
      </c>
      <c r="C45" s="78">
        <f>VLOOKUP(GroupVertices[[#This Row],[Vertex]],Vertices[],MATCH("ID",Vertices[[#Headers],[Vertex]:[Vertex Content Word Count]],0),FALSE)</f>
        <v>97</v>
      </c>
    </row>
    <row r="46" spans="1:3" ht="15">
      <c r="A46" s="78" t="s">
        <v>2244</v>
      </c>
      <c r="B46" s="84" t="s">
        <v>299</v>
      </c>
      <c r="C46" s="78">
        <f>VLOOKUP(GroupVertices[[#This Row],[Vertex]],Vertices[],MATCH("ID",Vertices[[#Headers],[Vertex]:[Vertex Content Word Count]],0),FALSE)</f>
        <v>104</v>
      </c>
    </row>
    <row r="47" spans="1:3" ht="15">
      <c r="A47" s="78" t="s">
        <v>2244</v>
      </c>
      <c r="B47" s="84" t="s">
        <v>304</v>
      </c>
      <c r="C47" s="78">
        <f>VLOOKUP(GroupVertices[[#This Row],[Vertex]],Vertices[],MATCH("ID",Vertices[[#Headers],[Vertex]:[Vertex Content Word Count]],0),FALSE)</f>
        <v>118</v>
      </c>
    </row>
    <row r="48" spans="1:3" ht="15">
      <c r="A48" s="78" t="s">
        <v>2244</v>
      </c>
      <c r="B48" s="84" t="s">
        <v>310</v>
      </c>
      <c r="C48" s="78">
        <f>VLOOKUP(GroupVertices[[#This Row],[Vertex]],Vertices[],MATCH("ID",Vertices[[#Headers],[Vertex]:[Vertex Content Word Count]],0),FALSE)</f>
        <v>124</v>
      </c>
    </row>
    <row r="49" spans="1:3" ht="15">
      <c r="A49" s="78" t="s">
        <v>2244</v>
      </c>
      <c r="B49" s="84" t="s">
        <v>312</v>
      </c>
      <c r="C49" s="78">
        <f>VLOOKUP(GroupVertices[[#This Row],[Vertex]],Vertices[],MATCH("ID",Vertices[[#Headers],[Vertex]:[Vertex Content Word Count]],0),FALSE)</f>
        <v>126</v>
      </c>
    </row>
    <row r="50" spans="1:3" ht="15">
      <c r="A50" s="78" t="s">
        <v>2244</v>
      </c>
      <c r="B50" s="84" t="s">
        <v>315</v>
      </c>
      <c r="C50" s="78">
        <f>VLOOKUP(GroupVertices[[#This Row],[Vertex]],Vertices[],MATCH("ID",Vertices[[#Headers],[Vertex]:[Vertex Content Word Count]],0),FALSE)</f>
        <v>128</v>
      </c>
    </row>
    <row r="51" spans="1:3" ht="15">
      <c r="A51" s="78" t="s">
        <v>2244</v>
      </c>
      <c r="B51" s="84" t="s">
        <v>318</v>
      </c>
      <c r="C51" s="78">
        <f>VLOOKUP(GroupVertices[[#This Row],[Vertex]],Vertices[],MATCH("ID",Vertices[[#Headers],[Vertex]:[Vertex Content Word Count]],0),FALSE)</f>
        <v>132</v>
      </c>
    </row>
    <row r="52" spans="1:3" ht="15">
      <c r="A52" s="78" t="s">
        <v>2244</v>
      </c>
      <c r="B52" s="84" t="s">
        <v>320</v>
      </c>
      <c r="C52" s="78">
        <f>VLOOKUP(GroupVertices[[#This Row],[Vertex]],Vertices[],MATCH("ID",Vertices[[#Headers],[Vertex]:[Vertex Content Word Count]],0),FALSE)</f>
        <v>134</v>
      </c>
    </row>
    <row r="53" spans="1:3" ht="15">
      <c r="A53" s="78" t="s">
        <v>2244</v>
      </c>
      <c r="B53" s="84" t="s">
        <v>321</v>
      </c>
      <c r="C53" s="78">
        <f>VLOOKUP(GroupVertices[[#This Row],[Vertex]],Vertices[],MATCH("ID",Vertices[[#Headers],[Vertex]:[Vertex Content Word Count]],0),FALSE)</f>
        <v>135</v>
      </c>
    </row>
    <row r="54" spans="1:3" ht="15">
      <c r="A54" s="78" t="s">
        <v>2244</v>
      </c>
      <c r="B54" s="84" t="s">
        <v>324</v>
      </c>
      <c r="C54" s="78">
        <f>VLOOKUP(GroupVertices[[#This Row],[Vertex]],Vertices[],MATCH("ID",Vertices[[#Headers],[Vertex]:[Vertex Content Word Count]],0),FALSE)</f>
        <v>138</v>
      </c>
    </row>
    <row r="55" spans="1:3" ht="15">
      <c r="A55" s="78" t="s">
        <v>2244</v>
      </c>
      <c r="B55" s="84" t="s">
        <v>326</v>
      </c>
      <c r="C55" s="78">
        <f>VLOOKUP(GroupVertices[[#This Row],[Vertex]],Vertices[],MATCH("ID",Vertices[[#Headers],[Vertex]:[Vertex Content Word Count]],0),FALSE)</f>
        <v>151</v>
      </c>
    </row>
    <row r="56" spans="1:3" ht="15">
      <c r="A56" s="78" t="s">
        <v>2244</v>
      </c>
      <c r="B56" s="84" t="s">
        <v>330</v>
      </c>
      <c r="C56" s="78">
        <f>VLOOKUP(GroupVertices[[#This Row],[Vertex]],Vertices[],MATCH("ID",Vertices[[#Headers],[Vertex]:[Vertex Content Word Count]],0),FALSE)</f>
        <v>164</v>
      </c>
    </row>
    <row r="57" spans="1:3" ht="15">
      <c r="A57" s="78" t="s">
        <v>2244</v>
      </c>
      <c r="B57" s="84" t="s">
        <v>333</v>
      </c>
      <c r="C57" s="78">
        <f>VLOOKUP(GroupVertices[[#This Row],[Vertex]],Vertices[],MATCH("ID",Vertices[[#Headers],[Vertex]:[Vertex Content Word Count]],0),FALSE)</f>
        <v>170</v>
      </c>
    </row>
    <row r="58" spans="1:3" ht="15">
      <c r="A58" s="78" t="s">
        <v>2245</v>
      </c>
      <c r="B58" s="84" t="s">
        <v>331</v>
      </c>
      <c r="C58" s="78">
        <f>VLOOKUP(GroupVertices[[#This Row],[Vertex]],Vertices[],MATCH("ID",Vertices[[#Headers],[Vertex]:[Vertex Content Word Count]],0),FALSE)</f>
        <v>165</v>
      </c>
    </row>
    <row r="59" spans="1:3" ht="15">
      <c r="A59" s="78" t="s">
        <v>2245</v>
      </c>
      <c r="B59" s="84" t="s">
        <v>327</v>
      </c>
      <c r="C59" s="78">
        <f>VLOOKUP(GroupVertices[[#This Row],[Vertex]],Vertices[],MATCH("ID",Vertices[[#Headers],[Vertex]:[Vertex Content Word Count]],0),FALSE)</f>
        <v>5</v>
      </c>
    </row>
    <row r="60" spans="1:3" ht="15">
      <c r="A60" s="78" t="s">
        <v>2245</v>
      </c>
      <c r="B60" s="84" t="s">
        <v>335</v>
      </c>
      <c r="C60" s="78">
        <f>VLOOKUP(GroupVertices[[#This Row],[Vertex]],Vertices[],MATCH("ID",Vertices[[#Headers],[Vertex]:[Vertex Content Word Count]],0),FALSE)</f>
        <v>7</v>
      </c>
    </row>
    <row r="61" spans="1:3" ht="15">
      <c r="A61" s="78" t="s">
        <v>2245</v>
      </c>
      <c r="B61" s="84" t="s">
        <v>334</v>
      </c>
      <c r="C61" s="78">
        <f>VLOOKUP(GroupVertices[[#This Row],[Vertex]],Vertices[],MATCH("ID",Vertices[[#Headers],[Vertex]:[Vertex Content Word Count]],0),FALSE)</f>
        <v>6</v>
      </c>
    </row>
    <row r="62" spans="1:3" ht="15">
      <c r="A62" s="78" t="s">
        <v>2245</v>
      </c>
      <c r="B62" s="84" t="s">
        <v>329</v>
      </c>
      <c r="C62" s="78">
        <f>VLOOKUP(GroupVertices[[#This Row],[Vertex]],Vertices[],MATCH("ID",Vertices[[#Headers],[Vertex]:[Vertex Content Word Count]],0),FALSE)</f>
        <v>163</v>
      </c>
    </row>
    <row r="63" spans="1:3" ht="15">
      <c r="A63" s="78" t="s">
        <v>2245</v>
      </c>
      <c r="B63" s="84" t="s">
        <v>375</v>
      </c>
      <c r="C63" s="78">
        <f>VLOOKUP(GroupVertices[[#This Row],[Vertex]],Vertices[],MATCH("ID",Vertices[[#Headers],[Vertex]:[Vertex Content Word Count]],0),FALSE)</f>
        <v>160</v>
      </c>
    </row>
    <row r="64" spans="1:3" ht="15">
      <c r="A64" s="78" t="s">
        <v>2245</v>
      </c>
      <c r="B64" s="84" t="s">
        <v>374</v>
      </c>
      <c r="C64" s="78">
        <f>VLOOKUP(GroupVertices[[#This Row],[Vertex]],Vertices[],MATCH("ID",Vertices[[#Headers],[Vertex]:[Vertex Content Word Count]],0),FALSE)</f>
        <v>159</v>
      </c>
    </row>
    <row r="65" spans="1:3" ht="15">
      <c r="A65" s="78" t="s">
        <v>2245</v>
      </c>
      <c r="B65" s="84" t="s">
        <v>373</v>
      </c>
      <c r="C65" s="78">
        <f>VLOOKUP(GroupVertices[[#This Row],[Vertex]],Vertices[],MATCH("ID",Vertices[[#Headers],[Vertex]:[Vertex Content Word Count]],0),FALSE)</f>
        <v>158</v>
      </c>
    </row>
    <row r="66" spans="1:3" ht="15">
      <c r="A66" s="78" t="s">
        <v>2245</v>
      </c>
      <c r="B66" s="84" t="s">
        <v>372</v>
      </c>
      <c r="C66" s="78">
        <f>VLOOKUP(GroupVertices[[#This Row],[Vertex]],Vertices[],MATCH("ID",Vertices[[#Headers],[Vertex]:[Vertex Content Word Count]],0),FALSE)</f>
        <v>157</v>
      </c>
    </row>
    <row r="67" spans="1:3" ht="15">
      <c r="A67" s="78" t="s">
        <v>2245</v>
      </c>
      <c r="B67" s="84" t="s">
        <v>371</v>
      </c>
      <c r="C67" s="78">
        <f>VLOOKUP(GroupVertices[[#This Row],[Vertex]],Vertices[],MATCH("ID",Vertices[[#Headers],[Vertex]:[Vertex Content Word Count]],0),FALSE)</f>
        <v>156</v>
      </c>
    </row>
    <row r="68" spans="1:3" ht="15">
      <c r="A68" s="78" t="s">
        <v>2245</v>
      </c>
      <c r="B68" s="84" t="s">
        <v>370</v>
      </c>
      <c r="C68" s="78">
        <f>VLOOKUP(GroupVertices[[#This Row],[Vertex]],Vertices[],MATCH("ID",Vertices[[#Headers],[Vertex]:[Vertex Content Word Count]],0),FALSE)</f>
        <v>155</v>
      </c>
    </row>
    <row r="69" spans="1:3" ht="15">
      <c r="A69" s="78" t="s">
        <v>2245</v>
      </c>
      <c r="B69" s="84" t="s">
        <v>369</v>
      </c>
      <c r="C69" s="78">
        <f>VLOOKUP(GroupVertices[[#This Row],[Vertex]],Vertices[],MATCH("ID",Vertices[[#Headers],[Vertex]:[Vertex Content Word Count]],0),FALSE)</f>
        <v>154</v>
      </c>
    </row>
    <row r="70" spans="1:3" ht="15">
      <c r="A70" s="78" t="s">
        <v>2245</v>
      </c>
      <c r="B70" s="84" t="s">
        <v>368</v>
      </c>
      <c r="C70" s="78">
        <f>VLOOKUP(GroupVertices[[#This Row],[Vertex]],Vertices[],MATCH("ID",Vertices[[#Headers],[Vertex]:[Vertex Content Word Count]],0),FALSE)</f>
        <v>153</v>
      </c>
    </row>
    <row r="71" spans="1:3" ht="15">
      <c r="A71" s="78" t="s">
        <v>2245</v>
      </c>
      <c r="B71" s="84" t="s">
        <v>367</v>
      </c>
      <c r="C71" s="78">
        <f>VLOOKUP(GroupVertices[[#This Row],[Vertex]],Vertices[],MATCH("ID",Vertices[[#Headers],[Vertex]:[Vertex Content Word Count]],0),FALSE)</f>
        <v>152</v>
      </c>
    </row>
    <row r="72" spans="1:3" ht="15">
      <c r="A72" s="78" t="s">
        <v>2245</v>
      </c>
      <c r="B72" s="84" t="s">
        <v>340</v>
      </c>
      <c r="C72" s="78">
        <f>VLOOKUP(GroupVertices[[#This Row],[Vertex]],Vertices[],MATCH("ID",Vertices[[#Headers],[Vertex]:[Vertex Content Word Count]],0),FALSE)</f>
        <v>56</v>
      </c>
    </row>
    <row r="73" spans="1:3" ht="15">
      <c r="A73" s="78" t="s">
        <v>2245</v>
      </c>
      <c r="B73" s="84" t="s">
        <v>253</v>
      </c>
      <c r="C73" s="78">
        <f>VLOOKUP(GroupVertices[[#This Row],[Vertex]],Vertices[],MATCH("ID",Vertices[[#Headers],[Vertex]:[Vertex Content Word Count]],0),FALSE)</f>
        <v>55</v>
      </c>
    </row>
    <row r="74" spans="1:3" ht="15">
      <c r="A74" s="78" t="s">
        <v>2245</v>
      </c>
      <c r="B74" s="84" t="s">
        <v>226</v>
      </c>
      <c r="C74" s="78">
        <f>VLOOKUP(GroupVertices[[#This Row],[Vertex]],Vertices[],MATCH("ID",Vertices[[#Headers],[Vertex]:[Vertex Content Word Count]],0),FALSE)</f>
        <v>24</v>
      </c>
    </row>
    <row r="75" spans="1:3" ht="15">
      <c r="A75" s="78" t="s">
        <v>2245</v>
      </c>
      <c r="B75" s="84" t="s">
        <v>225</v>
      </c>
      <c r="C75" s="78">
        <f>VLOOKUP(GroupVertices[[#This Row],[Vertex]],Vertices[],MATCH("ID",Vertices[[#Headers],[Vertex]:[Vertex Content Word Count]],0),FALSE)</f>
        <v>23</v>
      </c>
    </row>
    <row r="76" spans="1:3" ht="15">
      <c r="A76" s="78" t="s">
        <v>2245</v>
      </c>
      <c r="B76" s="84" t="s">
        <v>224</v>
      </c>
      <c r="C76" s="78">
        <f>VLOOKUP(GroupVertices[[#This Row],[Vertex]],Vertices[],MATCH("ID",Vertices[[#Headers],[Vertex]:[Vertex Content Word Count]],0),FALSE)</f>
        <v>22</v>
      </c>
    </row>
    <row r="77" spans="1:3" ht="15">
      <c r="A77" s="78" t="s">
        <v>2245</v>
      </c>
      <c r="B77" s="84" t="s">
        <v>219</v>
      </c>
      <c r="C77" s="78">
        <f>VLOOKUP(GroupVertices[[#This Row],[Vertex]],Vertices[],MATCH("ID",Vertices[[#Headers],[Vertex]:[Vertex Content Word Count]],0),FALSE)</f>
        <v>16</v>
      </c>
    </row>
    <row r="78" spans="1:3" ht="15">
      <c r="A78" s="78" t="s">
        <v>2245</v>
      </c>
      <c r="B78" s="84" t="s">
        <v>214</v>
      </c>
      <c r="C78" s="78">
        <f>VLOOKUP(GroupVertices[[#This Row],[Vertex]],Vertices[],MATCH("ID",Vertices[[#Headers],[Vertex]:[Vertex Content Word Count]],0),FALSE)</f>
        <v>8</v>
      </c>
    </row>
    <row r="79" spans="1:3" ht="15">
      <c r="A79" s="78" t="s">
        <v>2245</v>
      </c>
      <c r="B79" s="84" t="s">
        <v>213</v>
      </c>
      <c r="C79" s="78">
        <f>VLOOKUP(GroupVertices[[#This Row],[Vertex]],Vertices[],MATCH("ID",Vertices[[#Headers],[Vertex]:[Vertex Content Word Count]],0),FALSE)</f>
        <v>4</v>
      </c>
    </row>
    <row r="80" spans="1:3" ht="15">
      <c r="A80" s="78" t="s">
        <v>2246</v>
      </c>
      <c r="B80" s="84" t="s">
        <v>319</v>
      </c>
      <c r="C80" s="78">
        <f>VLOOKUP(GroupVertices[[#This Row],[Vertex]],Vertices[],MATCH("ID",Vertices[[#Headers],[Vertex]:[Vertex Content Word Count]],0),FALSE)</f>
        <v>133</v>
      </c>
    </row>
    <row r="81" spans="1:3" ht="15">
      <c r="A81" s="78" t="s">
        <v>2246</v>
      </c>
      <c r="B81" s="84" t="s">
        <v>228</v>
      </c>
      <c r="C81" s="78">
        <f>VLOOKUP(GroupVertices[[#This Row],[Vertex]],Vertices[],MATCH("ID",Vertices[[#Headers],[Vertex]:[Vertex Content Word Count]],0),FALSE)</f>
        <v>21</v>
      </c>
    </row>
    <row r="82" spans="1:3" ht="15">
      <c r="A82" s="78" t="s">
        <v>2246</v>
      </c>
      <c r="B82" s="84" t="s">
        <v>250</v>
      </c>
      <c r="C82" s="78">
        <f>VLOOKUP(GroupVertices[[#This Row],[Vertex]],Vertices[],MATCH("ID",Vertices[[#Headers],[Vertex]:[Vertex Content Word Count]],0),FALSE)</f>
        <v>52</v>
      </c>
    </row>
    <row r="83" spans="1:3" ht="15">
      <c r="A83" s="78" t="s">
        <v>2246</v>
      </c>
      <c r="B83" s="84" t="s">
        <v>249</v>
      </c>
      <c r="C83" s="78">
        <f>VLOOKUP(GroupVertices[[#This Row],[Vertex]],Vertices[],MATCH("ID",Vertices[[#Headers],[Vertex]:[Vertex Content Word Count]],0),FALSE)</f>
        <v>51</v>
      </c>
    </row>
    <row r="84" spans="1:3" ht="15">
      <c r="A84" s="78" t="s">
        <v>2246</v>
      </c>
      <c r="B84" s="84" t="s">
        <v>245</v>
      </c>
      <c r="C84" s="78">
        <f>VLOOKUP(GroupVertices[[#This Row],[Vertex]],Vertices[],MATCH("ID",Vertices[[#Headers],[Vertex]:[Vertex Content Word Count]],0),FALSE)</f>
        <v>47</v>
      </c>
    </row>
    <row r="85" spans="1:3" ht="15">
      <c r="A85" s="78" t="s">
        <v>2246</v>
      </c>
      <c r="B85" s="84" t="s">
        <v>244</v>
      </c>
      <c r="C85" s="78">
        <f>VLOOKUP(GroupVertices[[#This Row],[Vertex]],Vertices[],MATCH("ID",Vertices[[#Headers],[Vertex]:[Vertex Content Word Count]],0),FALSE)</f>
        <v>46</v>
      </c>
    </row>
    <row r="86" spans="1:3" ht="15">
      <c r="A86" s="78" t="s">
        <v>2246</v>
      </c>
      <c r="B86" s="84" t="s">
        <v>240</v>
      </c>
      <c r="C86" s="78">
        <f>VLOOKUP(GroupVertices[[#This Row],[Vertex]],Vertices[],MATCH("ID",Vertices[[#Headers],[Vertex]:[Vertex Content Word Count]],0),FALSE)</f>
        <v>39</v>
      </c>
    </row>
    <row r="87" spans="1:3" ht="15">
      <c r="A87" s="78" t="s">
        <v>2246</v>
      </c>
      <c r="B87" s="84" t="s">
        <v>239</v>
      </c>
      <c r="C87" s="78">
        <f>VLOOKUP(GroupVertices[[#This Row],[Vertex]],Vertices[],MATCH("ID",Vertices[[#Headers],[Vertex]:[Vertex Content Word Count]],0),FALSE)</f>
        <v>38</v>
      </c>
    </row>
    <row r="88" spans="1:3" ht="15">
      <c r="A88" s="78" t="s">
        <v>2246</v>
      </c>
      <c r="B88" s="84" t="s">
        <v>238</v>
      </c>
      <c r="C88" s="78">
        <f>VLOOKUP(GroupVertices[[#This Row],[Vertex]],Vertices[],MATCH("ID",Vertices[[#Headers],[Vertex]:[Vertex Content Word Count]],0),FALSE)</f>
        <v>37</v>
      </c>
    </row>
    <row r="89" spans="1:3" ht="15">
      <c r="A89" s="78" t="s">
        <v>2246</v>
      </c>
      <c r="B89" s="84" t="s">
        <v>234</v>
      </c>
      <c r="C89" s="78">
        <f>VLOOKUP(GroupVertices[[#This Row],[Vertex]],Vertices[],MATCH("ID",Vertices[[#Headers],[Vertex]:[Vertex Content Word Count]],0),FALSE)</f>
        <v>32</v>
      </c>
    </row>
    <row r="90" spans="1:3" ht="15">
      <c r="A90" s="78" t="s">
        <v>2246</v>
      </c>
      <c r="B90" s="84" t="s">
        <v>232</v>
      </c>
      <c r="C90" s="78">
        <f>VLOOKUP(GroupVertices[[#This Row],[Vertex]],Vertices[],MATCH("ID",Vertices[[#Headers],[Vertex]:[Vertex Content Word Count]],0),FALSE)</f>
        <v>30</v>
      </c>
    </row>
    <row r="91" spans="1:3" ht="15">
      <c r="A91" s="78" t="s">
        <v>2246</v>
      </c>
      <c r="B91" s="84" t="s">
        <v>231</v>
      </c>
      <c r="C91" s="78">
        <f>VLOOKUP(GroupVertices[[#This Row],[Vertex]],Vertices[],MATCH("ID",Vertices[[#Headers],[Vertex]:[Vertex Content Word Count]],0),FALSE)</f>
        <v>29</v>
      </c>
    </row>
    <row r="92" spans="1:3" ht="15">
      <c r="A92" s="78" t="s">
        <v>2246</v>
      </c>
      <c r="B92" s="84" t="s">
        <v>230</v>
      </c>
      <c r="C92" s="78">
        <f>VLOOKUP(GroupVertices[[#This Row],[Vertex]],Vertices[],MATCH("ID",Vertices[[#Headers],[Vertex]:[Vertex Content Word Count]],0),FALSE)</f>
        <v>28</v>
      </c>
    </row>
    <row r="93" spans="1:3" ht="15">
      <c r="A93" s="78" t="s">
        <v>2246</v>
      </c>
      <c r="B93" s="84" t="s">
        <v>229</v>
      </c>
      <c r="C93" s="78">
        <f>VLOOKUP(GroupVertices[[#This Row],[Vertex]],Vertices[],MATCH("ID",Vertices[[#Headers],[Vertex]:[Vertex Content Word Count]],0),FALSE)</f>
        <v>27</v>
      </c>
    </row>
    <row r="94" spans="1:3" ht="15">
      <c r="A94" s="78" t="s">
        <v>2246</v>
      </c>
      <c r="B94" s="84" t="s">
        <v>338</v>
      </c>
      <c r="C94" s="78">
        <f>VLOOKUP(GroupVertices[[#This Row],[Vertex]],Vertices[],MATCH("ID",Vertices[[#Headers],[Vertex]:[Vertex Content Word Count]],0),FALSE)</f>
        <v>26</v>
      </c>
    </row>
    <row r="95" spans="1:3" ht="15">
      <c r="A95" s="78" t="s">
        <v>2246</v>
      </c>
      <c r="B95" s="84" t="s">
        <v>227</v>
      </c>
      <c r="C95" s="78">
        <f>VLOOKUP(GroupVertices[[#This Row],[Vertex]],Vertices[],MATCH("ID",Vertices[[#Headers],[Vertex]:[Vertex Content Word Count]],0),FALSE)</f>
        <v>25</v>
      </c>
    </row>
    <row r="96" spans="1:3" ht="15">
      <c r="A96" s="78" t="s">
        <v>2246</v>
      </c>
      <c r="B96" s="84" t="s">
        <v>223</v>
      </c>
      <c r="C96" s="78">
        <f>VLOOKUP(GroupVertices[[#This Row],[Vertex]],Vertices[],MATCH("ID",Vertices[[#Headers],[Vertex]:[Vertex Content Word Count]],0),FALSE)</f>
        <v>20</v>
      </c>
    </row>
    <row r="97" spans="1:3" ht="15">
      <c r="A97" s="78" t="s">
        <v>2247</v>
      </c>
      <c r="B97" s="84" t="s">
        <v>325</v>
      </c>
      <c r="C97" s="78">
        <f>VLOOKUP(GroupVertices[[#This Row],[Vertex]],Vertices[],MATCH("ID",Vertices[[#Headers],[Vertex]:[Vertex Content Word Count]],0),FALSE)</f>
        <v>139</v>
      </c>
    </row>
    <row r="98" spans="1:3" ht="15">
      <c r="A98" s="78" t="s">
        <v>2247</v>
      </c>
      <c r="B98" s="84" t="s">
        <v>366</v>
      </c>
      <c r="C98" s="78">
        <f>VLOOKUP(GroupVertices[[#This Row],[Vertex]],Vertices[],MATCH("ID",Vertices[[#Headers],[Vertex]:[Vertex Content Word Count]],0),FALSE)</f>
        <v>150</v>
      </c>
    </row>
    <row r="99" spans="1:3" ht="15">
      <c r="A99" s="78" t="s">
        <v>2247</v>
      </c>
      <c r="B99" s="84" t="s">
        <v>365</v>
      </c>
      <c r="C99" s="78">
        <f>VLOOKUP(GroupVertices[[#This Row],[Vertex]],Vertices[],MATCH("ID",Vertices[[#Headers],[Vertex]:[Vertex Content Word Count]],0),FALSE)</f>
        <v>149</v>
      </c>
    </row>
    <row r="100" spans="1:3" ht="15">
      <c r="A100" s="78" t="s">
        <v>2247</v>
      </c>
      <c r="B100" s="84" t="s">
        <v>364</v>
      </c>
      <c r="C100" s="78">
        <f>VLOOKUP(GroupVertices[[#This Row],[Vertex]],Vertices[],MATCH("ID",Vertices[[#Headers],[Vertex]:[Vertex Content Word Count]],0),FALSE)</f>
        <v>148</v>
      </c>
    </row>
    <row r="101" spans="1:3" ht="15">
      <c r="A101" s="78" t="s">
        <v>2247</v>
      </c>
      <c r="B101" s="84" t="s">
        <v>363</v>
      </c>
      <c r="C101" s="78">
        <f>VLOOKUP(GroupVertices[[#This Row],[Vertex]],Vertices[],MATCH("ID",Vertices[[#Headers],[Vertex]:[Vertex Content Word Count]],0),FALSE)</f>
        <v>147</v>
      </c>
    </row>
    <row r="102" spans="1:3" ht="15">
      <c r="A102" s="78" t="s">
        <v>2247</v>
      </c>
      <c r="B102" s="84" t="s">
        <v>362</v>
      </c>
      <c r="C102" s="78">
        <f>VLOOKUP(GroupVertices[[#This Row],[Vertex]],Vertices[],MATCH("ID",Vertices[[#Headers],[Vertex]:[Vertex Content Word Count]],0),FALSE)</f>
        <v>146</v>
      </c>
    </row>
    <row r="103" spans="1:3" ht="15">
      <c r="A103" s="78" t="s">
        <v>2247</v>
      </c>
      <c r="B103" s="84" t="s">
        <v>361</v>
      </c>
      <c r="C103" s="78">
        <f>VLOOKUP(GroupVertices[[#This Row],[Vertex]],Vertices[],MATCH("ID",Vertices[[#Headers],[Vertex]:[Vertex Content Word Count]],0),FALSE)</f>
        <v>145</v>
      </c>
    </row>
    <row r="104" spans="1:3" ht="15">
      <c r="A104" s="78" t="s">
        <v>2247</v>
      </c>
      <c r="B104" s="84" t="s">
        <v>360</v>
      </c>
      <c r="C104" s="78">
        <f>VLOOKUP(GroupVertices[[#This Row],[Vertex]],Vertices[],MATCH("ID",Vertices[[#Headers],[Vertex]:[Vertex Content Word Count]],0),FALSE)</f>
        <v>144</v>
      </c>
    </row>
    <row r="105" spans="1:3" ht="15">
      <c r="A105" s="78" t="s">
        <v>2247</v>
      </c>
      <c r="B105" s="84" t="s">
        <v>359</v>
      </c>
      <c r="C105" s="78">
        <f>VLOOKUP(GroupVertices[[#This Row],[Vertex]],Vertices[],MATCH("ID",Vertices[[#Headers],[Vertex]:[Vertex Content Word Count]],0),FALSE)</f>
        <v>143</v>
      </c>
    </row>
    <row r="106" spans="1:3" ht="15">
      <c r="A106" s="78" t="s">
        <v>2247</v>
      </c>
      <c r="B106" s="84" t="s">
        <v>358</v>
      </c>
      <c r="C106" s="78">
        <f>VLOOKUP(GroupVertices[[#This Row],[Vertex]],Vertices[],MATCH("ID",Vertices[[#Headers],[Vertex]:[Vertex Content Word Count]],0),FALSE)</f>
        <v>142</v>
      </c>
    </row>
    <row r="107" spans="1:3" ht="15">
      <c r="A107" s="78" t="s">
        <v>2247</v>
      </c>
      <c r="B107" s="84" t="s">
        <v>357</v>
      </c>
      <c r="C107" s="78">
        <f>VLOOKUP(GroupVertices[[#This Row],[Vertex]],Vertices[],MATCH("ID",Vertices[[#Headers],[Vertex]:[Vertex Content Word Count]],0),FALSE)</f>
        <v>141</v>
      </c>
    </row>
    <row r="108" spans="1:3" ht="15">
      <c r="A108" s="78" t="s">
        <v>2247</v>
      </c>
      <c r="B108" s="84" t="s">
        <v>356</v>
      </c>
      <c r="C108" s="78">
        <f>VLOOKUP(GroupVertices[[#This Row],[Vertex]],Vertices[],MATCH("ID",Vertices[[#Headers],[Vertex]:[Vertex Content Word Count]],0),FALSE)</f>
        <v>140</v>
      </c>
    </row>
    <row r="109" spans="1:3" ht="15">
      <c r="A109" s="78" t="s">
        <v>2247</v>
      </c>
      <c r="B109" s="84" t="s">
        <v>343</v>
      </c>
      <c r="C109" s="78">
        <f>VLOOKUP(GroupVertices[[#This Row],[Vertex]],Vertices[],MATCH("ID",Vertices[[#Headers],[Vertex]:[Vertex Content Word Count]],0),FALSE)</f>
        <v>99</v>
      </c>
    </row>
    <row r="110" spans="1:3" ht="15">
      <c r="A110" s="78" t="s">
        <v>2247</v>
      </c>
      <c r="B110" s="84" t="s">
        <v>293</v>
      </c>
      <c r="C110" s="78">
        <f>VLOOKUP(GroupVertices[[#This Row],[Vertex]],Vertices[],MATCH("ID",Vertices[[#Headers],[Vertex]:[Vertex Content Word Count]],0),FALSE)</f>
        <v>100</v>
      </c>
    </row>
    <row r="111" spans="1:3" ht="15">
      <c r="A111" s="78" t="s">
        <v>2247</v>
      </c>
      <c r="B111" s="84" t="s">
        <v>292</v>
      </c>
      <c r="C111" s="78">
        <f>VLOOKUP(GroupVertices[[#This Row],[Vertex]],Vertices[],MATCH("ID",Vertices[[#Headers],[Vertex]:[Vertex Content Word Count]],0),FALSE)</f>
        <v>98</v>
      </c>
    </row>
    <row r="112" spans="1:3" ht="15">
      <c r="A112" s="78" t="s">
        <v>2248</v>
      </c>
      <c r="B112" s="84" t="s">
        <v>314</v>
      </c>
      <c r="C112" s="78">
        <f>VLOOKUP(GroupVertices[[#This Row],[Vertex]],Vertices[],MATCH("ID",Vertices[[#Headers],[Vertex]:[Vertex Content Word Count]],0),FALSE)</f>
        <v>127</v>
      </c>
    </row>
    <row r="113" spans="1:3" ht="15">
      <c r="A113" s="78" t="s">
        <v>2248</v>
      </c>
      <c r="B113" s="84" t="s">
        <v>313</v>
      </c>
      <c r="C113" s="78">
        <f>VLOOKUP(GroupVertices[[#This Row],[Vertex]],Vertices[],MATCH("ID",Vertices[[#Headers],[Vertex]:[Vertex Content Word Count]],0),FALSE)</f>
        <v>43</v>
      </c>
    </row>
    <row r="114" spans="1:3" ht="15">
      <c r="A114" s="78" t="s">
        <v>2248</v>
      </c>
      <c r="B114" s="84" t="s">
        <v>311</v>
      </c>
      <c r="C114" s="78">
        <f>VLOOKUP(GroupVertices[[#This Row],[Vertex]],Vertices[],MATCH("ID",Vertices[[#Headers],[Vertex]:[Vertex Content Word Count]],0),FALSE)</f>
        <v>125</v>
      </c>
    </row>
    <row r="115" spans="1:3" ht="15">
      <c r="A115" s="78" t="s">
        <v>2248</v>
      </c>
      <c r="B115" s="84" t="s">
        <v>309</v>
      </c>
      <c r="C115" s="78">
        <f>VLOOKUP(GroupVertices[[#This Row],[Vertex]],Vertices[],MATCH("ID",Vertices[[#Headers],[Vertex]:[Vertex Content Word Count]],0),FALSE)</f>
        <v>123</v>
      </c>
    </row>
    <row r="116" spans="1:3" ht="15">
      <c r="A116" s="78" t="s">
        <v>2248</v>
      </c>
      <c r="B116" s="84" t="s">
        <v>308</v>
      </c>
      <c r="C116" s="78">
        <f>VLOOKUP(GroupVertices[[#This Row],[Vertex]],Vertices[],MATCH("ID",Vertices[[#Headers],[Vertex]:[Vertex Content Word Count]],0),FALSE)</f>
        <v>122</v>
      </c>
    </row>
    <row r="117" spans="1:3" ht="15">
      <c r="A117" s="78" t="s">
        <v>2248</v>
      </c>
      <c r="B117" s="84" t="s">
        <v>307</v>
      </c>
      <c r="C117" s="78">
        <f>VLOOKUP(GroupVertices[[#This Row],[Vertex]],Vertices[],MATCH("ID",Vertices[[#Headers],[Vertex]:[Vertex Content Word Count]],0),FALSE)</f>
        <v>121</v>
      </c>
    </row>
    <row r="118" spans="1:3" ht="15">
      <c r="A118" s="78" t="s">
        <v>2248</v>
      </c>
      <c r="B118" s="84" t="s">
        <v>306</v>
      </c>
      <c r="C118" s="78">
        <f>VLOOKUP(GroupVertices[[#This Row],[Vertex]],Vertices[],MATCH("ID",Vertices[[#Headers],[Vertex]:[Vertex Content Word Count]],0),FALSE)</f>
        <v>120</v>
      </c>
    </row>
    <row r="119" spans="1:3" ht="15">
      <c r="A119" s="78" t="s">
        <v>2248</v>
      </c>
      <c r="B119" s="84" t="s">
        <v>305</v>
      </c>
      <c r="C119" s="78">
        <f>VLOOKUP(GroupVertices[[#This Row],[Vertex]],Vertices[],MATCH("ID",Vertices[[#Headers],[Vertex]:[Vertex Content Word Count]],0),FALSE)</f>
        <v>119</v>
      </c>
    </row>
    <row r="120" spans="1:3" ht="15">
      <c r="A120" s="78" t="s">
        <v>2248</v>
      </c>
      <c r="B120" s="84" t="s">
        <v>303</v>
      </c>
      <c r="C120" s="78">
        <f>VLOOKUP(GroupVertices[[#This Row],[Vertex]],Vertices[],MATCH("ID",Vertices[[#Headers],[Vertex]:[Vertex Content Word Count]],0),FALSE)</f>
        <v>117</v>
      </c>
    </row>
    <row r="121" spans="1:3" ht="15">
      <c r="A121" s="78" t="s">
        <v>2248</v>
      </c>
      <c r="B121" s="84" t="s">
        <v>255</v>
      </c>
      <c r="C121" s="78">
        <f>VLOOKUP(GroupVertices[[#This Row],[Vertex]],Vertices[],MATCH("ID",Vertices[[#Headers],[Vertex]:[Vertex Content Word Count]],0),FALSE)</f>
        <v>58</v>
      </c>
    </row>
    <row r="122" spans="1:3" ht="15">
      <c r="A122" s="78" t="s">
        <v>2248</v>
      </c>
      <c r="B122" s="84" t="s">
        <v>242</v>
      </c>
      <c r="C122" s="78">
        <f>VLOOKUP(GroupVertices[[#This Row],[Vertex]],Vertices[],MATCH("ID",Vertices[[#Headers],[Vertex]:[Vertex Content Word Count]],0),FALSE)</f>
        <v>42</v>
      </c>
    </row>
    <row r="123" spans="1:3" ht="15">
      <c r="A123" s="78" t="s">
        <v>2249</v>
      </c>
      <c r="B123" s="84" t="s">
        <v>298</v>
      </c>
      <c r="C123" s="78">
        <f>VLOOKUP(GroupVertices[[#This Row],[Vertex]],Vertices[],MATCH("ID",Vertices[[#Headers],[Vertex]:[Vertex Content Word Count]],0),FALSE)</f>
        <v>103</v>
      </c>
    </row>
    <row r="124" spans="1:3" ht="15">
      <c r="A124" s="78" t="s">
        <v>2249</v>
      </c>
      <c r="B124" s="84" t="s">
        <v>297</v>
      </c>
      <c r="C124" s="78">
        <f>VLOOKUP(GroupVertices[[#This Row],[Vertex]],Vertices[],MATCH("ID",Vertices[[#Headers],[Vertex]:[Vertex Content Word Count]],0),FALSE)</f>
        <v>13</v>
      </c>
    </row>
    <row r="125" spans="1:3" ht="15">
      <c r="A125" s="78" t="s">
        <v>2249</v>
      </c>
      <c r="B125" s="84" t="s">
        <v>247</v>
      </c>
      <c r="C125" s="78">
        <f>VLOOKUP(GroupVertices[[#This Row],[Vertex]],Vertices[],MATCH("ID",Vertices[[#Headers],[Vertex]:[Vertex Content Word Count]],0),FALSE)</f>
        <v>49</v>
      </c>
    </row>
    <row r="126" spans="1:3" ht="15">
      <c r="A126" s="78" t="s">
        <v>2249</v>
      </c>
      <c r="B126" s="84" t="s">
        <v>246</v>
      </c>
      <c r="C126" s="78">
        <f>VLOOKUP(GroupVertices[[#This Row],[Vertex]],Vertices[],MATCH("ID",Vertices[[#Headers],[Vertex]:[Vertex Content Word Count]],0),FALSE)</f>
        <v>48</v>
      </c>
    </row>
    <row r="127" spans="1:3" ht="15">
      <c r="A127" s="78" t="s">
        <v>2249</v>
      </c>
      <c r="B127" s="84" t="s">
        <v>235</v>
      </c>
      <c r="C127" s="78">
        <f>VLOOKUP(GroupVertices[[#This Row],[Vertex]],Vertices[],MATCH("ID",Vertices[[#Headers],[Vertex]:[Vertex Content Word Count]],0),FALSE)</f>
        <v>33</v>
      </c>
    </row>
    <row r="128" spans="1:3" ht="15">
      <c r="A128" s="78" t="s">
        <v>2249</v>
      </c>
      <c r="B128" s="84" t="s">
        <v>233</v>
      </c>
      <c r="C128" s="78">
        <f>VLOOKUP(GroupVertices[[#This Row],[Vertex]],Vertices[],MATCH("ID",Vertices[[#Headers],[Vertex]:[Vertex Content Word Count]],0),FALSE)</f>
        <v>31</v>
      </c>
    </row>
    <row r="129" spans="1:3" ht="15">
      <c r="A129" s="78" t="s">
        <v>2249</v>
      </c>
      <c r="B129" s="84" t="s">
        <v>222</v>
      </c>
      <c r="C129" s="78">
        <f>VLOOKUP(GroupVertices[[#This Row],[Vertex]],Vertices[],MATCH("ID",Vertices[[#Headers],[Vertex]:[Vertex Content Word Count]],0),FALSE)</f>
        <v>19</v>
      </c>
    </row>
    <row r="130" spans="1:3" ht="15">
      <c r="A130" s="78" t="s">
        <v>2249</v>
      </c>
      <c r="B130" s="84" t="s">
        <v>218</v>
      </c>
      <c r="C130" s="78">
        <f>VLOOKUP(GroupVertices[[#This Row],[Vertex]],Vertices[],MATCH("ID",Vertices[[#Headers],[Vertex]:[Vertex Content Word Count]],0),FALSE)</f>
        <v>15</v>
      </c>
    </row>
    <row r="131" spans="1:3" ht="15">
      <c r="A131" s="78" t="s">
        <v>2249</v>
      </c>
      <c r="B131" s="84" t="s">
        <v>217</v>
      </c>
      <c r="C131" s="78">
        <f>VLOOKUP(GroupVertices[[#This Row],[Vertex]],Vertices[],MATCH("ID",Vertices[[#Headers],[Vertex]:[Vertex Content Word Count]],0),FALSE)</f>
        <v>14</v>
      </c>
    </row>
    <row r="132" spans="1:3" ht="15">
      <c r="A132" s="78" t="s">
        <v>2249</v>
      </c>
      <c r="B132" s="84" t="s">
        <v>216</v>
      </c>
      <c r="C132" s="78">
        <f>VLOOKUP(GroupVertices[[#This Row],[Vertex]],Vertices[],MATCH("ID",Vertices[[#Headers],[Vertex]:[Vertex Content Word Count]],0),FALSE)</f>
        <v>12</v>
      </c>
    </row>
    <row r="133" spans="1:3" ht="15">
      <c r="A133" s="78" t="s">
        <v>2250</v>
      </c>
      <c r="B133" s="84" t="s">
        <v>317</v>
      </c>
      <c r="C133" s="78">
        <f>VLOOKUP(GroupVertices[[#This Row],[Vertex]],Vertices[],MATCH("ID",Vertices[[#Headers],[Vertex]:[Vertex Content Word Count]],0),FALSE)</f>
        <v>130</v>
      </c>
    </row>
    <row r="134" spans="1:3" ht="15">
      <c r="A134" s="78" t="s">
        <v>2250</v>
      </c>
      <c r="B134" s="84" t="s">
        <v>355</v>
      </c>
      <c r="C134" s="78">
        <f>VLOOKUP(GroupVertices[[#This Row],[Vertex]],Vertices[],MATCH("ID",Vertices[[#Headers],[Vertex]:[Vertex Content Word Count]],0),FALSE)</f>
        <v>131</v>
      </c>
    </row>
    <row r="135" spans="1:3" ht="15">
      <c r="A135" s="78" t="s">
        <v>2250</v>
      </c>
      <c r="B135" s="84" t="s">
        <v>345</v>
      </c>
      <c r="C135" s="78">
        <f>VLOOKUP(GroupVertices[[#This Row],[Vertex]],Vertices[],MATCH("ID",Vertices[[#Headers],[Vertex]:[Vertex Content Word Count]],0),FALSE)</f>
        <v>107</v>
      </c>
    </row>
    <row r="136" spans="1:3" ht="15">
      <c r="A136" s="78" t="s">
        <v>2250</v>
      </c>
      <c r="B136" s="84" t="s">
        <v>301</v>
      </c>
      <c r="C136" s="78">
        <f>VLOOKUP(GroupVertices[[#This Row],[Vertex]],Vertices[],MATCH("ID",Vertices[[#Headers],[Vertex]:[Vertex Content Word Count]],0),FALSE)</f>
        <v>106</v>
      </c>
    </row>
    <row r="137" spans="1:3" ht="15">
      <c r="A137" s="78" t="s">
        <v>2250</v>
      </c>
      <c r="B137" s="84" t="s">
        <v>300</v>
      </c>
      <c r="C137" s="78">
        <f>VLOOKUP(GroupVertices[[#This Row],[Vertex]],Vertices[],MATCH("ID",Vertices[[#Headers],[Vertex]:[Vertex Content Word Count]],0),FALSE)</f>
        <v>45</v>
      </c>
    </row>
    <row r="138" spans="1:3" ht="15">
      <c r="A138" s="78" t="s">
        <v>2250</v>
      </c>
      <c r="B138" s="84" t="s">
        <v>344</v>
      </c>
      <c r="C138" s="78">
        <f>VLOOKUP(GroupVertices[[#This Row],[Vertex]],Vertices[],MATCH("ID",Vertices[[#Headers],[Vertex]:[Vertex Content Word Count]],0),FALSE)</f>
        <v>105</v>
      </c>
    </row>
    <row r="139" spans="1:3" ht="15">
      <c r="A139" s="78" t="s">
        <v>2250</v>
      </c>
      <c r="B139" s="84" t="s">
        <v>257</v>
      </c>
      <c r="C139" s="78">
        <f>VLOOKUP(GroupVertices[[#This Row],[Vertex]],Vertices[],MATCH("ID",Vertices[[#Headers],[Vertex]:[Vertex Content Word Count]],0),FALSE)</f>
        <v>60</v>
      </c>
    </row>
    <row r="140" spans="1:3" ht="15">
      <c r="A140" s="78" t="s">
        <v>2250</v>
      </c>
      <c r="B140" s="84" t="s">
        <v>341</v>
      </c>
      <c r="C140" s="78">
        <f>VLOOKUP(GroupVertices[[#This Row],[Vertex]],Vertices[],MATCH("ID",Vertices[[#Headers],[Vertex]:[Vertex Content Word Count]],0),FALSE)</f>
        <v>61</v>
      </c>
    </row>
    <row r="141" spans="1:3" ht="15">
      <c r="A141" s="78" t="s">
        <v>2250</v>
      </c>
      <c r="B141" s="84" t="s">
        <v>243</v>
      </c>
      <c r="C141" s="78">
        <f>VLOOKUP(GroupVertices[[#This Row],[Vertex]],Vertices[],MATCH("ID",Vertices[[#Headers],[Vertex]:[Vertex Content Word Count]],0),FALSE)</f>
        <v>44</v>
      </c>
    </row>
    <row r="142" spans="1:3" ht="15">
      <c r="A142" s="78" t="s">
        <v>2251</v>
      </c>
      <c r="B142" s="84" t="s">
        <v>302</v>
      </c>
      <c r="C142" s="78">
        <f>VLOOKUP(GroupVertices[[#This Row],[Vertex]],Vertices[],MATCH("ID",Vertices[[#Headers],[Vertex]:[Vertex Content Word Count]],0),FALSE)</f>
        <v>108</v>
      </c>
    </row>
    <row r="143" spans="1:3" ht="15">
      <c r="A143" s="78" t="s">
        <v>2251</v>
      </c>
      <c r="B143" s="84" t="s">
        <v>353</v>
      </c>
      <c r="C143" s="78">
        <f>VLOOKUP(GroupVertices[[#This Row],[Vertex]],Vertices[],MATCH("ID",Vertices[[#Headers],[Vertex]:[Vertex Content Word Count]],0),FALSE)</f>
        <v>116</v>
      </c>
    </row>
    <row r="144" spans="1:3" ht="15">
      <c r="A144" s="78" t="s">
        <v>2251</v>
      </c>
      <c r="B144" s="84" t="s">
        <v>352</v>
      </c>
      <c r="C144" s="78">
        <f>VLOOKUP(GroupVertices[[#This Row],[Vertex]],Vertices[],MATCH("ID",Vertices[[#Headers],[Vertex]:[Vertex Content Word Count]],0),FALSE)</f>
        <v>115</v>
      </c>
    </row>
    <row r="145" spans="1:3" ht="15">
      <c r="A145" s="78" t="s">
        <v>2251</v>
      </c>
      <c r="B145" s="84" t="s">
        <v>351</v>
      </c>
      <c r="C145" s="78">
        <f>VLOOKUP(GroupVertices[[#This Row],[Vertex]],Vertices[],MATCH("ID",Vertices[[#Headers],[Vertex]:[Vertex Content Word Count]],0),FALSE)</f>
        <v>114</v>
      </c>
    </row>
    <row r="146" spans="1:3" ht="15">
      <c r="A146" s="78" t="s">
        <v>2251</v>
      </c>
      <c r="B146" s="84" t="s">
        <v>350</v>
      </c>
      <c r="C146" s="78">
        <f>VLOOKUP(GroupVertices[[#This Row],[Vertex]],Vertices[],MATCH("ID",Vertices[[#Headers],[Vertex]:[Vertex Content Word Count]],0),FALSE)</f>
        <v>113</v>
      </c>
    </row>
    <row r="147" spans="1:3" ht="15">
      <c r="A147" s="78" t="s">
        <v>2251</v>
      </c>
      <c r="B147" s="84" t="s">
        <v>349</v>
      </c>
      <c r="C147" s="78">
        <f>VLOOKUP(GroupVertices[[#This Row],[Vertex]],Vertices[],MATCH("ID",Vertices[[#Headers],[Vertex]:[Vertex Content Word Count]],0),FALSE)</f>
        <v>112</v>
      </c>
    </row>
    <row r="148" spans="1:3" ht="15">
      <c r="A148" s="78" t="s">
        <v>2251</v>
      </c>
      <c r="B148" s="84" t="s">
        <v>348</v>
      </c>
      <c r="C148" s="78">
        <f>VLOOKUP(GroupVertices[[#This Row],[Vertex]],Vertices[],MATCH("ID",Vertices[[#Headers],[Vertex]:[Vertex Content Word Count]],0),FALSE)</f>
        <v>111</v>
      </c>
    </row>
    <row r="149" spans="1:3" ht="15">
      <c r="A149" s="78" t="s">
        <v>2251</v>
      </c>
      <c r="B149" s="84" t="s">
        <v>347</v>
      </c>
      <c r="C149" s="78">
        <f>VLOOKUP(GroupVertices[[#This Row],[Vertex]],Vertices[],MATCH("ID",Vertices[[#Headers],[Vertex]:[Vertex Content Word Count]],0),FALSE)</f>
        <v>110</v>
      </c>
    </row>
    <row r="150" spans="1:3" ht="15">
      <c r="A150" s="78" t="s">
        <v>2251</v>
      </c>
      <c r="B150" s="84" t="s">
        <v>346</v>
      </c>
      <c r="C150" s="78">
        <f>VLOOKUP(GroupVertices[[#This Row],[Vertex]],Vertices[],MATCH("ID",Vertices[[#Headers],[Vertex]:[Vertex Content Word Count]],0),FALSE)</f>
        <v>109</v>
      </c>
    </row>
    <row r="151" spans="1:3" ht="15">
      <c r="A151" s="78" t="s">
        <v>2252</v>
      </c>
      <c r="B151" s="84" t="s">
        <v>332</v>
      </c>
      <c r="C151" s="78">
        <f>VLOOKUP(GroupVertices[[#This Row],[Vertex]],Vertices[],MATCH("ID",Vertices[[#Headers],[Vertex]:[Vertex Content Word Count]],0),FALSE)</f>
        <v>166</v>
      </c>
    </row>
    <row r="152" spans="1:3" ht="15">
      <c r="A152" s="78" t="s">
        <v>2252</v>
      </c>
      <c r="B152" s="84" t="s">
        <v>379</v>
      </c>
      <c r="C152" s="78">
        <f>VLOOKUP(GroupVertices[[#This Row],[Vertex]],Vertices[],MATCH("ID",Vertices[[#Headers],[Vertex]:[Vertex Content Word Count]],0),FALSE)</f>
        <v>169</v>
      </c>
    </row>
    <row r="153" spans="1:3" ht="15">
      <c r="A153" s="78" t="s">
        <v>2252</v>
      </c>
      <c r="B153" s="84" t="s">
        <v>378</v>
      </c>
      <c r="C153" s="78">
        <f>VLOOKUP(GroupVertices[[#This Row],[Vertex]],Vertices[],MATCH("ID",Vertices[[#Headers],[Vertex]:[Vertex Content Word Count]],0),FALSE)</f>
        <v>168</v>
      </c>
    </row>
    <row r="154" spans="1:3" ht="15">
      <c r="A154" s="78" t="s">
        <v>2252</v>
      </c>
      <c r="B154" s="84" t="s">
        <v>377</v>
      </c>
      <c r="C154" s="78">
        <f>VLOOKUP(GroupVertices[[#This Row],[Vertex]],Vertices[],MATCH("ID",Vertices[[#Headers],[Vertex]:[Vertex Content Word Count]],0),FALSE)</f>
        <v>167</v>
      </c>
    </row>
    <row r="155" spans="1:3" ht="15">
      <c r="A155" s="78" t="s">
        <v>2253</v>
      </c>
      <c r="B155" s="84" t="s">
        <v>316</v>
      </c>
      <c r="C155" s="78">
        <f>VLOOKUP(GroupVertices[[#This Row],[Vertex]],Vertices[],MATCH("ID",Vertices[[#Headers],[Vertex]:[Vertex Content Word Count]],0),FALSE)</f>
        <v>41</v>
      </c>
    </row>
    <row r="156" spans="1:3" ht="15">
      <c r="A156" s="78" t="s">
        <v>2253</v>
      </c>
      <c r="B156" s="84" t="s">
        <v>354</v>
      </c>
      <c r="C156" s="78">
        <f>VLOOKUP(GroupVertices[[#This Row],[Vertex]],Vertices[],MATCH("ID",Vertices[[#Headers],[Vertex]:[Vertex Content Word Count]],0),FALSE)</f>
        <v>129</v>
      </c>
    </row>
    <row r="157" spans="1:3" ht="15">
      <c r="A157" s="78" t="s">
        <v>2253</v>
      </c>
      <c r="B157" s="84" t="s">
        <v>241</v>
      </c>
      <c r="C157" s="78">
        <f>VLOOKUP(GroupVertices[[#This Row],[Vertex]],Vertices[],MATCH("ID",Vertices[[#Headers],[Vertex]:[Vertex Content Word Count]],0),FALSE)</f>
        <v>40</v>
      </c>
    </row>
    <row r="158" spans="1:3" ht="15">
      <c r="A158" s="78" t="s">
        <v>2254</v>
      </c>
      <c r="B158" s="84" t="s">
        <v>237</v>
      </c>
      <c r="C158" s="78">
        <f>VLOOKUP(GroupVertices[[#This Row],[Vertex]],Vertices[],MATCH("ID",Vertices[[#Headers],[Vertex]:[Vertex Content Word Count]],0),FALSE)</f>
        <v>36</v>
      </c>
    </row>
    <row r="159" spans="1:3" ht="15">
      <c r="A159" s="78" t="s">
        <v>2254</v>
      </c>
      <c r="B159" s="84" t="s">
        <v>236</v>
      </c>
      <c r="C159" s="78">
        <f>VLOOKUP(GroupVertices[[#This Row],[Vertex]],Vertices[],MATCH("ID",Vertices[[#Headers],[Vertex]:[Vertex Content Word Count]],0),FALSE)</f>
        <v>34</v>
      </c>
    </row>
    <row r="160" spans="1:3" ht="15">
      <c r="A160" s="78" t="s">
        <v>2254</v>
      </c>
      <c r="B160" s="84" t="s">
        <v>339</v>
      </c>
      <c r="C160" s="78">
        <f>VLOOKUP(GroupVertices[[#This Row],[Vertex]],Vertices[],MATCH("ID",Vertices[[#Headers],[Vertex]:[Vertex Content Word Count]],0),FALSE)</f>
        <v>35</v>
      </c>
    </row>
    <row r="161" spans="1:3" ht="15">
      <c r="A161" s="78" t="s">
        <v>2255</v>
      </c>
      <c r="B161" s="84" t="s">
        <v>215</v>
      </c>
      <c r="C161" s="78">
        <f>VLOOKUP(GroupVertices[[#This Row],[Vertex]],Vertices[],MATCH("ID",Vertices[[#Headers],[Vertex]:[Vertex Content Word Count]],0),FALSE)</f>
        <v>9</v>
      </c>
    </row>
    <row r="162" spans="1:3" ht="15">
      <c r="A162" s="78" t="s">
        <v>2255</v>
      </c>
      <c r="B162" s="84" t="s">
        <v>337</v>
      </c>
      <c r="C162" s="78">
        <f>VLOOKUP(GroupVertices[[#This Row],[Vertex]],Vertices[],MATCH("ID",Vertices[[#Headers],[Vertex]:[Vertex Content Word Count]],0),FALSE)</f>
        <v>11</v>
      </c>
    </row>
    <row r="163" spans="1:3" ht="15">
      <c r="A163" s="78" t="s">
        <v>2255</v>
      </c>
      <c r="B163" s="84" t="s">
        <v>336</v>
      </c>
      <c r="C163" s="78">
        <f>VLOOKUP(GroupVertices[[#This Row],[Vertex]],Vertices[],MATCH("ID",Vertices[[#Headers],[Vertex]:[Vertex Content Word Count]],0),FALSE)</f>
        <v>10</v>
      </c>
    </row>
    <row r="164" spans="1:3" ht="15">
      <c r="A164" s="78" t="s">
        <v>2256</v>
      </c>
      <c r="B164" s="84" t="s">
        <v>328</v>
      </c>
      <c r="C164" s="78">
        <f>VLOOKUP(GroupVertices[[#This Row],[Vertex]],Vertices[],MATCH("ID",Vertices[[#Headers],[Vertex]:[Vertex Content Word Count]],0),FALSE)</f>
        <v>161</v>
      </c>
    </row>
    <row r="165" spans="1:3" ht="15">
      <c r="A165" s="78" t="s">
        <v>2256</v>
      </c>
      <c r="B165" s="84" t="s">
        <v>376</v>
      </c>
      <c r="C165" s="78">
        <f>VLOOKUP(GroupVertices[[#This Row],[Vertex]],Vertices[],MATCH("ID",Vertices[[#Headers],[Vertex]:[Vertex Content Word Count]],0),FALSE)</f>
        <v>162</v>
      </c>
    </row>
    <row r="166" spans="1:3" ht="15">
      <c r="A166" s="78" t="s">
        <v>2257</v>
      </c>
      <c r="B166" s="84" t="s">
        <v>323</v>
      </c>
      <c r="C166" s="78">
        <f>VLOOKUP(GroupVertices[[#This Row],[Vertex]],Vertices[],MATCH("ID",Vertices[[#Headers],[Vertex]:[Vertex Content Word Count]],0),FALSE)</f>
        <v>137</v>
      </c>
    </row>
    <row r="167" spans="1:3" ht="15">
      <c r="A167" s="78" t="s">
        <v>2257</v>
      </c>
      <c r="B167" s="84" t="s">
        <v>322</v>
      </c>
      <c r="C167" s="78">
        <f>VLOOKUP(GroupVertices[[#This Row],[Vertex]],Vertices[],MATCH("ID",Vertices[[#Headers],[Vertex]:[Vertex Content Word Count]],0),FALSE)</f>
        <v>136</v>
      </c>
    </row>
    <row r="168" spans="1:3" ht="15">
      <c r="A168" s="78" t="s">
        <v>2258</v>
      </c>
      <c r="B168" s="84" t="s">
        <v>221</v>
      </c>
      <c r="C168" s="78">
        <f>VLOOKUP(GroupVertices[[#This Row],[Vertex]],Vertices[],MATCH("ID",Vertices[[#Headers],[Vertex]:[Vertex Content Word Count]],0),FALSE)</f>
        <v>18</v>
      </c>
    </row>
    <row r="169" spans="1:3" ht="15">
      <c r="A169" s="78" t="s">
        <v>2258</v>
      </c>
      <c r="B169" s="84" t="s">
        <v>220</v>
      </c>
      <c r="C169"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2277</v>
      </c>
      <c r="B2" s="34" t="s">
        <v>2204</v>
      </c>
      <c r="D2" s="31">
        <f>MIN(Vertices[Degree])</f>
        <v>0</v>
      </c>
      <c r="E2" s="3">
        <f>COUNTIF(Vertices[Degree],"&gt;= "&amp;D2)-COUNTIF(Vertices[Degree],"&gt;="&amp;D3)</f>
        <v>0</v>
      </c>
      <c r="F2" s="37">
        <f>MIN(Vertices[In-Degree])</f>
        <v>0</v>
      </c>
      <c r="G2" s="38">
        <f>COUNTIF(Vertices[In-Degree],"&gt;= "&amp;F2)-COUNTIF(Vertices[In-Degree],"&gt;="&amp;F3)</f>
        <v>85</v>
      </c>
      <c r="H2" s="37">
        <f>MIN(Vertices[Out-Degree])</f>
        <v>0</v>
      </c>
      <c r="I2" s="38">
        <f>COUNTIF(Vertices[Out-Degree],"&gt;= "&amp;H2)-COUNTIF(Vertices[Out-Degree],"&gt;="&amp;H3)</f>
        <v>46</v>
      </c>
      <c r="J2" s="37">
        <f>MIN(Vertices[Betweenness Centrality])</f>
        <v>0</v>
      </c>
      <c r="K2" s="38">
        <f>COUNTIF(Vertices[Betweenness Centrality],"&gt;= "&amp;J2)-COUNTIF(Vertices[Betweenness Centrality],"&gt;="&amp;J3)</f>
        <v>157</v>
      </c>
      <c r="L2" s="37">
        <f>MIN(Vertices[Closeness Centrality])</f>
        <v>0</v>
      </c>
      <c r="M2" s="38">
        <f>COUNTIF(Vertices[Closeness Centrality],"&gt;= "&amp;L2)-COUNTIF(Vertices[Closeness Centrality],"&gt;="&amp;L3)</f>
        <v>55</v>
      </c>
      <c r="N2" s="37">
        <f>MIN(Vertices[Eigenvector Centrality])</f>
        <v>0</v>
      </c>
      <c r="O2" s="38">
        <f>COUNTIF(Vertices[Eigenvector Centrality],"&gt;= "&amp;N2)-COUNTIF(Vertices[Eigenvector Centrality],"&gt;="&amp;N3)</f>
        <v>136</v>
      </c>
      <c r="P2" s="37">
        <f>MIN(Vertices[PageRank])</f>
        <v>0.435857</v>
      </c>
      <c r="Q2" s="38">
        <f>COUNTIF(Vertices[PageRank],"&gt;= "&amp;P2)-COUNTIF(Vertices[PageRank],"&gt;="&amp;P3)</f>
        <v>101</v>
      </c>
      <c r="R2" s="37">
        <f>MIN(Vertices[Clustering Coefficient])</f>
        <v>0</v>
      </c>
      <c r="S2" s="43">
        <f>COUNTIF(Vertices[Clustering Coefficient],"&gt;= "&amp;R2)-COUNTIF(Vertices[Clustering Coefficient],"&gt;="&amp;R3)</f>
        <v>148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0.5636363636363636</v>
      </c>
      <c r="G3" s="40">
        <f>COUNTIF(Vertices[In-Degree],"&gt;= "&amp;F3)-COUNTIF(Vertices[In-Degree],"&gt;="&amp;F4)</f>
        <v>67</v>
      </c>
      <c r="H3" s="39">
        <f aca="true" t="shared" si="3" ref="H3:H26">H2+($H$57-$H$2)/BinDivisor</f>
        <v>0.23636363636363636</v>
      </c>
      <c r="I3" s="40">
        <f>COUNTIF(Vertices[Out-Degree],"&gt;= "&amp;H3)-COUNTIF(Vertices[Out-Degree],"&gt;="&amp;H4)</f>
        <v>0</v>
      </c>
      <c r="J3" s="39">
        <f aca="true" t="shared" si="4" ref="J3:J26">J2+($J$57-$J$2)/BinDivisor</f>
        <v>16.87272727272727</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51</v>
      </c>
      <c r="N3" s="39">
        <f aca="true" t="shared" si="6" ref="N3:N26">N2+($N$57-$N$2)/BinDivisor</f>
        <v>0.0030019818181818182</v>
      </c>
      <c r="O3" s="40">
        <f>COUNTIF(Vertices[Eigenvector Centrality],"&gt;= "&amp;N3)-COUNTIF(Vertices[Eigenvector Centrality],"&gt;="&amp;N4)</f>
        <v>1</v>
      </c>
      <c r="P3" s="39">
        <f aca="true" t="shared" si="7" ref="P3:P26">P2+($P$57-$P$2)/BinDivisor</f>
        <v>0.6881578727272727</v>
      </c>
      <c r="Q3" s="40">
        <f>COUNTIF(Vertices[PageRank],"&gt;= "&amp;P3)-COUNTIF(Vertices[PageRank],"&gt;="&amp;P4)</f>
        <v>17</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168</v>
      </c>
      <c r="D4" s="32">
        <f t="shared" si="1"/>
        <v>0</v>
      </c>
      <c r="E4" s="3">
        <f>COUNTIF(Vertices[Degree],"&gt;= "&amp;D4)-COUNTIF(Vertices[Degree],"&gt;="&amp;D5)</f>
        <v>0</v>
      </c>
      <c r="F4" s="37">
        <f t="shared" si="2"/>
        <v>1.1272727272727272</v>
      </c>
      <c r="G4" s="38">
        <f>COUNTIF(Vertices[In-Degree],"&gt;= "&amp;F4)-COUNTIF(Vertices[In-Degree],"&gt;="&amp;F5)</f>
        <v>0</v>
      </c>
      <c r="H4" s="37">
        <f t="shared" si="3"/>
        <v>0.4727272727272727</v>
      </c>
      <c r="I4" s="38">
        <f>COUNTIF(Vertices[Out-Degree],"&gt;= "&amp;H4)-COUNTIF(Vertices[Out-Degree],"&gt;="&amp;H5)</f>
        <v>0</v>
      </c>
      <c r="J4" s="37">
        <f t="shared" si="4"/>
        <v>33.74545454545454</v>
      </c>
      <c r="K4" s="38">
        <f>COUNTIF(Vertices[Betweenness Centrality],"&gt;= "&amp;J4)-COUNTIF(Vertices[Betweenness Centrality],"&gt;="&amp;J5)</f>
        <v>2</v>
      </c>
      <c r="L4" s="37">
        <f t="shared" si="5"/>
        <v>0.03636363636363636</v>
      </c>
      <c r="M4" s="38">
        <f>COUNTIF(Vertices[Closeness Centrality],"&gt;= "&amp;L4)-COUNTIF(Vertices[Closeness Centrality],"&gt;="&amp;L5)</f>
        <v>16</v>
      </c>
      <c r="N4" s="37">
        <f t="shared" si="6"/>
        <v>0.0060039636363636364</v>
      </c>
      <c r="O4" s="38">
        <f>COUNTIF(Vertices[Eigenvector Centrality],"&gt;= "&amp;N4)-COUNTIF(Vertices[Eigenvector Centrality],"&gt;="&amp;N5)</f>
        <v>0</v>
      </c>
      <c r="P4" s="37">
        <f t="shared" si="7"/>
        <v>0.9404587454545454</v>
      </c>
      <c r="Q4" s="38">
        <f>COUNTIF(Vertices[PageRank],"&gt;= "&amp;P4)-COUNTIF(Vertices[PageRank],"&gt;="&amp;P5)</f>
        <v>32</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1.690909090909091</v>
      </c>
      <c r="G5" s="40">
        <f>COUNTIF(Vertices[In-Degree],"&gt;= "&amp;F5)-COUNTIF(Vertices[In-Degree],"&gt;="&amp;F6)</f>
        <v>6</v>
      </c>
      <c r="H5" s="39">
        <f t="shared" si="3"/>
        <v>0.7090909090909091</v>
      </c>
      <c r="I5" s="40">
        <f>COUNTIF(Vertices[Out-Degree],"&gt;= "&amp;H5)-COUNTIF(Vertices[Out-Degree],"&gt;="&amp;H6)</f>
        <v>0</v>
      </c>
      <c r="J5" s="39">
        <f t="shared" si="4"/>
        <v>50.61818181818181</v>
      </c>
      <c r="K5" s="40">
        <f>COUNTIF(Vertices[Betweenness Centrality],"&gt;= "&amp;J5)-COUNTIF(Vertices[Betweenness Centrality],"&gt;="&amp;J6)</f>
        <v>2</v>
      </c>
      <c r="L5" s="39">
        <f t="shared" si="5"/>
        <v>0.05454545454545454</v>
      </c>
      <c r="M5" s="40">
        <f>COUNTIF(Vertices[Closeness Centrality],"&gt;= "&amp;L5)-COUNTIF(Vertices[Closeness Centrality],"&gt;="&amp;L6)</f>
        <v>23</v>
      </c>
      <c r="N5" s="39">
        <f t="shared" si="6"/>
        <v>0.009005945454545455</v>
      </c>
      <c r="O5" s="40">
        <f>COUNTIF(Vertices[Eigenvector Centrality],"&gt;= "&amp;N5)-COUNTIF(Vertices[Eigenvector Centrality],"&gt;="&amp;N6)</f>
        <v>0</v>
      </c>
      <c r="P5" s="39">
        <f t="shared" si="7"/>
        <v>1.192759618181818</v>
      </c>
      <c r="Q5" s="40">
        <f>COUNTIF(Vertices[PageRank],"&gt;= "&amp;P5)-COUNTIF(Vertices[PageRank],"&gt;="&amp;P6)</f>
        <v>5</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155</v>
      </c>
      <c r="D6" s="32">
        <f t="shared" si="1"/>
        <v>0</v>
      </c>
      <c r="E6" s="3">
        <f>COUNTIF(Vertices[Degree],"&gt;= "&amp;D6)-COUNTIF(Vertices[Degree],"&gt;="&amp;D7)</f>
        <v>0</v>
      </c>
      <c r="F6" s="37">
        <f t="shared" si="2"/>
        <v>2.2545454545454544</v>
      </c>
      <c r="G6" s="38">
        <f>COUNTIF(Vertices[In-Degree],"&gt;= "&amp;F6)-COUNTIF(Vertices[In-Degree],"&gt;="&amp;F7)</f>
        <v>0</v>
      </c>
      <c r="H6" s="37">
        <f t="shared" si="3"/>
        <v>0.9454545454545454</v>
      </c>
      <c r="I6" s="38">
        <f>COUNTIF(Vertices[Out-Degree],"&gt;= "&amp;H6)-COUNTIF(Vertices[Out-Degree],"&gt;="&amp;H7)</f>
        <v>102</v>
      </c>
      <c r="J6" s="37">
        <f t="shared" si="4"/>
        <v>67.49090909090908</v>
      </c>
      <c r="K6" s="38">
        <f>COUNTIF(Vertices[Betweenness Centrality],"&gt;= "&amp;J6)-COUNTIF(Vertices[Betweenness Centrality],"&gt;="&amp;J7)</f>
        <v>1</v>
      </c>
      <c r="L6" s="37">
        <f t="shared" si="5"/>
        <v>0.07272727272727272</v>
      </c>
      <c r="M6" s="38">
        <f>COUNTIF(Vertices[Closeness Centrality],"&gt;= "&amp;L6)-COUNTIF(Vertices[Closeness Centrality],"&gt;="&amp;L7)</f>
        <v>1</v>
      </c>
      <c r="N6" s="37">
        <f t="shared" si="6"/>
        <v>0.012007927272727273</v>
      </c>
      <c r="O6" s="38">
        <f>COUNTIF(Vertices[Eigenvector Centrality],"&gt;= "&amp;N6)-COUNTIF(Vertices[Eigenvector Centrality],"&gt;="&amp;N7)</f>
        <v>0</v>
      </c>
      <c r="P6" s="37">
        <f t="shared" si="7"/>
        <v>1.4450604909090907</v>
      </c>
      <c r="Q6" s="38">
        <f>COUNTIF(Vertices[PageRank],"&gt;= "&amp;P6)-COUNTIF(Vertices[PageRank],"&gt;="&amp;P7)</f>
        <v>1</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66</v>
      </c>
      <c r="D7" s="32">
        <f t="shared" si="1"/>
        <v>0</v>
      </c>
      <c r="E7" s="3">
        <f>COUNTIF(Vertices[Degree],"&gt;= "&amp;D7)-COUNTIF(Vertices[Degree],"&gt;="&amp;D8)</f>
        <v>0</v>
      </c>
      <c r="F7" s="39">
        <f t="shared" si="2"/>
        <v>2.818181818181818</v>
      </c>
      <c r="G7" s="40">
        <f>COUNTIF(Vertices[In-Degree],"&gt;= "&amp;F7)-COUNTIF(Vertices[In-Degree],"&gt;="&amp;F8)</f>
        <v>2</v>
      </c>
      <c r="H7" s="39">
        <f t="shared" si="3"/>
        <v>1.1818181818181819</v>
      </c>
      <c r="I7" s="40">
        <f>COUNTIF(Vertices[Out-Degree],"&gt;= "&amp;H7)-COUNTIF(Vertices[Out-Degree],"&gt;="&amp;H8)</f>
        <v>0</v>
      </c>
      <c r="J7" s="39">
        <f t="shared" si="4"/>
        <v>84.36363636363636</v>
      </c>
      <c r="K7" s="40">
        <f>COUNTIF(Vertices[Betweenness Centrality],"&gt;= "&amp;J7)-COUNTIF(Vertices[Betweenness Centrality],"&gt;="&amp;J8)</f>
        <v>1</v>
      </c>
      <c r="L7" s="39">
        <f t="shared" si="5"/>
        <v>0.09090909090909091</v>
      </c>
      <c r="M7" s="40">
        <f>COUNTIF(Vertices[Closeness Centrality],"&gt;= "&amp;L7)-COUNTIF(Vertices[Closeness Centrality],"&gt;="&amp;L8)</f>
        <v>1</v>
      </c>
      <c r="N7" s="39">
        <f t="shared" si="6"/>
        <v>0.015009909090909091</v>
      </c>
      <c r="O7" s="40">
        <f>COUNTIF(Vertices[Eigenvector Centrality],"&gt;= "&amp;N7)-COUNTIF(Vertices[Eigenvector Centrality],"&gt;="&amp;N8)</f>
        <v>0</v>
      </c>
      <c r="P7" s="39">
        <f t="shared" si="7"/>
        <v>1.6973613636363634</v>
      </c>
      <c r="Q7" s="40">
        <f>COUNTIF(Vertices[PageRank],"&gt;= "&amp;P7)-COUNTIF(Vertices[PageRank],"&gt;="&amp;P8)</f>
        <v>4</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221</v>
      </c>
      <c r="D8" s="32">
        <f t="shared" si="1"/>
        <v>0</v>
      </c>
      <c r="E8" s="3">
        <f>COUNTIF(Vertices[Degree],"&gt;= "&amp;D8)-COUNTIF(Vertices[Degree],"&gt;="&amp;D9)</f>
        <v>0</v>
      </c>
      <c r="F8" s="37">
        <f t="shared" si="2"/>
        <v>3.3818181818181814</v>
      </c>
      <c r="G8" s="38">
        <f>COUNTIF(Vertices[In-Degree],"&gt;= "&amp;F8)-COUNTIF(Vertices[In-Degree],"&gt;="&amp;F9)</f>
        <v>0</v>
      </c>
      <c r="H8" s="37">
        <f t="shared" si="3"/>
        <v>1.4181818181818182</v>
      </c>
      <c r="I8" s="38">
        <f>COUNTIF(Vertices[Out-Degree],"&gt;= "&amp;H8)-COUNTIF(Vertices[Out-Degree],"&gt;="&amp;H9)</f>
        <v>0</v>
      </c>
      <c r="J8" s="37">
        <f t="shared" si="4"/>
        <v>101.23636363636363</v>
      </c>
      <c r="K8" s="38">
        <f>COUNTIF(Vertices[Betweenness Centrality],"&gt;= "&amp;J8)-COUNTIF(Vertices[Betweenness Centrality],"&gt;="&amp;J9)</f>
        <v>0</v>
      </c>
      <c r="L8" s="37">
        <f t="shared" si="5"/>
        <v>0.1090909090909091</v>
      </c>
      <c r="M8" s="38">
        <f>COUNTIF(Vertices[Closeness Centrality],"&gt;= "&amp;L8)-COUNTIF(Vertices[Closeness Centrality],"&gt;="&amp;L9)</f>
        <v>2</v>
      </c>
      <c r="N8" s="37">
        <f t="shared" si="6"/>
        <v>0.01801189090909091</v>
      </c>
      <c r="O8" s="38">
        <f>COUNTIF(Vertices[Eigenvector Centrality],"&gt;= "&amp;N8)-COUNTIF(Vertices[Eigenvector Centrality],"&gt;="&amp;N9)</f>
        <v>0</v>
      </c>
      <c r="P8" s="37">
        <f t="shared" si="7"/>
        <v>1.949662236363636</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3.945454545454545</v>
      </c>
      <c r="G9" s="40">
        <f>COUNTIF(Vertices[In-Degree],"&gt;= "&amp;F9)-COUNTIF(Vertices[In-Degree],"&gt;="&amp;F10)</f>
        <v>1</v>
      </c>
      <c r="H9" s="39">
        <f t="shared" si="3"/>
        <v>1.6545454545454545</v>
      </c>
      <c r="I9" s="40">
        <f>COUNTIF(Vertices[Out-Degree],"&gt;= "&amp;H9)-COUNTIF(Vertices[Out-Degree],"&gt;="&amp;H10)</f>
        <v>0</v>
      </c>
      <c r="J9" s="39">
        <f t="shared" si="4"/>
        <v>118.10909090909091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0.021013872727272728</v>
      </c>
      <c r="O9" s="40">
        <f>COUNTIF(Vertices[Eigenvector Centrality],"&gt;= "&amp;N9)-COUNTIF(Vertices[Eigenvector Centrality],"&gt;="&amp;N10)</f>
        <v>0</v>
      </c>
      <c r="P9" s="39">
        <f t="shared" si="7"/>
        <v>2.201963109090909</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2278</v>
      </c>
      <c r="B10" s="34">
        <v>3</v>
      </c>
      <c r="D10" s="32">
        <f t="shared" si="1"/>
        <v>0</v>
      </c>
      <c r="E10" s="3">
        <f>COUNTIF(Vertices[Degree],"&gt;= "&amp;D10)-COUNTIF(Vertices[Degree],"&gt;="&amp;D11)</f>
        <v>0</v>
      </c>
      <c r="F10" s="37">
        <f t="shared" si="2"/>
        <v>4.509090909090909</v>
      </c>
      <c r="G10" s="38">
        <f>COUNTIF(Vertices[In-Degree],"&gt;= "&amp;F10)-COUNTIF(Vertices[In-Degree],"&gt;="&amp;F11)</f>
        <v>0</v>
      </c>
      <c r="H10" s="37">
        <f t="shared" si="3"/>
        <v>1.8909090909090909</v>
      </c>
      <c r="I10" s="38">
        <f>COUNTIF(Vertices[Out-Degree],"&gt;= "&amp;H10)-COUNTIF(Vertices[Out-Degree],"&gt;="&amp;H11)</f>
        <v>8</v>
      </c>
      <c r="J10" s="37">
        <f t="shared" si="4"/>
        <v>134.98181818181817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0.024015854545454546</v>
      </c>
      <c r="O10" s="38">
        <f>COUNTIF(Vertices[Eigenvector Centrality],"&gt;= "&amp;N10)-COUNTIF(Vertices[Eigenvector Centrality],"&gt;="&amp;N11)</f>
        <v>0</v>
      </c>
      <c r="P10" s="37">
        <f t="shared" si="7"/>
        <v>2.4542639818181815</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5.072727272727272</v>
      </c>
      <c r="G11" s="40">
        <f>COUNTIF(Vertices[In-Degree],"&gt;= "&amp;F11)-COUNTIF(Vertices[In-Degree],"&gt;="&amp;F12)</f>
        <v>0</v>
      </c>
      <c r="H11" s="39">
        <f t="shared" si="3"/>
        <v>2.1272727272727274</v>
      </c>
      <c r="I11" s="40">
        <f>COUNTIF(Vertices[Out-Degree],"&gt;= "&amp;H11)-COUNTIF(Vertices[Out-Degree],"&gt;="&amp;H12)</f>
        <v>0</v>
      </c>
      <c r="J11" s="39">
        <f t="shared" si="4"/>
        <v>151.85454545454544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0.027017836363636364</v>
      </c>
      <c r="O11" s="40">
        <f>COUNTIF(Vertices[Eigenvector Centrality],"&gt;= "&amp;N11)-COUNTIF(Vertices[Eigenvector Centrality],"&gt;="&amp;N12)</f>
        <v>29</v>
      </c>
      <c r="P11" s="39">
        <f t="shared" si="7"/>
        <v>2.706564854545454</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58</v>
      </c>
      <c r="D12" s="32">
        <f t="shared" si="1"/>
        <v>0</v>
      </c>
      <c r="E12" s="3">
        <f>COUNTIF(Vertices[Degree],"&gt;= "&amp;D12)-COUNTIF(Vertices[Degree],"&gt;="&amp;D13)</f>
        <v>0</v>
      </c>
      <c r="F12" s="37">
        <f t="shared" si="2"/>
        <v>5.636363636363636</v>
      </c>
      <c r="G12" s="38">
        <f>COUNTIF(Vertices[In-Degree],"&gt;= "&amp;F12)-COUNTIF(Vertices[In-Degree],"&gt;="&amp;F13)</f>
        <v>2</v>
      </c>
      <c r="H12" s="37">
        <f t="shared" si="3"/>
        <v>2.3636363636363638</v>
      </c>
      <c r="I12" s="38">
        <f>COUNTIF(Vertices[Out-Degree],"&gt;= "&amp;H12)-COUNTIF(Vertices[Out-Degree],"&gt;="&amp;H13)</f>
        <v>0</v>
      </c>
      <c r="J12" s="37">
        <f t="shared" si="4"/>
        <v>168.72727272727272</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0.030019818181818182</v>
      </c>
      <c r="O12" s="38">
        <f>COUNTIF(Vertices[Eigenvector Centrality],"&gt;= "&amp;N12)-COUNTIF(Vertices[Eigenvector Centrality],"&gt;="&amp;N13)</f>
        <v>0</v>
      </c>
      <c r="P12" s="37">
        <f t="shared" si="7"/>
        <v>2.958865727272727</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380</v>
      </c>
      <c r="B13" s="34">
        <v>157</v>
      </c>
      <c r="D13" s="32">
        <f t="shared" si="1"/>
        <v>0</v>
      </c>
      <c r="E13" s="3">
        <f>COUNTIF(Vertices[Degree],"&gt;= "&amp;D13)-COUNTIF(Vertices[Degree],"&gt;="&amp;D14)</f>
        <v>0</v>
      </c>
      <c r="F13" s="39">
        <f t="shared" si="2"/>
        <v>6.199999999999999</v>
      </c>
      <c r="G13" s="40">
        <f>COUNTIF(Vertices[In-Degree],"&gt;= "&amp;F13)-COUNTIF(Vertices[In-Degree],"&gt;="&amp;F14)</f>
        <v>0</v>
      </c>
      <c r="H13" s="39">
        <f t="shared" si="3"/>
        <v>2.6</v>
      </c>
      <c r="I13" s="40">
        <f>COUNTIF(Vertices[Out-Degree],"&gt;= "&amp;H13)-COUNTIF(Vertices[Out-Degree],"&gt;="&amp;H14)</f>
        <v>0</v>
      </c>
      <c r="J13" s="39">
        <f t="shared" si="4"/>
        <v>185.6</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0.033021800000000004</v>
      </c>
      <c r="O13" s="40">
        <f>COUNTIF(Vertices[Eigenvector Centrality],"&gt;= "&amp;N13)-COUNTIF(Vertices[Eigenvector Centrality],"&gt;="&amp;N14)</f>
        <v>1</v>
      </c>
      <c r="P13" s="39">
        <f t="shared" si="7"/>
        <v>3.2111665999999994</v>
      </c>
      <c r="Q13" s="40">
        <f>COUNTIF(Vertices[PageRank],"&gt;= "&amp;P13)-COUNTIF(Vertices[PageRank],"&gt;="&amp;P14)</f>
        <v>0</v>
      </c>
      <c r="R13" s="39">
        <f t="shared" si="8"/>
        <v>0.10000000000000002</v>
      </c>
      <c r="S13" s="44">
        <f>COUNTIF(Vertices[Clustering Coefficient],"&gt;= "&amp;R13)-COUNTIF(Vertices[Clustering Coefficient],"&gt;="&amp;R14)</f>
        <v>1</v>
      </c>
      <c r="T13" s="39" t="e">
        <f ca="1" t="shared" si="9"/>
        <v>#REF!</v>
      </c>
      <c r="U13" s="40" t="e">
        <f ca="1" t="shared" si="0"/>
        <v>#REF!</v>
      </c>
    </row>
    <row r="14" spans="1:21" ht="15">
      <c r="A14" s="34" t="s">
        <v>381</v>
      </c>
      <c r="B14" s="34">
        <v>6</v>
      </c>
      <c r="D14" s="32">
        <f t="shared" si="1"/>
        <v>0</v>
      </c>
      <c r="E14" s="3">
        <f>COUNTIF(Vertices[Degree],"&gt;= "&amp;D14)-COUNTIF(Vertices[Degree],"&gt;="&amp;D15)</f>
        <v>0</v>
      </c>
      <c r="F14" s="37">
        <f t="shared" si="2"/>
        <v>6.763636363636363</v>
      </c>
      <c r="G14" s="38">
        <f>COUNTIF(Vertices[In-Degree],"&gt;= "&amp;F14)-COUNTIF(Vertices[In-Degree],"&gt;="&amp;F15)</f>
        <v>0</v>
      </c>
      <c r="H14" s="37">
        <f t="shared" si="3"/>
        <v>2.8363636363636364</v>
      </c>
      <c r="I14" s="38">
        <f>COUNTIF(Vertices[Out-Degree],"&gt;= "&amp;H14)-COUNTIF(Vertices[Out-Degree],"&gt;="&amp;H15)</f>
        <v>9</v>
      </c>
      <c r="J14" s="37">
        <f t="shared" si="4"/>
        <v>202.47272727272727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0.03602378181818182</v>
      </c>
      <c r="O14" s="38">
        <f>COUNTIF(Vertices[Eigenvector Centrality],"&gt;= "&amp;N14)-COUNTIF(Vertices[Eigenvector Centrality],"&gt;="&amp;N15)</f>
        <v>0</v>
      </c>
      <c r="P14" s="37">
        <f t="shared" si="7"/>
        <v>3.463467472727272</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7.327272727272726</v>
      </c>
      <c r="G15" s="40">
        <f>COUNTIF(Vertices[In-Degree],"&gt;= "&amp;F15)-COUNTIF(Vertices[In-Degree],"&gt;="&amp;F16)</f>
        <v>0</v>
      </c>
      <c r="H15" s="39">
        <f t="shared" si="3"/>
        <v>3.0727272727272728</v>
      </c>
      <c r="I15" s="40">
        <f>COUNTIF(Vertices[Out-Degree],"&gt;= "&amp;H15)-COUNTIF(Vertices[Out-Degree],"&gt;="&amp;H16)</f>
        <v>0</v>
      </c>
      <c r="J15" s="39">
        <f t="shared" si="4"/>
        <v>219.34545454545454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0.03902576363636363</v>
      </c>
      <c r="O15" s="40">
        <f>COUNTIF(Vertices[Eigenvector Centrality],"&gt;= "&amp;N15)-COUNTIF(Vertices[Eigenvector Centrality],"&gt;="&amp;N16)</f>
        <v>0</v>
      </c>
      <c r="P15" s="39">
        <f t="shared" si="7"/>
        <v>3.7157683454545447</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58</v>
      </c>
      <c r="D16" s="32">
        <f t="shared" si="1"/>
        <v>0</v>
      </c>
      <c r="E16" s="3">
        <f>COUNTIF(Vertices[Degree],"&gt;= "&amp;D16)-COUNTIF(Vertices[Degree],"&gt;="&amp;D17)</f>
        <v>0</v>
      </c>
      <c r="F16" s="37">
        <f t="shared" si="2"/>
        <v>7.89090909090909</v>
      </c>
      <c r="G16" s="38">
        <f>COUNTIF(Vertices[In-Degree],"&gt;= "&amp;F16)-COUNTIF(Vertices[In-Degree],"&gt;="&amp;F17)</f>
        <v>0</v>
      </c>
      <c r="H16" s="37">
        <f t="shared" si="3"/>
        <v>3.309090909090909</v>
      </c>
      <c r="I16" s="38">
        <f>COUNTIF(Vertices[Out-Degree],"&gt;= "&amp;H16)-COUNTIF(Vertices[Out-Degree],"&gt;="&amp;H17)</f>
        <v>0</v>
      </c>
      <c r="J16" s="37">
        <f t="shared" si="4"/>
        <v>236.21818181818182</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0.04202774545454545</v>
      </c>
      <c r="O16" s="38">
        <f>COUNTIF(Vertices[Eigenvector Centrality],"&gt;= "&amp;N16)-COUNTIF(Vertices[Eigenvector Centrality],"&gt;="&amp;N17)</f>
        <v>0</v>
      </c>
      <c r="P16" s="37">
        <f t="shared" si="7"/>
        <v>3.9680692181818173</v>
      </c>
      <c r="Q16" s="38">
        <f>COUNTIF(Vertices[PageRank],"&gt;= "&amp;P16)-COUNTIF(Vertices[PageRank],"&gt;="&amp;P17)</f>
        <v>1</v>
      </c>
      <c r="R16" s="37">
        <f t="shared" si="8"/>
        <v>0.1272727272727273</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8.454545454545453</v>
      </c>
      <c r="G17" s="40">
        <f>COUNTIF(Vertices[In-Degree],"&gt;= "&amp;F17)-COUNTIF(Vertices[In-Degree],"&gt;="&amp;F18)</f>
        <v>1</v>
      </c>
      <c r="H17" s="39">
        <f t="shared" si="3"/>
        <v>3.5454545454545454</v>
      </c>
      <c r="I17" s="40">
        <f>COUNTIF(Vertices[Out-Degree],"&gt;= "&amp;H17)-COUNTIF(Vertices[Out-Degree],"&gt;="&amp;H18)</f>
        <v>0</v>
      </c>
      <c r="J17" s="39">
        <f t="shared" si="4"/>
        <v>253.0909090909091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0.04502972727272726</v>
      </c>
      <c r="O17" s="40">
        <f>COUNTIF(Vertices[Eigenvector Centrality],"&gt;= "&amp;N17)-COUNTIF(Vertices[Eigenvector Centrality],"&gt;="&amp;N18)</f>
        <v>0</v>
      </c>
      <c r="P17" s="39">
        <f t="shared" si="7"/>
        <v>4.22037009090909</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0.006944444444444444</v>
      </c>
      <c r="D18" s="32">
        <f t="shared" si="1"/>
        <v>0</v>
      </c>
      <c r="E18" s="3">
        <f>COUNTIF(Vertices[Degree],"&gt;= "&amp;D18)-COUNTIF(Vertices[Degree],"&gt;="&amp;D19)</f>
        <v>0</v>
      </c>
      <c r="F18" s="37">
        <f t="shared" si="2"/>
        <v>9.018181818181818</v>
      </c>
      <c r="G18" s="38">
        <f>COUNTIF(Vertices[In-Degree],"&gt;= "&amp;F18)-COUNTIF(Vertices[In-Degree],"&gt;="&amp;F19)</f>
        <v>0</v>
      </c>
      <c r="H18" s="37">
        <f t="shared" si="3"/>
        <v>3.7818181818181817</v>
      </c>
      <c r="I18" s="38">
        <f>COUNTIF(Vertices[Out-Degree],"&gt;= "&amp;H18)-COUNTIF(Vertices[Out-Degree],"&gt;="&amp;H19)</f>
        <v>0</v>
      </c>
      <c r="J18" s="37">
        <f t="shared" si="4"/>
        <v>269.96363636363634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0.04803170909090908</v>
      </c>
      <c r="O18" s="38">
        <f>COUNTIF(Vertices[Eigenvector Centrality],"&gt;= "&amp;N18)-COUNTIF(Vertices[Eigenvector Centrality],"&gt;="&amp;N19)</f>
        <v>0</v>
      </c>
      <c r="P18" s="37">
        <f t="shared" si="7"/>
        <v>4.472670963636363</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0.013793103448275862</v>
      </c>
      <c r="D19" s="32">
        <f t="shared" si="1"/>
        <v>0</v>
      </c>
      <c r="E19" s="3">
        <f>COUNTIF(Vertices[Degree],"&gt;= "&amp;D19)-COUNTIF(Vertices[Degree],"&gt;="&amp;D20)</f>
        <v>0</v>
      </c>
      <c r="F19" s="39">
        <f t="shared" si="2"/>
        <v>9.581818181818182</v>
      </c>
      <c r="G19" s="40">
        <f>COUNTIF(Vertices[In-Degree],"&gt;= "&amp;F19)-COUNTIF(Vertices[In-Degree],"&gt;="&amp;F20)</f>
        <v>1</v>
      </c>
      <c r="H19" s="39">
        <f t="shared" si="3"/>
        <v>4.0181818181818185</v>
      </c>
      <c r="I19" s="40">
        <f>COUNTIF(Vertices[Out-Degree],"&gt;= "&amp;H19)-COUNTIF(Vertices[Out-Degree],"&gt;="&amp;H20)</f>
        <v>0</v>
      </c>
      <c r="J19" s="39">
        <f t="shared" si="4"/>
        <v>286.8363636363636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0.05103369090909089</v>
      </c>
      <c r="O19" s="40">
        <f>COUNTIF(Vertices[Eigenvector Centrality],"&gt;= "&amp;N19)-COUNTIF(Vertices[Eigenvector Centrality],"&gt;="&amp;N20)</f>
        <v>0</v>
      </c>
      <c r="P19" s="39">
        <f t="shared" si="7"/>
        <v>4.724971836363635</v>
      </c>
      <c r="Q19" s="40">
        <f>COUNTIF(Vertices[PageRank],"&gt;= "&amp;P19)-COUNTIF(Vertices[PageRank],"&gt;="&amp;P20)</f>
        <v>1</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10.145454545454546</v>
      </c>
      <c r="G20" s="38">
        <f>COUNTIF(Vertices[In-Degree],"&gt;= "&amp;F20)-COUNTIF(Vertices[In-Degree],"&gt;="&amp;F21)</f>
        <v>0</v>
      </c>
      <c r="H20" s="37">
        <f t="shared" si="3"/>
        <v>4.254545454545455</v>
      </c>
      <c r="I20" s="38">
        <f>COUNTIF(Vertices[Out-Degree],"&gt;= "&amp;H20)-COUNTIF(Vertices[Out-Degree],"&gt;="&amp;H21)</f>
        <v>0</v>
      </c>
      <c r="J20" s="37">
        <f t="shared" si="4"/>
        <v>303.7090909090909</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0.05403567272727271</v>
      </c>
      <c r="O20" s="38">
        <f>COUNTIF(Vertices[Eigenvector Centrality],"&gt;= "&amp;N20)-COUNTIF(Vertices[Eigenvector Centrality],"&gt;="&amp;N21)</f>
        <v>0</v>
      </c>
      <c r="P20" s="37">
        <f t="shared" si="7"/>
        <v>4.977272709090908</v>
      </c>
      <c r="Q20" s="38">
        <f>COUNTIF(Vertices[PageRank],"&gt;= "&amp;P20)-COUNTIF(Vertices[PageRank],"&gt;="&amp;P21)</f>
        <v>0</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152</v>
      </c>
      <c r="B21" s="34">
        <v>39</v>
      </c>
      <c r="D21" s="32">
        <f t="shared" si="1"/>
        <v>0</v>
      </c>
      <c r="E21" s="3">
        <f>COUNTIF(Vertices[Degree],"&gt;= "&amp;D21)-COUNTIF(Vertices[Degree],"&gt;="&amp;D22)</f>
        <v>0</v>
      </c>
      <c r="F21" s="39">
        <f t="shared" si="2"/>
        <v>10.70909090909091</v>
      </c>
      <c r="G21" s="40">
        <f>COUNTIF(Vertices[In-Degree],"&gt;= "&amp;F21)-COUNTIF(Vertices[In-Degree],"&gt;="&amp;F22)</f>
        <v>1</v>
      </c>
      <c r="H21" s="39">
        <f t="shared" si="3"/>
        <v>4.490909090909091</v>
      </c>
      <c r="I21" s="40">
        <f>COUNTIF(Vertices[Out-Degree],"&gt;= "&amp;H21)-COUNTIF(Vertices[Out-Degree],"&gt;="&amp;H22)</f>
        <v>0</v>
      </c>
      <c r="J21" s="39">
        <f t="shared" si="4"/>
        <v>320.58181818181816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0.05703765454545452</v>
      </c>
      <c r="O21" s="40">
        <f>COUNTIF(Vertices[Eigenvector Centrality],"&gt;= "&amp;N21)-COUNTIF(Vertices[Eigenvector Centrality],"&gt;="&amp;N22)</f>
        <v>0</v>
      </c>
      <c r="P21" s="39">
        <f t="shared" si="7"/>
        <v>5.2295735818181805</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24</v>
      </c>
      <c r="D22" s="32">
        <f t="shared" si="1"/>
        <v>0</v>
      </c>
      <c r="E22" s="3">
        <f>COUNTIF(Vertices[Degree],"&gt;= "&amp;D22)-COUNTIF(Vertices[Degree],"&gt;="&amp;D23)</f>
        <v>0</v>
      </c>
      <c r="F22" s="37">
        <f t="shared" si="2"/>
        <v>11.272727272727275</v>
      </c>
      <c r="G22" s="38">
        <f>COUNTIF(Vertices[In-Degree],"&gt;= "&amp;F22)-COUNTIF(Vertices[In-Degree],"&gt;="&amp;F23)</f>
        <v>0</v>
      </c>
      <c r="H22" s="37">
        <f t="shared" si="3"/>
        <v>4.7272727272727275</v>
      </c>
      <c r="I22" s="38">
        <f>COUNTIF(Vertices[Out-Degree],"&gt;= "&amp;H22)-COUNTIF(Vertices[Out-Degree],"&gt;="&amp;H23)</f>
        <v>0</v>
      </c>
      <c r="J22" s="37">
        <f t="shared" si="4"/>
        <v>337.45454545454544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0.06003963636363634</v>
      </c>
      <c r="O22" s="38">
        <f>COUNTIF(Vertices[Eigenvector Centrality],"&gt;= "&amp;N22)-COUNTIF(Vertices[Eigenvector Centrality],"&gt;="&amp;N23)</f>
        <v>0</v>
      </c>
      <c r="P22" s="37">
        <f t="shared" si="7"/>
        <v>5.481874454545453</v>
      </c>
      <c r="Q22" s="38">
        <f>COUNTIF(Vertices[PageRank],"&gt;= "&amp;P22)-COUNTIF(Vertices[PageRank],"&gt;="&amp;P23)</f>
        <v>1</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32</v>
      </c>
      <c r="D23" s="32">
        <f t="shared" si="1"/>
        <v>0</v>
      </c>
      <c r="E23" s="3">
        <f>COUNTIF(Vertices[Degree],"&gt;= "&amp;D23)-COUNTIF(Vertices[Degree],"&gt;="&amp;D24)</f>
        <v>0</v>
      </c>
      <c r="F23" s="39">
        <f t="shared" si="2"/>
        <v>11.83636363636364</v>
      </c>
      <c r="G23" s="40">
        <f>COUNTIF(Vertices[In-Degree],"&gt;= "&amp;F23)-COUNTIF(Vertices[In-Degree],"&gt;="&amp;F24)</f>
        <v>0</v>
      </c>
      <c r="H23" s="39">
        <f t="shared" si="3"/>
        <v>4.963636363636364</v>
      </c>
      <c r="I23" s="40">
        <f>COUNTIF(Vertices[Out-Degree],"&gt;= "&amp;H23)-COUNTIF(Vertices[Out-Degree],"&gt;="&amp;H24)</f>
        <v>0</v>
      </c>
      <c r="J23" s="39">
        <f t="shared" si="4"/>
        <v>354.3272727272727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0.06304161818181815</v>
      </c>
      <c r="O23" s="40">
        <f>COUNTIF(Vertices[Eigenvector Centrality],"&gt;= "&amp;N23)-COUNTIF(Vertices[Eigenvector Centrality],"&gt;="&amp;N24)</f>
        <v>0</v>
      </c>
      <c r="P23" s="39">
        <f t="shared" si="7"/>
        <v>5.734175327272726</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44</v>
      </c>
      <c r="D24" s="32">
        <f t="shared" si="1"/>
        <v>0</v>
      </c>
      <c r="E24" s="3">
        <f>COUNTIF(Vertices[Degree],"&gt;= "&amp;D24)-COUNTIF(Vertices[Degree],"&gt;="&amp;D25)</f>
        <v>0</v>
      </c>
      <c r="F24" s="37">
        <f t="shared" si="2"/>
        <v>12.400000000000004</v>
      </c>
      <c r="G24" s="38">
        <f>COUNTIF(Vertices[In-Degree],"&gt;= "&amp;F24)-COUNTIF(Vertices[In-Degree],"&gt;="&amp;F25)</f>
        <v>0</v>
      </c>
      <c r="H24" s="37">
        <f t="shared" si="3"/>
        <v>5.2</v>
      </c>
      <c r="I24" s="38">
        <f>COUNTIF(Vertices[Out-Degree],"&gt;= "&amp;H24)-COUNTIF(Vertices[Out-Degree],"&gt;="&amp;H25)</f>
        <v>0</v>
      </c>
      <c r="J24" s="37">
        <f t="shared" si="4"/>
        <v>371.2</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0.06604359999999997</v>
      </c>
      <c r="O24" s="38">
        <f>COUNTIF(Vertices[Eigenvector Centrality],"&gt;= "&amp;N24)-COUNTIF(Vertices[Eigenvector Centrality],"&gt;="&amp;N25)</f>
        <v>0</v>
      </c>
      <c r="P24" s="37">
        <f t="shared" si="7"/>
        <v>5.9864761999999985</v>
      </c>
      <c r="Q24" s="38">
        <f>COUNTIF(Vertices[PageRank],"&gt;= "&amp;P24)-COUNTIF(Vertices[PageRank],"&gt;="&amp;P25)</f>
        <v>0</v>
      </c>
      <c r="R24" s="37">
        <f t="shared" si="8"/>
        <v>0.20000000000000004</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12.963636363636368</v>
      </c>
      <c r="G25" s="40">
        <f>COUNTIF(Vertices[In-Degree],"&gt;= "&amp;F25)-COUNTIF(Vertices[In-Degree],"&gt;="&amp;F26)</f>
        <v>0</v>
      </c>
      <c r="H25" s="39">
        <f t="shared" si="3"/>
        <v>5.4363636363636365</v>
      </c>
      <c r="I25" s="40">
        <f>COUNTIF(Vertices[Out-Degree],"&gt;= "&amp;H25)-COUNTIF(Vertices[Out-Degree],"&gt;="&amp;H26)</f>
        <v>0</v>
      </c>
      <c r="J25" s="39">
        <f t="shared" si="4"/>
        <v>388.07272727272726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0.06904558181818178</v>
      </c>
      <c r="O25" s="40">
        <f>COUNTIF(Vertices[Eigenvector Centrality],"&gt;= "&amp;N25)-COUNTIF(Vertices[Eigenvector Centrality],"&gt;="&amp;N26)</f>
        <v>0</v>
      </c>
      <c r="P25" s="39">
        <f t="shared" si="7"/>
        <v>6.238777072727271</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13.527272727272733</v>
      </c>
      <c r="G26" s="38">
        <f>COUNTIF(Vertices[In-Degree],"&gt;= "&amp;F26)-COUNTIF(Vertices[In-Degree],"&gt;="&amp;F28)</f>
        <v>0</v>
      </c>
      <c r="H26" s="37">
        <f t="shared" si="3"/>
        <v>5.672727272727273</v>
      </c>
      <c r="I26" s="38">
        <f>COUNTIF(Vertices[Out-Degree],"&gt;= "&amp;H26)-COUNTIF(Vertices[Out-Degree],"&gt;="&amp;H28)</f>
        <v>0</v>
      </c>
      <c r="J26" s="37">
        <f t="shared" si="4"/>
        <v>404.94545454545454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0.0720475636363636</v>
      </c>
      <c r="O26" s="38">
        <f>COUNTIF(Vertices[Eigenvector Centrality],"&gt;= "&amp;N26)-COUNTIF(Vertices[Eigenvector Centrality],"&gt;="&amp;N28)</f>
        <v>0</v>
      </c>
      <c r="P26" s="37">
        <f t="shared" si="7"/>
        <v>6.491077945454544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1.805958</v>
      </c>
      <c r="D27" s="32"/>
      <c r="E27" s="3">
        <f>COUNTIF(Vertices[Degree],"&gt;= "&amp;D27)-COUNTIF(Vertices[Degree],"&gt;="&amp;D28)</f>
        <v>0</v>
      </c>
      <c r="F27" s="61"/>
      <c r="G27" s="62">
        <f>COUNTIF(Vertices[In-Degree],"&gt;= "&amp;F27)-COUNTIF(Vertices[In-Degree],"&gt;="&amp;F28)</f>
        <v>-2</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-11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14.090909090909097</v>
      </c>
      <c r="G28" s="40">
        <f>COUNTIF(Vertices[In-Degree],"&gt;= "&amp;F28)-COUNTIF(Vertices[In-Degree],"&gt;="&amp;F40)</f>
        <v>0</v>
      </c>
      <c r="H28" s="39">
        <f>H26+($H$57-$H$2)/BinDivisor</f>
        <v>5.909090909090909</v>
      </c>
      <c r="I28" s="40">
        <f>COUNTIF(Vertices[Out-Degree],"&gt;= "&amp;H28)-COUNTIF(Vertices[Out-Degree],"&gt;="&amp;H40)</f>
        <v>0</v>
      </c>
      <c r="J28" s="39">
        <f>J26+($J$57-$J$2)/BinDivisor</f>
        <v>421.8181818181818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0.07504954545454541</v>
      </c>
      <c r="O28" s="40">
        <f>COUNTIF(Vertices[Eigenvector Centrality],"&gt;= "&amp;N28)-COUNTIF(Vertices[Eigenvector Centrality],"&gt;="&amp;N40)</f>
        <v>0</v>
      </c>
      <c r="P28" s="39">
        <f>P26+($P$57-$P$2)/BinDivisor</f>
        <v>6.743378818181816</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0.00516823495865412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2279</v>
      </c>
      <c r="B30" s="34">
        <v>0.662819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2280</v>
      </c>
      <c r="B32" s="34" t="s">
        <v>2281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-11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-11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14.654545454545461</v>
      </c>
      <c r="G40" s="38">
        <f>COUNTIF(Vertices[In-Degree],"&gt;= "&amp;F40)-COUNTIF(Vertices[In-Degree],"&gt;="&amp;F41)</f>
        <v>0</v>
      </c>
      <c r="H40" s="37">
        <f>H28+($H$57-$H$2)/BinDivisor</f>
        <v>6.1454545454545455</v>
      </c>
      <c r="I40" s="38">
        <f>COUNTIF(Vertices[Out-Degree],"&gt;= "&amp;H40)-COUNTIF(Vertices[Out-Degree],"&gt;="&amp;H41)</f>
        <v>0</v>
      </c>
      <c r="J40" s="37">
        <f>J28+($J$57-$J$2)/BinDivisor</f>
        <v>438.6909090909091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0.07805152727272723</v>
      </c>
      <c r="O40" s="38">
        <f>COUNTIF(Vertices[Eigenvector Centrality],"&gt;= "&amp;N40)-COUNTIF(Vertices[Eigenvector Centrality],"&gt;="&amp;N41)</f>
        <v>0</v>
      </c>
      <c r="P40" s="37">
        <f>P28+($P$57-$P$2)/BinDivisor</f>
        <v>6.995679690909089</v>
      </c>
      <c r="Q40" s="38">
        <f>COUNTIF(Vertices[PageRank],"&gt;= "&amp;P40)-COUNTIF(Vertices[PageRank],"&gt;="&amp;P41)</f>
        <v>1</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15.218181818181826</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455.56363636363636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0.08105350909090904</v>
      </c>
      <c r="O41" s="40">
        <f>COUNTIF(Vertices[Eigenvector Centrality],"&gt;= "&amp;N41)-COUNTIF(Vertices[Eigenvector Centrality],"&gt;="&amp;N42)</f>
        <v>0</v>
      </c>
      <c r="P41" s="39">
        <f aca="true" t="shared" si="16" ref="P41:P56">P40+($P$57-$P$2)/BinDivisor</f>
        <v>7.247980563636362</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15.78181818181819</v>
      </c>
      <c r="G42" s="38">
        <f>COUNTIF(Vertices[In-Degree],"&gt;= "&amp;F42)-COUNTIF(Vertices[In-Degree],"&gt;="&amp;F43)</f>
        <v>1</v>
      </c>
      <c r="H42" s="37">
        <f t="shared" si="12"/>
        <v>6.618181818181818</v>
      </c>
      <c r="I42" s="38">
        <f>COUNTIF(Vertices[Out-Degree],"&gt;= "&amp;H42)-COUNTIF(Vertices[Out-Degree],"&gt;="&amp;H43)</f>
        <v>0</v>
      </c>
      <c r="J42" s="37">
        <f t="shared" si="13"/>
        <v>472.43636363636364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0.08405549090909085</v>
      </c>
      <c r="O42" s="38">
        <f>COUNTIF(Vertices[Eigenvector Centrality],"&gt;= "&amp;N42)-COUNTIF(Vertices[Eigenvector Centrality],"&gt;="&amp;N43)</f>
        <v>0</v>
      </c>
      <c r="P42" s="37">
        <f t="shared" si="16"/>
        <v>7.500281436363634</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16.345454545454555</v>
      </c>
      <c r="G43" s="40">
        <f>COUNTIF(Vertices[In-Degree],"&gt;= "&amp;F43)-COUNTIF(Vertices[In-Degree],"&gt;="&amp;F44)</f>
        <v>0</v>
      </c>
      <c r="H43" s="39">
        <f t="shared" si="12"/>
        <v>6.8545454545454545</v>
      </c>
      <c r="I43" s="40">
        <f>COUNTIF(Vertices[Out-Degree],"&gt;= "&amp;H43)-COUNTIF(Vertices[Out-Degree],"&gt;="&amp;H44)</f>
        <v>0</v>
      </c>
      <c r="J43" s="39">
        <f t="shared" si="13"/>
        <v>489.3090909090909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0.08705747272727267</v>
      </c>
      <c r="O43" s="40">
        <f>COUNTIF(Vertices[Eigenvector Centrality],"&gt;= "&amp;N43)-COUNTIF(Vertices[Eigenvector Centrality],"&gt;="&amp;N44)</f>
        <v>0</v>
      </c>
      <c r="P43" s="39">
        <f t="shared" si="16"/>
        <v>7.752582309090907</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16.909090909090917</v>
      </c>
      <c r="G44" s="38">
        <f>COUNTIF(Vertices[In-Degree],"&gt;= "&amp;F44)-COUNTIF(Vertices[In-Degree],"&gt;="&amp;F45)</f>
        <v>0</v>
      </c>
      <c r="H44" s="37">
        <f t="shared" si="12"/>
        <v>7.090909090909091</v>
      </c>
      <c r="I44" s="38">
        <f>COUNTIF(Vertices[Out-Degree],"&gt;= "&amp;H44)-COUNTIF(Vertices[Out-Degree],"&gt;="&amp;H45)</f>
        <v>0</v>
      </c>
      <c r="J44" s="37">
        <f t="shared" si="13"/>
        <v>506.1818181818182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0.09005945454545448</v>
      </c>
      <c r="O44" s="38">
        <f>COUNTIF(Vertices[Eigenvector Centrality],"&gt;= "&amp;N44)-COUNTIF(Vertices[Eigenvector Centrality],"&gt;="&amp;N45)</f>
        <v>0</v>
      </c>
      <c r="P44" s="37">
        <f t="shared" si="16"/>
        <v>8.00488318181818</v>
      </c>
      <c r="Q44" s="38">
        <f>COUNTIF(Vertices[PageRank],"&gt;= "&amp;P44)-COUNTIF(Vertices[PageRank],"&gt;="&amp;P45)</f>
        <v>1</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17.47272727272728</v>
      </c>
      <c r="G45" s="40">
        <f>COUNTIF(Vertices[In-Degree],"&gt;= "&amp;F45)-COUNTIF(Vertices[In-Degree],"&gt;="&amp;F46)</f>
        <v>0</v>
      </c>
      <c r="H45" s="39">
        <f t="shared" si="12"/>
        <v>7.327272727272727</v>
      </c>
      <c r="I45" s="40">
        <f>COUNTIF(Vertices[Out-Degree],"&gt;= "&amp;H45)-COUNTIF(Vertices[Out-Degree],"&gt;="&amp;H46)</f>
        <v>0</v>
      </c>
      <c r="J45" s="39">
        <f t="shared" si="13"/>
        <v>523.0545454545454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0.0930614363636363</v>
      </c>
      <c r="O45" s="40">
        <f>COUNTIF(Vertices[Eigenvector Centrality],"&gt;= "&amp;N45)-COUNTIF(Vertices[Eigenvector Centrality],"&gt;="&amp;N46)</f>
        <v>0</v>
      </c>
      <c r="P45" s="39">
        <f t="shared" si="16"/>
        <v>8.257184054545453</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18.036363636363642</v>
      </c>
      <c r="G46" s="38">
        <f>COUNTIF(Vertices[In-Degree],"&gt;= "&amp;F46)-COUNTIF(Vertices[In-Degree],"&gt;="&amp;F47)</f>
        <v>0</v>
      </c>
      <c r="H46" s="37">
        <f t="shared" si="12"/>
        <v>7.5636363636363635</v>
      </c>
      <c r="I46" s="38">
        <f>COUNTIF(Vertices[Out-Degree],"&gt;= "&amp;H46)-COUNTIF(Vertices[Out-Degree],"&gt;="&amp;H47)</f>
        <v>0</v>
      </c>
      <c r="J46" s="37">
        <f t="shared" si="13"/>
        <v>539.9272727272727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0.09606341818181811</v>
      </c>
      <c r="O46" s="38">
        <f>COUNTIF(Vertices[Eigenvector Centrality],"&gt;= "&amp;N46)-COUNTIF(Vertices[Eigenvector Centrality],"&gt;="&amp;N47)</f>
        <v>0</v>
      </c>
      <c r="P46" s="37">
        <f t="shared" si="16"/>
        <v>8.509484927272727</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18.600000000000005</v>
      </c>
      <c r="G47" s="40">
        <f>COUNTIF(Vertices[In-Degree],"&gt;= "&amp;F47)-COUNTIF(Vertices[In-Degree],"&gt;="&amp;F48)</f>
        <v>0</v>
      </c>
      <c r="H47" s="39">
        <f t="shared" si="12"/>
        <v>7.8</v>
      </c>
      <c r="I47" s="40">
        <f>COUNTIF(Vertices[Out-Degree],"&gt;= "&amp;H47)-COUNTIF(Vertices[Out-Degree],"&gt;="&amp;H48)</f>
        <v>1</v>
      </c>
      <c r="J47" s="39">
        <f t="shared" si="13"/>
        <v>556.8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0.09906539999999993</v>
      </c>
      <c r="O47" s="40">
        <f>COUNTIF(Vertices[Eigenvector Centrality],"&gt;= "&amp;N47)-COUNTIF(Vertices[Eigenvector Centrality],"&gt;="&amp;N48)</f>
        <v>0</v>
      </c>
      <c r="P47" s="39">
        <f t="shared" si="16"/>
        <v>8.7617858</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19.163636363636368</v>
      </c>
      <c r="G48" s="38">
        <f>COUNTIF(Vertices[In-Degree],"&gt;= "&amp;F48)-COUNTIF(Vertices[In-Degree],"&gt;="&amp;F49)</f>
        <v>0</v>
      </c>
      <c r="H48" s="37">
        <f t="shared" si="12"/>
        <v>8.036363636363637</v>
      </c>
      <c r="I48" s="38">
        <f>COUNTIF(Vertices[Out-Degree],"&gt;= "&amp;H48)-COUNTIF(Vertices[Out-Degree],"&gt;="&amp;H49)</f>
        <v>0</v>
      </c>
      <c r="J48" s="37">
        <f t="shared" si="13"/>
        <v>573.6727272727272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0.10206738181818174</v>
      </c>
      <c r="O48" s="38">
        <f>COUNTIF(Vertices[Eigenvector Centrality],"&gt;= "&amp;N48)-COUNTIF(Vertices[Eigenvector Centrality],"&gt;="&amp;N49)</f>
        <v>0</v>
      </c>
      <c r="P48" s="37">
        <f t="shared" si="16"/>
        <v>9.014086672727274</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19.72727272727273</v>
      </c>
      <c r="G49" s="40">
        <f>COUNTIF(Vertices[In-Degree],"&gt;= "&amp;F49)-COUNTIF(Vertices[In-Degree],"&gt;="&amp;F50)</f>
        <v>0</v>
      </c>
      <c r="H49" s="39">
        <f t="shared" si="12"/>
        <v>8.272727272727273</v>
      </c>
      <c r="I49" s="40">
        <f>COUNTIF(Vertices[Out-Degree],"&gt;= "&amp;H49)-COUNTIF(Vertices[Out-Degree],"&gt;="&amp;H50)</f>
        <v>0</v>
      </c>
      <c r="J49" s="39">
        <f t="shared" si="13"/>
        <v>590.5454545454545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0.10506936363636356</v>
      </c>
      <c r="O49" s="40">
        <f>COUNTIF(Vertices[Eigenvector Centrality],"&gt;= "&amp;N49)-COUNTIF(Vertices[Eigenvector Centrality],"&gt;="&amp;N50)</f>
        <v>0</v>
      </c>
      <c r="P49" s="39">
        <f t="shared" si="16"/>
        <v>9.266387545454547</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20.290909090909093</v>
      </c>
      <c r="G50" s="38">
        <f>COUNTIF(Vertices[In-Degree],"&gt;= "&amp;F50)-COUNTIF(Vertices[In-Degree],"&gt;="&amp;F51)</f>
        <v>0</v>
      </c>
      <c r="H50" s="37">
        <f t="shared" si="12"/>
        <v>8.50909090909091</v>
      </c>
      <c r="I50" s="38">
        <f>COUNTIF(Vertices[Out-Degree],"&gt;= "&amp;H50)-COUNTIF(Vertices[Out-Degree],"&gt;="&amp;H51)</f>
        <v>0</v>
      </c>
      <c r="J50" s="37">
        <f t="shared" si="13"/>
        <v>607.4181818181818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0.10807134545454537</v>
      </c>
      <c r="O50" s="38">
        <f>COUNTIF(Vertices[Eigenvector Centrality],"&gt;= "&amp;N50)-COUNTIF(Vertices[Eigenvector Centrality],"&gt;="&amp;N51)</f>
        <v>0</v>
      </c>
      <c r="P50" s="37">
        <f t="shared" si="16"/>
        <v>9.51868841818182</v>
      </c>
      <c r="Q50" s="38">
        <f>COUNTIF(Vertices[PageRank],"&gt;= "&amp;P50)-COUNTIF(Vertices[PageRank],"&gt;="&amp;P51)</f>
        <v>0</v>
      </c>
      <c r="R50" s="37">
        <f t="shared" si="17"/>
        <v>0.3272727272727273</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20.854545454545455</v>
      </c>
      <c r="G51" s="40">
        <f>COUNTIF(Vertices[In-Degree],"&gt;= "&amp;F51)-COUNTIF(Vertices[In-Degree],"&gt;="&amp;F52)</f>
        <v>0</v>
      </c>
      <c r="H51" s="39">
        <f t="shared" si="12"/>
        <v>8.745454545454546</v>
      </c>
      <c r="I51" s="40">
        <f>COUNTIF(Vertices[Out-Degree],"&gt;= "&amp;H51)-COUNTIF(Vertices[Out-Degree],"&gt;="&amp;H52)</f>
        <v>0</v>
      </c>
      <c r="J51" s="39">
        <f t="shared" si="13"/>
        <v>624.290909090909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0.11107332727272719</v>
      </c>
      <c r="O51" s="40">
        <f>COUNTIF(Vertices[Eigenvector Centrality],"&gt;= "&amp;N51)-COUNTIF(Vertices[Eigenvector Centrality],"&gt;="&amp;N52)</f>
        <v>0</v>
      </c>
      <c r="P51" s="39">
        <f t="shared" si="16"/>
        <v>9.770989290909094</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21.418181818181818</v>
      </c>
      <c r="G52" s="38">
        <f>COUNTIF(Vertices[In-Degree],"&gt;= "&amp;F52)-COUNTIF(Vertices[In-Degree],"&gt;="&amp;F53)</f>
        <v>0</v>
      </c>
      <c r="H52" s="37">
        <f t="shared" si="12"/>
        <v>8.981818181818182</v>
      </c>
      <c r="I52" s="38">
        <f>COUNTIF(Vertices[Out-Degree],"&gt;= "&amp;H52)-COUNTIF(Vertices[Out-Degree],"&gt;="&amp;H53)</f>
        <v>0</v>
      </c>
      <c r="J52" s="37">
        <f t="shared" si="13"/>
        <v>641.1636363636363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0.114075309090909</v>
      </c>
      <c r="O52" s="38">
        <f>COUNTIF(Vertices[Eigenvector Centrality],"&gt;= "&amp;N52)-COUNTIF(Vertices[Eigenvector Centrality],"&gt;="&amp;N53)</f>
        <v>0</v>
      </c>
      <c r="P52" s="37">
        <f t="shared" si="16"/>
        <v>10.023290163636368</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21.98181818181818</v>
      </c>
      <c r="G53" s="40">
        <f>COUNTIF(Vertices[In-Degree],"&gt;= "&amp;F53)-COUNTIF(Vertices[In-Degree],"&gt;="&amp;F54)</f>
        <v>0</v>
      </c>
      <c r="H53" s="39">
        <f t="shared" si="12"/>
        <v>9.218181818181819</v>
      </c>
      <c r="I53" s="40">
        <f>COUNTIF(Vertices[Out-Degree],"&gt;= "&amp;H53)-COUNTIF(Vertices[Out-Degree],"&gt;="&amp;H54)</f>
        <v>0</v>
      </c>
      <c r="J53" s="39">
        <f t="shared" si="13"/>
        <v>658.0363636363636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0.11707729090909082</v>
      </c>
      <c r="O53" s="40">
        <f>COUNTIF(Vertices[Eigenvector Centrality],"&gt;= "&amp;N53)-COUNTIF(Vertices[Eigenvector Centrality],"&gt;="&amp;N54)</f>
        <v>0</v>
      </c>
      <c r="P53" s="39">
        <f t="shared" si="16"/>
        <v>10.275591036363641</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22.545454545454543</v>
      </c>
      <c r="G54" s="38">
        <f>COUNTIF(Vertices[In-Degree],"&gt;= "&amp;F54)-COUNTIF(Vertices[In-Degree],"&gt;="&amp;F55)</f>
        <v>0</v>
      </c>
      <c r="H54" s="37">
        <f t="shared" si="12"/>
        <v>9.454545454545455</v>
      </c>
      <c r="I54" s="38">
        <f>COUNTIF(Vertices[Out-Degree],"&gt;= "&amp;H54)-COUNTIF(Vertices[Out-Degree],"&gt;="&amp;H55)</f>
        <v>0</v>
      </c>
      <c r="J54" s="37">
        <f t="shared" si="13"/>
        <v>674.9090909090909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0.12007927272727263</v>
      </c>
      <c r="O54" s="38">
        <f>COUNTIF(Vertices[Eigenvector Centrality],"&gt;= "&amp;N54)-COUNTIF(Vertices[Eigenvector Centrality],"&gt;="&amp;N55)</f>
        <v>0</v>
      </c>
      <c r="P54" s="37">
        <f t="shared" si="16"/>
        <v>10.527891909090915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23.109090909090906</v>
      </c>
      <c r="G55" s="40">
        <f>COUNTIF(Vertices[In-Degree],"&gt;= "&amp;F55)-COUNTIF(Vertices[In-Degree],"&gt;="&amp;F56)</f>
        <v>0</v>
      </c>
      <c r="H55" s="39">
        <f t="shared" si="12"/>
        <v>9.690909090909091</v>
      </c>
      <c r="I55" s="40">
        <f>COUNTIF(Vertices[Out-Degree],"&gt;= "&amp;H55)-COUNTIF(Vertices[Out-Degree],"&gt;="&amp;H56)</f>
        <v>0</v>
      </c>
      <c r="J55" s="39">
        <f t="shared" si="13"/>
        <v>691.7818181818182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0.12308125454545445</v>
      </c>
      <c r="O55" s="40">
        <f>COUNTIF(Vertices[Eigenvector Centrality],"&gt;= "&amp;N55)-COUNTIF(Vertices[Eigenvector Centrality],"&gt;="&amp;N56)</f>
        <v>0</v>
      </c>
      <c r="P55" s="39">
        <f t="shared" si="16"/>
        <v>10.780192781818188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23.67272727272727</v>
      </c>
      <c r="G56" s="38">
        <f>COUNTIF(Vertices[In-Degree],"&gt;= "&amp;F56)-COUNTIF(Vertices[In-Degree],"&gt;="&amp;F57)</f>
        <v>0</v>
      </c>
      <c r="H56" s="37">
        <f t="shared" si="12"/>
        <v>9.927272727272728</v>
      </c>
      <c r="I56" s="38">
        <f>COUNTIF(Vertices[Out-Degree],"&gt;= "&amp;H56)-COUNTIF(Vertices[Out-Degree],"&gt;="&amp;H57)</f>
        <v>1</v>
      </c>
      <c r="J56" s="37">
        <f t="shared" si="13"/>
        <v>708.6545454545454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0.12608323636363628</v>
      </c>
      <c r="O56" s="38">
        <f>COUNTIF(Vertices[Eigenvector Centrality],"&gt;= "&amp;N56)-COUNTIF(Vertices[Eigenvector Centrality],"&gt;="&amp;N57)</f>
        <v>0</v>
      </c>
      <c r="P56" s="37">
        <f t="shared" si="16"/>
        <v>11.032493654545462</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31</v>
      </c>
      <c r="G57" s="42">
        <f>COUNTIF(Vertices[In-Degree],"&gt;= "&amp;F57)-COUNTIF(Vertices[In-Degree],"&gt;="&amp;F58)</f>
        <v>1</v>
      </c>
      <c r="H57" s="41">
        <f>MAX(Vertices[Out-Degree])</f>
        <v>13</v>
      </c>
      <c r="I57" s="42">
        <f>COUNTIF(Vertices[Out-Degree],"&gt;= "&amp;H57)-COUNTIF(Vertices[Out-Degree],"&gt;="&amp;H58)</f>
        <v>1</v>
      </c>
      <c r="J57" s="41">
        <f>MAX(Vertices[Betweenness Centrality])</f>
        <v>928</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0.165109</v>
      </c>
      <c r="O57" s="42">
        <f>COUNTIF(Vertices[Eigenvector Centrality],"&gt;= "&amp;N57)-COUNTIF(Vertices[Eigenvector Centrality],"&gt;="&amp;N58)</f>
        <v>1</v>
      </c>
      <c r="P57" s="41">
        <f>MAX(Vertices[PageRank])</f>
        <v>14.312405</v>
      </c>
      <c r="Q57" s="42">
        <f>COUNTIF(Vertices[PageRank],"&gt;= "&amp;P57)-COUNTIF(Vertices[PageRank],"&gt;="&amp;P58)</f>
        <v>1</v>
      </c>
      <c r="R57" s="41">
        <f>MAX(Vertices[Clustering Coefficient])</f>
        <v>0.5</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31</v>
      </c>
    </row>
    <row r="71" spans="1:2" ht="15">
      <c r="A71" s="33" t="s">
        <v>90</v>
      </c>
      <c r="B71" s="47">
        <f>_xlfn.IFERROR(AVERAGE(Vertices[In-Degree]),NoMetricMessage)</f>
        <v>1.0595238095238095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1.0595238095238095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928</v>
      </c>
    </row>
    <row r="99" spans="1:2" ht="15">
      <c r="A99" s="33" t="s">
        <v>102</v>
      </c>
      <c r="B99" s="47">
        <f>_xlfn.IFERROR(AVERAGE(Vertices[Betweenness Centrality]),NoMetricMessage)</f>
        <v>12.916666660714286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0.09183555952380955</v>
      </c>
    </row>
    <row r="114" spans="1:2" ht="15">
      <c r="A114" s="33" t="s">
        <v>109</v>
      </c>
      <c r="B114" s="47">
        <f>_xlfn.IFERROR(MEDIAN(Vertices[Closeness Centrality]),NoMetricMessage)</f>
        <v>0.032258</v>
      </c>
    </row>
    <row r="125" spans="1:2" ht="15">
      <c r="A125" s="33" t="s">
        <v>112</v>
      </c>
      <c r="B125" s="47">
        <f>IF(COUNT(Vertices[Eigenvector Centrality])&gt;0,N2,NoMetricMessage)</f>
        <v>0</v>
      </c>
    </row>
    <row r="126" spans="1:2" ht="15">
      <c r="A126" s="33" t="s">
        <v>113</v>
      </c>
      <c r="B126" s="47">
        <f>IF(COUNT(Vertices[Eigenvector Centrality])&gt;0,N57,NoMetricMessage)</f>
        <v>0.165109</v>
      </c>
    </row>
    <row r="127" spans="1:2" ht="15">
      <c r="A127" s="33" t="s">
        <v>114</v>
      </c>
      <c r="B127" s="47">
        <f>_xlfn.IFERROR(AVERAGE(Vertices[Eigenvector Centrality]),NoMetricMessage)</f>
        <v>0.005952458333333327</v>
      </c>
    </row>
    <row r="128" spans="1:2" ht="15">
      <c r="A128" s="33" t="s">
        <v>115</v>
      </c>
      <c r="B128" s="47">
        <f>_xlfn.IFERROR(MEDIAN(Vertices[Eigenvector Centrality]),NoMetricMessage)</f>
        <v>0</v>
      </c>
    </row>
    <row r="139" spans="1:2" ht="15">
      <c r="A139" s="33" t="s">
        <v>140</v>
      </c>
      <c r="B139" s="47">
        <f>IF(COUNT(Vertices[PageRank])&gt;0,P2,NoMetricMessage)</f>
        <v>0.435857</v>
      </c>
    </row>
    <row r="140" spans="1:2" ht="15">
      <c r="A140" s="33" t="s">
        <v>141</v>
      </c>
      <c r="B140" s="47">
        <f>IF(COUNT(Vertices[PageRank])&gt;0,P57,NoMetricMessage)</f>
        <v>14.312405</v>
      </c>
    </row>
    <row r="141" spans="1:2" ht="15">
      <c r="A141" s="33" t="s">
        <v>142</v>
      </c>
      <c r="B141" s="47">
        <f>_xlfn.IFERROR(AVERAGE(Vertices[PageRank]),NoMetricMessage)</f>
        <v>0.9999970416666684</v>
      </c>
    </row>
    <row r="142" spans="1:2" ht="15">
      <c r="A142" s="33" t="s">
        <v>143</v>
      </c>
      <c r="B142" s="47">
        <f>_xlfn.IFERROR(MEDIAN(Vertices[PageRank]),NoMetricMessage)</f>
        <v>0.566571</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0.04083049886621315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2206</v>
      </c>
      <c r="K7" s="13" t="s">
        <v>2207</v>
      </c>
    </row>
    <row r="8" spans="1:11" ht="409.5">
      <c r="A8"/>
      <c r="B8">
        <v>2</v>
      </c>
      <c r="C8">
        <v>2</v>
      </c>
      <c r="D8" t="s">
        <v>61</v>
      </c>
      <c r="E8" t="s">
        <v>61</v>
      </c>
      <c r="H8" t="s">
        <v>73</v>
      </c>
      <c r="J8" t="s">
        <v>2208</v>
      </c>
      <c r="K8" s="13" t="s">
        <v>2209</v>
      </c>
    </row>
    <row r="9" spans="1:11" ht="409.5">
      <c r="A9"/>
      <c r="B9">
        <v>3</v>
      </c>
      <c r="C9">
        <v>4</v>
      </c>
      <c r="D9" t="s">
        <v>62</v>
      </c>
      <c r="E9" t="s">
        <v>62</v>
      </c>
      <c r="H9" t="s">
        <v>74</v>
      </c>
      <c r="J9" t="s">
        <v>2210</v>
      </c>
      <c r="K9" s="13" t="s">
        <v>2211</v>
      </c>
    </row>
    <row r="10" spans="1:11" ht="409.5">
      <c r="A10"/>
      <c r="B10">
        <v>4</v>
      </c>
      <c r="D10" t="s">
        <v>63</v>
      </c>
      <c r="E10" t="s">
        <v>63</v>
      </c>
      <c r="H10" t="s">
        <v>75</v>
      </c>
      <c r="J10" t="s">
        <v>2212</v>
      </c>
      <c r="K10" s="13" t="s">
        <v>2213</v>
      </c>
    </row>
    <row r="11" spans="1:11" ht="15">
      <c r="A11"/>
      <c r="B11">
        <v>5</v>
      </c>
      <c r="D11" t="s">
        <v>46</v>
      </c>
      <c r="E11">
        <v>1</v>
      </c>
      <c r="H11" t="s">
        <v>76</v>
      </c>
      <c r="J11" t="s">
        <v>2214</v>
      </c>
      <c r="K11" t="s">
        <v>2215</v>
      </c>
    </row>
    <row r="12" spans="1:11" ht="15">
      <c r="A12"/>
      <c r="B12"/>
      <c r="D12" t="s">
        <v>64</v>
      </c>
      <c r="E12">
        <v>2</v>
      </c>
      <c r="H12">
        <v>0</v>
      </c>
      <c r="J12" t="s">
        <v>2216</v>
      </c>
      <c r="K12" t="s">
        <v>2217</v>
      </c>
    </row>
    <row r="13" spans="1:11" ht="15">
      <c r="A13"/>
      <c r="B13"/>
      <c r="D13">
        <v>1</v>
      </c>
      <c r="E13">
        <v>3</v>
      </c>
      <c r="H13">
        <v>1</v>
      </c>
      <c r="J13" t="s">
        <v>2218</v>
      </c>
      <c r="K13" t="s">
        <v>2219</v>
      </c>
    </row>
    <row r="14" spans="4:11" ht="15">
      <c r="D14">
        <v>2</v>
      </c>
      <c r="E14">
        <v>4</v>
      </c>
      <c r="H14">
        <v>2</v>
      </c>
      <c r="J14" t="s">
        <v>2220</v>
      </c>
      <c r="K14" t="s">
        <v>2221</v>
      </c>
    </row>
    <row r="15" spans="4:11" ht="15">
      <c r="D15">
        <v>3</v>
      </c>
      <c r="E15">
        <v>5</v>
      </c>
      <c r="H15">
        <v>3</v>
      </c>
      <c r="J15" t="s">
        <v>2222</v>
      </c>
      <c r="K15" t="s">
        <v>2223</v>
      </c>
    </row>
    <row r="16" spans="4:11" ht="15">
      <c r="D16">
        <v>4</v>
      </c>
      <c r="E16">
        <v>6</v>
      </c>
      <c r="H16">
        <v>4</v>
      </c>
      <c r="J16" t="s">
        <v>2224</v>
      </c>
      <c r="K16" t="s">
        <v>2225</v>
      </c>
    </row>
    <row r="17" spans="4:11" ht="15">
      <c r="D17">
        <v>5</v>
      </c>
      <c r="E17">
        <v>7</v>
      </c>
      <c r="H17">
        <v>5</v>
      </c>
      <c r="J17" t="s">
        <v>2226</v>
      </c>
      <c r="K17" t="s">
        <v>2227</v>
      </c>
    </row>
    <row r="18" spans="4:11" ht="15">
      <c r="D18">
        <v>6</v>
      </c>
      <c r="E18">
        <v>8</v>
      </c>
      <c r="H18">
        <v>6</v>
      </c>
      <c r="J18" t="s">
        <v>2228</v>
      </c>
      <c r="K18" t="s">
        <v>2229</v>
      </c>
    </row>
    <row r="19" spans="4:11" ht="15">
      <c r="D19">
        <v>7</v>
      </c>
      <c r="E19">
        <v>9</v>
      </c>
      <c r="H19">
        <v>7</v>
      </c>
      <c r="J19" t="s">
        <v>2230</v>
      </c>
      <c r="K19" t="s">
        <v>2231</v>
      </c>
    </row>
    <row r="20" spans="4:11" ht="15">
      <c r="D20">
        <v>8</v>
      </c>
      <c r="H20">
        <v>8</v>
      </c>
      <c r="J20" t="s">
        <v>2232</v>
      </c>
      <c r="K20" t="s">
        <v>2233</v>
      </c>
    </row>
    <row r="21" spans="4:11" ht="409.5">
      <c r="D21">
        <v>9</v>
      </c>
      <c r="H21">
        <v>9</v>
      </c>
      <c r="J21" t="s">
        <v>2234</v>
      </c>
      <c r="K21" s="13" t="s">
        <v>2235</v>
      </c>
    </row>
    <row r="22" spans="4:11" ht="409.5">
      <c r="D22">
        <v>10</v>
      </c>
      <c r="J22" t="s">
        <v>2236</v>
      </c>
      <c r="K22" s="13" t="s">
        <v>2237</v>
      </c>
    </row>
    <row r="23" spans="4:11" ht="409.5">
      <c r="D23">
        <v>11</v>
      </c>
      <c r="J23" t="s">
        <v>2238</v>
      </c>
      <c r="K23" s="13" t="s">
        <v>2239</v>
      </c>
    </row>
    <row r="24" spans="10:11" ht="409.5">
      <c r="J24" t="s">
        <v>2240</v>
      </c>
      <c r="K24" s="13" t="s">
        <v>3095</v>
      </c>
    </row>
    <row r="25" spans="10:11" ht="15">
      <c r="J25" t="s">
        <v>2241</v>
      </c>
      <c r="K25" t="b">
        <v>0</v>
      </c>
    </row>
    <row r="26" spans="10:11" ht="15">
      <c r="J26" t="s">
        <v>3093</v>
      </c>
      <c r="K26" t="s">
        <v>3094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2274</v>
      </c>
      <c r="B2" s="116" t="s">
        <v>2275</v>
      </c>
      <c r="C2" s="117" t="s">
        <v>2276</v>
      </c>
    </row>
    <row r="3" spans="1:3" ht="15">
      <c r="A3" s="115" t="s">
        <v>2243</v>
      </c>
      <c r="B3" s="115" t="s">
        <v>2243</v>
      </c>
      <c r="C3" s="34">
        <v>36</v>
      </c>
    </row>
    <row r="4" spans="1:3" ht="15">
      <c r="A4" s="115" t="s">
        <v>2244</v>
      </c>
      <c r="B4" s="115" t="s">
        <v>2244</v>
      </c>
      <c r="C4" s="34">
        <v>32</v>
      </c>
    </row>
    <row r="5" spans="1:3" ht="15">
      <c r="A5" s="115" t="s">
        <v>2245</v>
      </c>
      <c r="B5" s="115" t="s">
        <v>2245</v>
      </c>
      <c r="C5" s="34">
        <v>44</v>
      </c>
    </row>
    <row r="6" spans="1:3" ht="15">
      <c r="A6" s="115" t="s">
        <v>2246</v>
      </c>
      <c r="B6" s="115" t="s">
        <v>2246</v>
      </c>
      <c r="C6" s="34">
        <v>19</v>
      </c>
    </row>
    <row r="7" spans="1:3" ht="15">
      <c r="A7" s="115" t="s">
        <v>2247</v>
      </c>
      <c r="B7" s="115" t="s">
        <v>2247</v>
      </c>
      <c r="C7" s="34">
        <v>15</v>
      </c>
    </row>
    <row r="8" spans="1:3" ht="15">
      <c r="A8" s="115" t="s">
        <v>2248</v>
      </c>
      <c r="B8" s="115" t="s">
        <v>2248</v>
      </c>
      <c r="C8" s="34">
        <v>15</v>
      </c>
    </row>
    <row r="9" spans="1:3" ht="15">
      <c r="A9" s="115" t="s">
        <v>2249</v>
      </c>
      <c r="B9" s="115" t="s">
        <v>2249</v>
      </c>
      <c r="C9" s="34">
        <v>10</v>
      </c>
    </row>
    <row r="10" spans="1:3" ht="15">
      <c r="A10" s="115" t="s">
        <v>2250</v>
      </c>
      <c r="B10" s="115" t="s">
        <v>2250</v>
      </c>
      <c r="C10" s="34">
        <v>15</v>
      </c>
    </row>
    <row r="11" spans="1:3" ht="15">
      <c r="A11" s="115" t="s">
        <v>2251</v>
      </c>
      <c r="B11" s="115" t="s">
        <v>2251</v>
      </c>
      <c r="C11" s="34">
        <v>8</v>
      </c>
    </row>
    <row r="12" spans="1:3" ht="15">
      <c r="A12" s="115" t="s">
        <v>2252</v>
      </c>
      <c r="B12" s="115" t="s">
        <v>2252</v>
      </c>
      <c r="C12" s="34">
        <v>3</v>
      </c>
    </row>
    <row r="13" spans="1:3" ht="15">
      <c r="A13" s="115" t="s">
        <v>2253</v>
      </c>
      <c r="B13" s="115" t="s">
        <v>2253</v>
      </c>
      <c r="C13" s="34">
        <v>6</v>
      </c>
    </row>
    <row r="14" spans="1:3" ht="15">
      <c r="A14" s="115" t="s">
        <v>2254</v>
      </c>
      <c r="B14" s="115" t="s">
        <v>2254</v>
      </c>
      <c r="C14" s="34">
        <v>3</v>
      </c>
    </row>
    <row r="15" spans="1:3" ht="15">
      <c r="A15" s="115" t="s">
        <v>2255</v>
      </c>
      <c r="B15" s="115" t="s">
        <v>2255</v>
      </c>
      <c r="C15" s="34">
        <v>2</v>
      </c>
    </row>
    <row r="16" spans="1:3" ht="15">
      <c r="A16" s="115" t="s">
        <v>2256</v>
      </c>
      <c r="B16" s="115" t="s">
        <v>2256</v>
      </c>
      <c r="C16" s="34">
        <v>1</v>
      </c>
    </row>
    <row r="17" spans="1:3" ht="15">
      <c r="A17" s="115" t="s">
        <v>2257</v>
      </c>
      <c r="B17" s="115" t="s">
        <v>2257</v>
      </c>
      <c r="C17" s="34">
        <v>10</v>
      </c>
    </row>
    <row r="18" spans="1:3" ht="15">
      <c r="A18" s="115" t="s">
        <v>2258</v>
      </c>
      <c r="B18" s="115" t="s">
        <v>2258</v>
      </c>
      <c r="C1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2282</v>
      </c>
      <c r="B1" s="13" t="s">
        <v>2285</v>
      </c>
      <c r="C1" s="13" t="s">
        <v>2286</v>
      </c>
      <c r="D1" s="13" t="s">
        <v>2288</v>
      </c>
      <c r="E1" s="13" t="s">
        <v>2287</v>
      </c>
      <c r="F1" s="13" t="s">
        <v>2291</v>
      </c>
      <c r="G1" s="13" t="s">
        <v>2290</v>
      </c>
      <c r="H1" s="13" t="s">
        <v>2293</v>
      </c>
      <c r="I1" s="13" t="s">
        <v>2292</v>
      </c>
      <c r="J1" s="13" t="s">
        <v>2295</v>
      </c>
      <c r="K1" s="13" t="s">
        <v>2294</v>
      </c>
      <c r="L1" s="13" t="s">
        <v>2297</v>
      </c>
      <c r="M1" s="13" t="s">
        <v>2296</v>
      </c>
      <c r="N1" s="13" t="s">
        <v>2301</v>
      </c>
      <c r="O1" s="13" t="s">
        <v>2300</v>
      </c>
      <c r="P1" s="13" t="s">
        <v>2303</v>
      </c>
      <c r="Q1" s="13" t="s">
        <v>2302</v>
      </c>
      <c r="R1" s="13" t="s">
        <v>2305</v>
      </c>
      <c r="S1" s="13" t="s">
        <v>2304</v>
      </c>
      <c r="T1" s="13" t="s">
        <v>2307</v>
      </c>
      <c r="U1" s="13" t="s">
        <v>2306</v>
      </c>
      <c r="V1" s="13" t="s">
        <v>2308</v>
      </c>
    </row>
    <row r="2" spans="1:22" ht="15">
      <c r="A2" s="82" t="s">
        <v>514</v>
      </c>
      <c r="B2" s="78">
        <v>8</v>
      </c>
      <c r="C2" s="82" t="s">
        <v>503</v>
      </c>
      <c r="D2" s="78">
        <v>1</v>
      </c>
      <c r="E2" s="82" t="s">
        <v>525</v>
      </c>
      <c r="F2" s="78">
        <v>2</v>
      </c>
      <c r="G2" s="82" t="s">
        <v>552</v>
      </c>
      <c r="H2" s="78">
        <v>1</v>
      </c>
      <c r="I2" s="82" t="s">
        <v>488</v>
      </c>
      <c r="J2" s="78">
        <v>1</v>
      </c>
      <c r="K2" s="82" t="s">
        <v>548</v>
      </c>
      <c r="L2" s="78">
        <v>1</v>
      </c>
      <c r="M2" s="82" t="s">
        <v>514</v>
      </c>
      <c r="N2" s="78">
        <v>8</v>
      </c>
      <c r="O2" s="82" t="s">
        <v>504</v>
      </c>
      <c r="P2" s="78">
        <v>1</v>
      </c>
      <c r="Q2" s="82" t="s">
        <v>532</v>
      </c>
      <c r="R2" s="78">
        <v>1</v>
      </c>
      <c r="S2" s="82" t="s">
        <v>512</v>
      </c>
      <c r="T2" s="78">
        <v>1</v>
      </c>
      <c r="U2" s="82" t="s">
        <v>560</v>
      </c>
      <c r="V2" s="78">
        <v>1</v>
      </c>
    </row>
    <row r="3" spans="1:22" ht="15">
      <c r="A3" s="82" t="s">
        <v>489</v>
      </c>
      <c r="B3" s="78">
        <v>3</v>
      </c>
      <c r="C3" s="82" t="s">
        <v>498</v>
      </c>
      <c r="D3" s="78">
        <v>1</v>
      </c>
      <c r="E3" s="82" t="s">
        <v>485</v>
      </c>
      <c r="F3" s="78">
        <v>1</v>
      </c>
      <c r="G3" s="82" t="s">
        <v>559</v>
      </c>
      <c r="H3" s="78">
        <v>1</v>
      </c>
      <c r="I3" s="82" t="s">
        <v>534</v>
      </c>
      <c r="J3" s="78">
        <v>1</v>
      </c>
      <c r="K3" s="82" t="s">
        <v>547</v>
      </c>
      <c r="L3" s="78">
        <v>1</v>
      </c>
      <c r="M3" s="82" t="s">
        <v>489</v>
      </c>
      <c r="N3" s="78">
        <v>3</v>
      </c>
      <c r="O3" s="78"/>
      <c r="P3" s="78"/>
      <c r="Q3" s="82" t="s">
        <v>531</v>
      </c>
      <c r="R3" s="78">
        <v>1</v>
      </c>
      <c r="S3" s="78"/>
      <c r="T3" s="78"/>
      <c r="U3" s="78"/>
      <c r="V3" s="78"/>
    </row>
    <row r="4" spans="1:22" ht="15">
      <c r="A4" s="82" t="s">
        <v>545</v>
      </c>
      <c r="B4" s="78">
        <v>2</v>
      </c>
      <c r="C4" s="82" t="s">
        <v>499</v>
      </c>
      <c r="D4" s="78">
        <v>1</v>
      </c>
      <c r="E4" s="82" t="s">
        <v>490</v>
      </c>
      <c r="F4" s="78">
        <v>1</v>
      </c>
      <c r="G4" s="82" t="s">
        <v>553</v>
      </c>
      <c r="H4" s="78">
        <v>1</v>
      </c>
      <c r="I4" s="78"/>
      <c r="J4" s="78"/>
      <c r="K4" s="82" t="s">
        <v>502</v>
      </c>
      <c r="L4" s="78">
        <v>1</v>
      </c>
      <c r="M4" s="82" t="s">
        <v>2298</v>
      </c>
      <c r="N4" s="78">
        <v>1</v>
      </c>
      <c r="O4" s="78"/>
      <c r="P4" s="78"/>
      <c r="Q4" s="82" t="s">
        <v>511</v>
      </c>
      <c r="R4" s="78">
        <v>1</v>
      </c>
      <c r="S4" s="78"/>
      <c r="T4" s="78"/>
      <c r="U4" s="78"/>
      <c r="V4" s="78"/>
    </row>
    <row r="5" spans="1:22" ht="15">
      <c r="A5" s="82" t="s">
        <v>544</v>
      </c>
      <c r="B5" s="78">
        <v>2</v>
      </c>
      <c r="C5" s="82" t="s">
        <v>500</v>
      </c>
      <c r="D5" s="78">
        <v>1</v>
      </c>
      <c r="E5" s="82" t="s">
        <v>491</v>
      </c>
      <c r="F5" s="78">
        <v>1</v>
      </c>
      <c r="G5" s="82" t="s">
        <v>551</v>
      </c>
      <c r="H5" s="78">
        <v>1</v>
      </c>
      <c r="I5" s="78"/>
      <c r="J5" s="78"/>
      <c r="K5" s="78"/>
      <c r="L5" s="78"/>
      <c r="M5" s="82" t="s">
        <v>2299</v>
      </c>
      <c r="N5" s="78">
        <v>1</v>
      </c>
      <c r="O5" s="78"/>
      <c r="P5" s="78"/>
      <c r="Q5" s="82" t="s">
        <v>508</v>
      </c>
      <c r="R5" s="78">
        <v>1</v>
      </c>
      <c r="S5" s="78"/>
      <c r="T5" s="78"/>
      <c r="U5" s="78"/>
      <c r="V5" s="78"/>
    </row>
    <row r="6" spans="1:22" ht="15">
      <c r="A6" s="82" t="s">
        <v>525</v>
      </c>
      <c r="B6" s="78">
        <v>2</v>
      </c>
      <c r="C6" s="82" t="s">
        <v>497</v>
      </c>
      <c r="D6" s="78">
        <v>1</v>
      </c>
      <c r="E6" s="82" t="s">
        <v>492</v>
      </c>
      <c r="F6" s="78">
        <v>1</v>
      </c>
      <c r="G6" s="82" t="s">
        <v>554</v>
      </c>
      <c r="H6" s="78">
        <v>1</v>
      </c>
      <c r="I6" s="78"/>
      <c r="J6" s="78"/>
      <c r="K6" s="78"/>
      <c r="L6" s="78"/>
      <c r="M6" s="82" t="s">
        <v>522</v>
      </c>
      <c r="N6" s="78">
        <v>1</v>
      </c>
      <c r="O6" s="78"/>
      <c r="P6" s="78"/>
      <c r="Q6" s="82" t="s">
        <v>509</v>
      </c>
      <c r="R6" s="78">
        <v>1</v>
      </c>
      <c r="S6" s="78"/>
      <c r="T6" s="78"/>
      <c r="U6" s="78"/>
      <c r="V6" s="78"/>
    </row>
    <row r="7" spans="1:22" ht="15">
      <c r="A7" s="82" t="s">
        <v>487</v>
      </c>
      <c r="B7" s="78">
        <v>2</v>
      </c>
      <c r="C7" s="78"/>
      <c r="D7" s="78"/>
      <c r="E7" s="82" t="s">
        <v>493</v>
      </c>
      <c r="F7" s="78">
        <v>1</v>
      </c>
      <c r="G7" s="82" t="s">
        <v>555</v>
      </c>
      <c r="H7" s="78">
        <v>1</v>
      </c>
      <c r="I7" s="78"/>
      <c r="J7" s="78"/>
      <c r="K7" s="78"/>
      <c r="L7" s="78"/>
      <c r="M7" s="82" t="s">
        <v>523</v>
      </c>
      <c r="N7" s="78">
        <v>1</v>
      </c>
      <c r="O7" s="78"/>
      <c r="P7" s="78"/>
      <c r="Q7" s="82" t="s">
        <v>510</v>
      </c>
      <c r="R7" s="78">
        <v>1</v>
      </c>
      <c r="S7" s="78"/>
      <c r="T7" s="78"/>
      <c r="U7" s="78"/>
      <c r="V7" s="78"/>
    </row>
    <row r="8" spans="1:22" ht="15">
      <c r="A8" s="82" t="s">
        <v>2283</v>
      </c>
      <c r="B8" s="78">
        <v>1</v>
      </c>
      <c r="C8" s="78"/>
      <c r="D8" s="78"/>
      <c r="E8" s="82" t="s">
        <v>494</v>
      </c>
      <c r="F8" s="78">
        <v>1</v>
      </c>
      <c r="G8" s="82" t="s">
        <v>550</v>
      </c>
      <c r="H8" s="78">
        <v>1</v>
      </c>
      <c r="I8" s="78"/>
      <c r="J8" s="78"/>
      <c r="K8" s="78"/>
      <c r="L8" s="78"/>
      <c r="M8" s="78"/>
      <c r="N8" s="78"/>
      <c r="O8" s="78"/>
      <c r="P8" s="78"/>
      <c r="Q8" s="82" t="s">
        <v>507</v>
      </c>
      <c r="R8" s="78">
        <v>1</v>
      </c>
      <c r="S8" s="78"/>
      <c r="T8" s="78"/>
      <c r="U8" s="78"/>
      <c r="V8" s="78"/>
    </row>
    <row r="9" spans="1:22" ht="15">
      <c r="A9" s="82" t="s">
        <v>2284</v>
      </c>
      <c r="B9" s="78">
        <v>1</v>
      </c>
      <c r="C9" s="78"/>
      <c r="D9" s="78"/>
      <c r="E9" s="82" t="s">
        <v>495</v>
      </c>
      <c r="F9" s="78">
        <v>1</v>
      </c>
      <c r="G9" s="78"/>
      <c r="H9" s="78"/>
      <c r="I9" s="78"/>
      <c r="J9" s="78"/>
      <c r="K9" s="78"/>
      <c r="L9" s="78"/>
      <c r="M9" s="78"/>
      <c r="N9" s="78"/>
      <c r="O9" s="78"/>
      <c r="P9" s="78"/>
      <c r="Q9" s="78"/>
      <c r="R9" s="78"/>
      <c r="S9" s="78"/>
      <c r="T9" s="78"/>
      <c r="U9" s="78"/>
      <c r="V9" s="78"/>
    </row>
    <row r="10" spans="1:22" ht="15">
      <c r="A10" s="82" t="s">
        <v>560</v>
      </c>
      <c r="B10" s="78">
        <v>1</v>
      </c>
      <c r="C10" s="78"/>
      <c r="D10" s="78"/>
      <c r="E10" s="82" t="s">
        <v>496</v>
      </c>
      <c r="F10" s="78">
        <v>1</v>
      </c>
      <c r="G10" s="78"/>
      <c r="H10" s="78"/>
      <c r="I10" s="78"/>
      <c r="J10" s="78"/>
      <c r="K10" s="78"/>
      <c r="L10" s="78"/>
      <c r="M10" s="78"/>
      <c r="N10" s="78"/>
      <c r="O10" s="78"/>
      <c r="P10" s="78"/>
      <c r="Q10" s="78"/>
      <c r="R10" s="78"/>
      <c r="S10" s="78"/>
      <c r="T10" s="78"/>
      <c r="U10" s="78"/>
      <c r="V10" s="78"/>
    </row>
    <row r="11" spans="1:22" ht="15">
      <c r="A11" s="82" t="s">
        <v>552</v>
      </c>
      <c r="B11" s="78">
        <v>1</v>
      </c>
      <c r="C11" s="78"/>
      <c r="D11" s="78"/>
      <c r="E11" s="82" t="s">
        <v>2289</v>
      </c>
      <c r="F11" s="78">
        <v>1</v>
      </c>
      <c r="G11" s="78"/>
      <c r="H11" s="78"/>
      <c r="I11" s="78"/>
      <c r="J11" s="78"/>
      <c r="K11" s="78"/>
      <c r="L11" s="78"/>
      <c r="M11" s="78"/>
      <c r="N11" s="78"/>
      <c r="O11" s="78"/>
      <c r="P11" s="78"/>
      <c r="Q11" s="78"/>
      <c r="R11" s="78"/>
      <c r="S11" s="78"/>
      <c r="T11" s="78"/>
      <c r="U11" s="78"/>
      <c r="V11" s="78"/>
    </row>
    <row r="14" spans="1:22" ht="15" customHeight="1">
      <c r="A14" s="13" t="s">
        <v>2319</v>
      </c>
      <c r="B14" s="13" t="s">
        <v>2285</v>
      </c>
      <c r="C14" s="13" t="s">
        <v>2321</v>
      </c>
      <c r="D14" s="13" t="s">
        <v>2288</v>
      </c>
      <c r="E14" s="13" t="s">
        <v>2322</v>
      </c>
      <c r="F14" s="13" t="s">
        <v>2291</v>
      </c>
      <c r="G14" s="13" t="s">
        <v>2324</v>
      </c>
      <c r="H14" s="13" t="s">
        <v>2293</v>
      </c>
      <c r="I14" s="13" t="s">
        <v>2325</v>
      </c>
      <c r="J14" s="13" t="s">
        <v>2295</v>
      </c>
      <c r="K14" s="13" t="s">
        <v>2326</v>
      </c>
      <c r="L14" s="13" t="s">
        <v>2297</v>
      </c>
      <c r="M14" s="13" t="s">
        <v>2327</v>
      </c>
      <c r="N14" s="13" t="s">
        <v>2301</v>
      </c>
      <c r="O14" s="13" t="s">
        <v>2328</v>
      </c>
      <c r="P14" s="13" t="s">
        <v>2303</v>
      </c>
      <c r="Q14" s="13" t="s">
        <v>2329</v>
      </c>
      <c r="R14" s="13" t="s">
        <v>2305</v>
      </c>
      <c r="S14" s="13" t="s">
        <v>2330</v>
      </c>
      <c r="T14" s="13" t="s">
        <v>2307</v>
      </c>
      <c r="U14" s="13" t="s">
        <v>2331</v>
      </c>
      <c r="V14" s="13" t="s">
        <v>2308</v>
      </c>
    </row>
    <row r="15" spans="1:22" ht="15">
      <c r="A15" s="78" t="s">
        <v>562</v>
      </c>
      <c r="B15" s="78">
        <v>55</v>
      </c>
      <c r="C15" s="78" t="s">
        <v>562</v>
      </c>
      <c r="D15" s="78">
        <v>4</v>
      </c>
      <c r="E15" s="78" t="s">
        <v>562</v>
      </c>
      <c r="F15" s="78">
        <v>20</v>
      </c>
      <c r="G15" s="78" t="s">
        <v>562</v>
      </c>
      <c r="H15" s="78">
        <v>4</v>
      </c>
      <c r="I15" s="78" t="s">
        <v>564</v>
      </c>
      <c r="J15" s="78">
        <v>1</v>
      </c>
      <c r="K15" s="78" t="s">
        <v>562</v>
      </c>
      <c r="L15" s="78">
        <v>3</v>
      </c>
      <c r="M15" s="78" t="s">
        <v>573</v>
      </c>
      <c r="N15" s="78">
        <v>8</v>
      </c>
      <c r="O15" s="78" t="s">
        <v>562</v>
      </c>
      <c r="P15" s="78">
        <v>1</v>
      </c>
      <c r="Q15" s="78" t="s">
        <v>562</v>
      </c>
      <c r="R15" s="78">
        <v>5</v>
      </c>
      <c r="S15" s="78" t="s">
        <v>562</v>
      </c>
      <c r="T15" s="78">
        <v>1</v>
      </c>
      <c r="U15" s="78" t="s">
        <v>585</v>
      </c>
      <c r="V15" s="78">
        <v>1</v>
      </c>
    </row>
    <row r="16" spans="1:22" ht="15">
      <c r="A16" s="78" t="s">
        <v>582</v>
      </c>
      <c r="B16" s="78">
        <v>10</v>
      </c>
      <c r="C16" s="78" t="s">
        <v>568</v>
      </c>
      <c r="D16" s="78">
        <v>1</v>
      </c>
      <c r="E16" s="78" t="s">
        <v>574</v>
      </c>
      <c r="F16" s="78">
        <v>2</v>
      </c>
      <c r="G16" s="78" t="s">
        <v>584</v>
      </c>
      <c r="H16" s="78">
        <v>3</v>
      </c>
      <c r="I16" s="78" t="s">
        <v>580</v>
      </c>
      <c r="J16" s="78">
        <v>1</v>
      </c>
      <c r="K16" s="78"/>
      <c r="L16" s="78"/>
      <c r="M16" s="78" t="s">
        <v>562</v>
      </c>
      <c r="N16" s="78">
        <v>3</v>
      </c>
      <c r="O16" s="78"/>
      <c r="P16" s="78"/>
      <c r="Q16" s="78" t="s">
        <v>579</v>
      </c>
      <c r="R16" s="78">
        <v>1</v>
      </c>
      <c r="S16" s="78"/>
      <c r="T16" s="78"/>
      <c r="U16" s="78"/>
      <c r="V16" s="78"/>
    </row>
    <row r="17" spans="1:22" ht="15">
      <c r="A17" s="78" t="s">
        <v>573</v>
      </c>
      <c r="B17" s="78">
        <v>8</v>
      </c>
      <c r="C17" s="78"/>
      <c r="D17" s="78"/>
      <c r="E17" s="78" t="s">
        <v>578</v>
      </c>
      <c r="F17" s="78">
        <v>2</v>
      </c>
      <c r="G17" s="78"/>
      <c r="H17" s="78"/>
      <c r="I17" s="78"/>
      <c r="J17" s="78"/>
      <c r="K17" s="78"/>
      <c r="L17" s="78"/>
      <c r="M17" s="78" t="s">
        <v>565</v>
      </c>
      <c r="N17" s="78">
        <v>3</v>
      </c>
      <c r="O17" s="78"/>
      <c r="P17" s="78"/>
      <c r="Q17" s="78" t="s">
        <v>571</v>
      </c>
      <c r="R17" s="78">
        <v>1</v>
      </c>
      <c r="S17" s="78"/>
      <c r="T17" s="78"/>
      <c r="U17" s="78"/>
      <c r="V17" s="78"/>
    </row>
    <row r="18" spans="1:22" ht="15">
      <c r="A18" s="78" t="s">
        <v>584</v>
      </c>
      <c r="B18" s="78">
        <v>3</v>
      </c>
      <c r="C18" s="78"/>
      <c r="D18" s="78"/>
      <c r="E18" s="78" t="s">
        <v>566</v>
      </c>
      <c r="F18" s="78">
        <v>1</v>
      </c>
      <c r="G18" s="78"/>
      <c r="H18" s="78"/>
      <c r="I18" s="78"/>
      <c r="J18" s="78"/>
      <c r="K18" s="78"/>
      <c r="L18" s="78"/>
      <c r="M18" s="78" t="s">
        <v>576</v>
      </c>
      <c r="N18" s="78">
        <v>1</v>
      </c>
      <c r="O18" s="78"/>
      <c r="P18" s="78"/>
      <c r="Q18" s="78"/>
      <c r="R18" s="78"/>
      <c r="S18" s="78"/>
      <c r="T18" s="78"/>
      <c r="U18" s="78"/>
      <c r="V18" s="78"/>
    </row>
    <row r="19" spans="1:22" ht="15">
      <c r="A19" s="78" t="s">
        <v>565</v>
      </c>
      <c r="B19" s="78">
        <v>3</v>
      </c>
      <c r="C19" s="78"/>
      <c r="D19" s="78"/>
      <c r="E19" s="78" t="s">
        <v>567</v>
      </c>
      <c r="F19" s="78">
        <v>1</v>
      </c>
      <c r="G19" s="78"/>
      <c r="H19" s="78"/>
      <c r="I19" s="78"/>
      <c r="J19" s="78"/>
      <c r="K19" s="78"/>
      <c r="L19" s="78"/>
      <c r="M19" s="78"/>
      <c r="N19" s="78"/>
      <c r="O19" s="78"/>
      <c r="P19" s="78"/>
      <c r="Q19" s="78"/>
      <c r="R19" s="78"/>
      <c r="S19" s="78"/>
      <c r="T19" s="78"/>
      <c r="U19" s="78"/>
      <c r="V19" s="78"/>
    </row>
    <row r="20" spans="1:22" ht="15">
      <c r="A20" s="78" t="s">
        <v>566</v>
      </c>
      <c r="B20" s="78">
        <v>2</v>
      </c>
      <c r="C20" s="78"/>
      <c r="D20" s="78"/>
      <c r="E20" s="78" t="s">
        <v>2323</v>
      </c>
      <c r="F20" s="78">
        <v>1</v>
      </c>
      <c r="G20" s="78"/>
      <c r="H20" s="78"/>
      <c r="I20" s="78"/>
      <c r="J20" s="78"/>
      <c r="K20" s="78"/>
      <c r="L20" s="78"/>
      <c r="M20" s="78"/>
      <c r="N20" s="78"/>
      <c r="O20" s="78"/>
      <c r="P20" s="78"/>
      <c r="Q20" s="78"/>
      <c r="R20" s="78"/>
      <c r="S20" s="78"/>
      <c r="T20" s="78"/>
      <c r="U20" s="78"/>
      <c r="V20" s="78"/>
    </row>
    <row r="21" spans="1:22" ht="15">
      <c r="A21" s="78" t="s">
        <v>574</v>
      </c>
      <c r="B21" s="78">
        <v>2</v>
      </c>
      <c r="C21" s="78"/>
      <c r="D21" s="78"/>
      <c r="E21" s="78" t="s">
        <v>570</v>
      </c>
      <c r="F21" s="78">
        <v>1</v>
      </c>
      <c r="G21" s="78"/>
      <c r="H21" s="78"/>
      <c r="I21" s="78"/>
      <c r="J21" s="78"/>
      <c r="K21" s="78"/>
      <c r="L21" s="78"/>
      <c r="M21" s="78"/>
      <c r="N21" s="78"/>
      <c r="O21" s="78"/>
      <c r="P21" s="78"/>
      <c r="Q21" s="78"/>
      <c r="R21" s="78"/>
      <c r="S21" s="78"/>
      <c r="T21" s="78"/>
      <c r="U21" s="78"/>
      <c r="V21" s="78"/>
    </row>
    <row r="22" spans="1:22" ht="15">
      <c r="A22" s="78" t="s">
        <v>578</v>
      </c>
      <c r="B22" s="78">
        <v>2</v>
      </c>
      <c r="C22" s="78"/>
      <c r="D22" s="78"/>
      <c r="E22" s="78" t="s">
        <v>572</v>
      </c>
      <c r="F22" s="78">
        <v>1</v>
      </c>
      <c r="G22" s="78"/>
      <c r="H22" s="78"/>
      <c r="I22" s="78"/>
      <c r="J22" s="78"/>
      <c r="K22" s="78"/>
      <c r="L22" s="78"/>
      <c r="M22" s="78"/>
      <c r="N22" s="78"/>
      <c r="O22" s="78"/>
      <c r="P22" s="78"/>
      <c r="Q22" s="78"/>
      <c r="R22" s="78"/>
      <c r="S22" s="78"/>
      <c r="T22" s="78"/>
      <c r="U22" s="78"/>
      <c r="V22" s="78"/>
    </row>
    <row r="23" spans="1:22" ht="15">
      <c r="A23" s="78" t="s">
        <v>563</v>
      </c>
      <c r="B23" s="78">
        <v>2</v>
      </c>
      <c r="C23" s="78"/>
      <c r="D23" s="78"/>
      <c r="E23" s="78" t="s">
        <v>2320</v>
      </c>
      <c r="F23" s="78">
        <v>1</v>
      </c>
      <c r="G23" s="78"/>
      <c r="H23" s="78"/>
      <c r="I23" s="78"/>
      <c r="J23" s="78"/>
      <c r="K23" s="78"/>
      <c r="L23" s="78"/>
      <c r="M23" s="78"/>
      <c r="N23" s="78"/>
      <c r="O23" s="78"/>
      <c r="P23" s="78"/>
      <c r="Q23" s="78"/>
      <c r="R23" s="78"/>
      <c r="S23" s="78"/>
      <c r="T23" s="78"/>
      <c r="U23" s="78"/>
      <c r="V23" s="78"/>
    </row>
    <row r="24" spans="1:22" ht="15">
      <c r="A24" s="78" t="s">
        <v>2320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2339</v>
      </c>
      <c r="B27" s="13" t="s">
        <v>2285</v>
      </c>
      <c r="C27" s="13" t="s">
        <v>2348</v>
      </c>
      <c r="D27" s="13" t="s">
        <v>2288</v>
      </c>
      <c r="E27" s="13" t="s">
        <v>2350</v>
      </c>
      <c r="F27" s="13" t="s">
        <v>2291</v>
      </c>
      <c r="G27" s="13" t="s">
        <v>2359</v>
      </c>
      <c r="H27" s="13" t="s">
        <v>2293</v>
      </c>
      <c r="I27" s="13" t="s">
        <v>2364</v>
      </c>
      <c r="J27" s="13" t="s">
        <v>2295</v>
      </c>
      <c r="K27" s="13" t="s">
        <v>2367</v>
      </c>
      <c r="L27" s="13" t="s">
        <v>2297</v>
      </c>
      <c r="M27" s="13" t="s">
        <v>2368</v>
      </c>
      <c r="N27" s="13" t="s">
        <v>2301</v>
      </c>
      <c r="O27" s="13" t="s">
        <v>2371</v>
      </c>
      <c r="P27" s="13" t="s">
        <v>2303</v>
      </c>
      <c r="Q27" s="13" t="s">
        <v>2372</v>
      </c>
      <c r="R27" s="13" t="s">
        <v>2305</v>
      </c>
      <c r="S27" s="78" t="s">
        <v>2375</v>
      </c>
      <c r="T27" s="78" t="s">
        <v>2307</v>
      </c>
      <c r="U27" s="13" t="s">
        <v>2376</v>
      </c>
      <c r="V27" s="13" t="s">
        <v>2308</v>
      </c>
    </row>
    <row r="28" spans="1:22" ht="15">
      <c r="A28" s="78" t="s">
        <v>594</v>
      </c>
      <c r="B28" s="78">
        <v>64</v>
      </c>
      <c r="C28" s="78" t="s">
        <v>594</v>
      </c>
      <c r="D28" s="78">
        <v>3</v>
      </c>
      <c r="E28" s="78" t="s">
        <v>594</v>
      </c>
      <c r="F28" s="78">
        <v>15</v>
      </c>
      <c r="G28" s="78" t="s">
        <v>594</v>
      </c>
      <c r="H28" s="78">
        <v>12</v>
      </c>
      <c r="I28" s="78" t="s">
        <v>2340</v>
      </c>
      <c r="J28" s="78">
        <v>18</v>
      </c>
      <c r="K28" s="78" t="s">
        <v>594</v>
      </c>
      <c r="L28" s="78">
        <v>1</v>
      </c>
      <c r="M28" s="78" t="s">
        <v>594</v>
      </c>
      <c r="N28" s="78">
        <v>7</v>
      </c>
      <c r="O28" s="78" t="s">
        <v>2343</v>
      </c>
      <c r="P28" s="78">
        <v>10</v>
      </c>
      <c r="Q28" s="78" t="s">
        <v>594</v>
      </c>
      <c r="R28" s="78">
        <v>3</v>
      </c>
      <c r="S28" s="78"/>
      <c r="T28" s="78"/>
      <c r="U28" s="78" t="s">
        <v>2377</v>
      </c>
      <c r="V28" s="78">
        <v>1</v>
      </c>
    </row>
    <row r="29" spans="1:22" ht="15">
      <c r="A29" s="78" t="s">
        <v>2340</v>
      </c>
      <c r="B29" s="78">
        <v>18</v>
      </c>
      <c r="C29" s="78" t="s">
        <v>2349</v>
      </c>
      <c r="D29" s="78">
        <v>2</v>
      </c>
      <c r="E29" s="78" t="s">
        <v>2351</v>
      </c>
      <c r="F29" s="78">
        <v>4</v>
      </c>
      <c r="G29" s="78" t="s">
        <v>2342</v>
      </c>
      <c r="H29" s="78">
        <v>11</v>
      </c>
      <c r="I29" s="78" t="s">
        <v>2341</v>
      </c>
      <c r="J29" s="78">
        <v>18</v>
      </c>
      <c r="K29" s="78"/>
      <c r="L29" s="78"/>
      <c r="M29" s="78" t="s">
        <v>2369</v>
      </c>
      <c r="N29" s="78">
        <v>3</v>
      </c>
      <c r="O29" s="78" t="s">
        <v>594</v>
      </c>
      <c r="P29" s="78">
        <v>10</v>
      </c>
      <c r="Q29" s="78" t="s">
        <v>2369</v>
      </c>
      <c r="R29" s="78">
        <v>1</v>
      </c>
      <c r="S29" s="78"/>
      <c r="T29" s="78"/>
      <c r="U29" s="78" t="s">
        <v>594</v>
      </c>
      <c r="V29" s="78">
        <v>1</v>
      </c>
    </row>
    <row r="30" spans="1:22" ht="15">
      <c r="A30" s="78" t="s">
        <v>2341</v>
      </c>
      <c r="B30" s="78">
        <v>18</v>
      </c>
      <c r="C30" s="78"/>
      <c r="D30" s="78"/>
      <c r="E30" s="78" t="s">
        <v>2352</v>
      </c>
      <c r="F30" s="78">
        <v>4</v>
      </c>
      <c r="G30" s="78" t="s">
        <v>2344</v>
      </c>
      <c r="H30" s="78">
        <v>9</v>
      </c>
      <c r="I30" s="78" t="s">
        <v>594</v>
      </c>
      <c r="J30" s="78">
        <v>2</v>
      </c>
      <c r="K30" s="78"/>
      <c r="L30" s="78"/>
      <c r="M30" s="78" t="s">
        <v>2370</v>
      </c>
      <c r="N30" s="78">
        <v>3</v>
      </c>
      <c r="O30" s="78"/>
      <c r="P30" s="78"/>
      <c r="Q30" s="78" t="s">
        <v>2370</v>
      </c>
      <c r="R30" s="78">
        <v>1</v>
      </c>
      <c r="S30" s="78"/>
      <c r="T30" s="78"/>
      <c r="U30" s="78" t="s">
        <v>2378</v>
      </c>
      <c r="V30" s="78">
        <v>1</v>
      </c>
    </row>
    <row r="31" spans="1:22" ht="15">
      <c r="A31" s="78" t="s">
        <v>2342</v>
      </c>
      <c r="B31" s="78">
        <v>11</v>
      </c>
      <c r="C31" s="78"/>
      <c r="D31" s="78"/>
      <c r="E31" s="78" t="s">
        <v>2353</v>
      </c>
      <c r="F31" s="78">
        <v>4</v>
      </c>
      <c r="G31" s="78" t="s">
        <v>2345</v>
      </c>
      <c r="H31" s="78">
        <v>7</v>
      </c>
      <c r="I31" s="78" t="s">
        <v>2365</v>
      </c>
      <c r="J31" s="78">
        <v>2</v>
      </c>
      <c r="K31" s="78"/>
      <c r="L31" s="78"/>
      <c r="M31" s="78"/>
      <c r="N31" s="78"/>
      <c r="O31" s="78"/>
      <c r="P31" s="78"/>
      <c r="Q31" s="78" t="s">
        <v>2373</v>
      </c>
      <c r="R31" s="78">
        <v>1</v>
      </c>
      <c r="S31" s="78"/>
      <c r="T31" s="78"/>
      <c r="U31" s="78"/>
      <c r="V31" s="78"/>
    </row>
    <row r="32" spans="1:22" ht="15">
      <c r="A32" s="78" t="s">
        <v>622</v>
      </c>
      <c r="B32" s="78">
        <v>11</v>
      </c>
      <c r="C32" s="78"/>
      <c r="D32" s="78"/>
      <c r="E32" s="78" t="s">
        <v>2354</v>
      </c>
      <c r="F32" s="78">
        <v>4</v>
      </c>
      <c r="G32" s="78" t="s">
        <v>2346</v>
      </c>
      <c r="H32" s="78">
        <v>7</v>
      </c>
      <c r="I32" s="78" t="s">
        <v>2366</v>
      </c>
      <c r="J32" s="78">
        <v>1</v>
      </c>
      <c r="K32" s="78"/>
      <c r="L32" s="78"/>
      <c r="M32" s="78"/>
      <c r="N32" s="78"/>
      <c r="O32" s="78"/>
      <c r="P32" s="78"/>
      <c r="Q32" s="78" t="s">
        <v>2374</v>
      </c>
      <c r="R32" s="78">
        <v>1</v>
      </c>
      <c r="S32" s="78"/>
      <c r="T32" s="78"/>
      <c r="U32" s="78"/>
      <c r="V32" s="78"/>
    </row>
    <row r="33" spans="1:22" ht="15">
      <c r="A33" s="78" t="s">
        <v>2343</v>
      </c>
      <c r="B33" s="78">
        <v>11</v>
      </c>
      <c r="C33" s="78"/>
      <c r="D33" s="78"/>
      <c r="E33" s="78" t="s">
        <v>605</v>
      </c>
      <c r="F33" s="78">
        <v>2</v>
      </c>
      <c r="G33" s="78" t="s">
        <v>2347</v>
      </c>
      <c r="H33" s="78">
        <v>7</v>
      </c>
      <c r="I33" s="78" t="s">
        <v>2345</v>
      </c>
      <c r="J33" s="78">
        <v>1</v>
      </c>
      <c r="K33" s="78"/>
      <c r="L33" s="78"/>
      <c r="M33" s="78"/>
      <c r="N33" s="78"/>
      <c r="O33" s="78"/>
      <c r="P33" s="78"/>
      <c r="Q33" s="78"/>
      <c r="R33" s="78"/>
      <c r="S33" s="78"/>
      <c r="T33" s="78"/>
      <c r="U33" s="78"/>
      <c r="V33" s="78"/>
    </row>
    <row r="34" spans="1:22" ht="15">
      <c r="A34" s="78" t="s">
        <v>2344</v>
      </c>
      <c r="B34" s="78">
        <v>9</v>
      </c>
      <c r="C34" s="78"/>
      <c r="D34" s="78"/>
      <c r="E34" s="78" t="s">
        <v>2355</v>
      </c>
      <c r="F34" s="78">
        <v>2</v>
      </c>
      <c r="G34" s="78" t="s">
        <v>2360</v>
      </c>
      <c r="H34" s="78">
        <v>7</v>
      </c>
      <c r="I34" s="78"/>
      <c r="J34" s="78"/>
      <c r="K34" s="78"/>
      <c r="L34" s="78"/>
      <c r="M34" s="78"/>
      <c r="N34" s="78"/>
      <c r="O34" s="78"/>
      <c r="P34" s="78"/>
      <c r="Q34" s="78"/>
      <c r="R34" s="78"/>
      <c r="S34" s="78"/>
      <c r="T34" s="78"/>
      <c r="U34" s="78"/>
      <c r="V34" s="78"/>
    </row>
    <row r="35" spans="1:22" ht="15">
      <c r="A35" s="78" t="s">
        <v>2345</v>
      </c>
      <c r="B35" s="78">
        <v>8</v>
      </c>
      <c r="C35" s="78"/>
      <c r="D35" s="78"/>
      <c r="E35" s="78" t="s">
        <v>2356</v>
      </c>
      <c r="F35" s="78">
        <v>2</v>
      </c>
      <c r="G35" s="78" t="s">
        <v>2361</v>
      </c>
      <c r="H35" s="78">
        <v>7</v>
      </c>
      <c r="I35" s="78"/>
      <c r="J35" s="78"/>
      <c r="K35" s="78"/>
      <c r="L35" s="78"/>
      <c r="M35" s="78"/>
      <c r="N35" s="78"/>
      <c r="O35" s="78"/>
      <c r="P35" s="78"/>
      <c r="Q35" s="78"/>
      <c r="R35" s="78"/>
      <c r="S35" s="78"/>
      <c r="T35" s="78"/>
      <c r="U35" s="78"/>
      <c r="V35" s="78"/>
    </row>
    <row r="36" spans="1:22" ht="15">
      <c r="A36" s="78" t="s">
        <v>2346</v>
      </c>
      <c r="B36" s="78">
        <v>7</v>
      </c>
      <c r="C36" s="78"/>
      <c r="D36" s="78"/>
      <c r="E36" s="78" t="s">
        <v>2357</v>
      </c>
      <c r="F36" s="78">
        <v>2</v>
      </c>
      <c r="G36" s="78" t="s">
        <v>2362</v>
      </c>
      <c r="H36" s="78">
        <v>2</v>
      </c>
      <c r="I36" s="78"/>
      <c r="J36" s="78"/>
      <c r="K36" s="78"/>
      <c r="L36" s="78"/>
      <c r="M36" s="78"/>
      <c r="N36" s="78"/>
      <c r="O36" s="78"/>
      <c r="P36" s="78"/>
      <c r="Q36" s="78"/>
      <c r="R36" s="78"/>
      <c r="S36" s="78"/>
      <c r="T36" s="78"/>
      <c r="U36" s="78"/>
      <c r="V36" s="78"/>
    </row>
    <row r="37" spans="1:22" ht="15">
      <c r="A37" s="78" t="s">
        <v>2347</v>
      </c>
      <c r="B37" s="78">
        <v>7</v>
      </c>
      <c r="C37" s="78"/>
      <c r="D37" s="78"/>
      <c r="E37" s="78" t="s">
        <v>2358</v>
      </c>
      <c r="F37" s="78">
        <v>2</v>
      </c>
      <c r="G37" s="78" t="s">
        <v>2363</v>
      </c>
      <c r="H37" s="78">
        <v>2</v>
      </c>
      <c r="I37" s="78"/>
      <c r="J37" s="78"/>
      <c r="K37" s="78"/>
      <c r="L37" s="78"/>
      <c r="M37" s="78"/>
      <c r="N37" s="78"/>
      <c r="O37" s="78"/>
      <c r="P37" s="78"/>
      <c r="Q37" s="78"/>
      <c r="R37" s="78"/>
      <c r="S37" s="78"/>
      <c r="T37" s="78"/>
      <c r="U37" s="78"/>
      <c r="V37" s="78"/>
    </row>
    <row r="40" spans="1:22" ht="15" customHeight="1">
      <c r="A40" s="13" t="s">
        <v>2384</v>
      </c>
      <c r="B40" s="13" t="s">
        <v>2285</v>
      </c>
      <c r="C40" s="13" t="s">
        <v>2393</v>
      </c>
      <c r="D40" s="13" t="s">
        <v>2288</v>
      </c>
      <c r="E40" s="13" t="s">
        <v>2402</v>
      </c>
      <c r="F40" s="13" t="s">
        <v>2291</v>
      </c>
      <c r="G40" s="13" t="s">
        <v>2409</v>
      </c>
      <c r="H40" s="13" t="s">
        <v>2293</v>
      </c>
      <c r="I40" s="13" t="s">
        <v>2411</v>
      </c>
      <c r="J40" s="13" t="s">
        <v>2295</v>
      </c>
      <c r="K40" s="13" t="s">
        <v>2418</v>
      </c>
      <c r="L40" s="13" t="s">
        <v>2297</v>
      </c>
      <c r="M40" s="13" t="s">
        <v>2428</v>
      </c>
      <c r="N40" s="13" t="s">
        <v>2301</v>
      </c>
      <c r="O40" s="13" t="s">
        <v>2438</v>
      </c>
      <c r="P40" s="13" t="s">
        <v>2303</v>
      </c>
      <c r="Q40" s="13" t="s">
        <v>2446</v>
      </c>
      <c r="R40" s="13" t="s">
        <v>2305</v>
      </c>
      <c r="S40" s="78" t="s">
        <v>2451</v>
      </c>
      <c r="T40" s="78" t="s">
        <v>2307</v>
      </c>
      <c r="U40" s="78" t="s">
        <v>2452</v>
      </c>
      <c r="V40" s="78" t="s">
        <v>2308</v>
      </c>
    </row>
    <row r="41" spans="1:22" ht="15">
      <c r="A41" s="84" t="s">
        <v>2385</v>
      </c>
      <c r="B41" s="84">
        <v>147</v>
      </c>
      <c r="C41" s="84" t="s">
        <v>295</v>
      </c>
      <c r="D41" s="84">
        <v>32</v>
      </c>
      <c r="E41" s="84" t="s">
        <v>594</v>
      </c>
      <c r="F41" s="84">
        <v>15</v>
      </c>
      <c r="G41" s="84" t="s">
        <v>327</v>
      </c>
      <c r="H41" s="84">
        <v>13</v>
      </c>
      <c r="I41" s="84" t="s">
        <v>2391</v>
      </c>
      <c r="J41" s="84">
        <v>34</v>
      </c>
      <c r="K41" s="84" t="s">
        <v>343</v>
      </c>
      <c r="L41" s="84">
        <v>3</v>
      </c>
      <c r="M41" s="84" t="s">
        <v>313</v>
      </c>
      <c r="N41" s="84">
        <v>11</v>
      </c>
      <c r="O41" s="84" t="s">
        <v>2439</v>
      </c>
      <c r="P41" s="84">
        <v>10</v>
      </c>
      <c r="Q41" s="84" t="s">
        <v>594</v>
      </c>
      <c r="R41" s="84">
        <v>3</v>
      </c>
      <c r="S41" s="84"/>
      <c r="T41" s="84"/>
      <c r="U41" s="84"/>
      <c r="V41" s="84"/>
    </row>
    <row r="42" spans="1:22" ht="15">
      <c r="A42" s="84" t="s">
        <v>2386</v>
      </c>
      <c r="B42" s="84">
        <v>45</v>
      </c>
      <c r="C42" s="84" t="s">
        <v>2394</v>
      </c>
      <c r="D42" s="84">
        <v>31</v>
      </c>
      <c r="E42" s="84" t="s">
        <v>2390</v>
      </c>
      <c r="F42" s="84">
        <v>7</v>
      </c>
      <c r="G42" s="84" t="s">
        <v>594</v>
      </c>
      <c r="H42" s="84">
        <v>12</v>
      </c>
      <c r="I42" s="84" t="s">
        <v>2341</v>
      </c>
      <c r="J42" s="84">
        <v>18</v>
      </c>
      <c r="K42" s="84" t="s">
        <v>2419</v>
      </c>
      <c r="L42" s="84">
        <v>2</v>
      </c>
      <c r="M42" s="84" t="s">
        <v>2429</v>
      </c>
      <c r="N42" s="84">
        <v>10</v>
      </c>
      <c r="O42" s="84" t="s">
        <v>2440</v>
      </c>
      <c r="P42" s="84">
        <v>10</v>
      </c>
      <c r="Q42" s="84" t="s">
        <v>300</v>
      </c>
      <c r="R42" s="84">
        <v>3</v>
      </c>
      <c r="S42" s="84"/>
      <c r="T42" s="84"/>
      <c r="U42" s="84"/>
      <c r="V42" s="84"/>
    </row>
    <row r="43" spans="1:22" ht="15">
      <c r="A43" s="84" t="s">
        <v>2387</v>
      </c>
      <c r="B43" s="84">
        <v>0</v>
      </c>
      <c r="C43" s="84" t="s">
        <v>2395</v>
      </c>
      <c r="D43" s="84">
        <v>31</v>
      </c>
      <c r="E43" s="84" t="s">
        <v>2355</v>
      </c>
      <c r="F43" s="84">
        <v>7</v>
      </c>
      <c r="G43" s="84" t="s">
        <v>2342</v>
      </c>
      <c r="H43" s="84">
        <v>11</v>
      </c>
      <c r="I43" s="84" t="s">
        <v>228</v>
      </c>
      <c r="J43" s="84">
        <v>17</v>
      </c>
      <c r="K43" s="84" t="s">
        <v>2420</v>
      </c>
      <c r="L43" s="84">
        <v>2</v>
      </c>
      <c r="M43" s="84" t="s">
        <v>2430</v>
      </c>
      <c r="N43" s="84">
        <v>8</v>
      </c>
      <c r="O43" s="84" t="s">
        <v>2441</v>
      </c>
      <c r="P43" s="84">
        <v>10</v>
      </c>
      <c r="Q43" s="84" t="s">
        <v>2427</v>
      </c>
      <c r="R43" s="84">
        <v>3</v>
      </c>
      <c r="S43" s="84"/>
      <c r="T43" s="84"/>
      <c r="U43" s="84"/>
      <c r="V43" s="84"/>
    </row>
    <row r="44" spans="1:22" ht="15">
      <c r="A44" s="84" t="s">
        <v>2388</v>
      </c>
      <c r="B44" s="84">
        <v>2887</v>
      </c>
      <c r="C44" s="84" t="s">
        <v>2396</v>
      </c>
      <c r="D44" s="84">
        <v>31</v>
      </c>
      <c r="E44" s="84" t="s">
        <v>2403</v>
      </c>
      <c r="F44" s="84">
        <v>6</v>
      </c>
      <c r="G44" s="84" t="s">
        <v>335</v>
      </c>
      <c r="H44" s="84">
        <v>10</v>
      </c>
      <c r="I44" s="84" t="s">
        <v>2412</v>
      </c>
      <c r="J44" s="84">
        <v>17</v>
      </c>
      <c r="K44" s="84" t="s">
        <v>2421</v>
      </c>
      <c r="L44" s="84">
        <v>2</v>
      </c>
      <c r="M44" s="84" t="s">
        <v>2431</v>
      </c>
      <c r="N44" s="84">
        <v>8</v>
      </c>
      <c r="O44" s="84" t="s">
        <v>2442</v>
      </c>
      <c r="P44" s="84">
        <v>10</v>
      </c>
      <c r="Q44" s="84" t="s">
        <v>2447</v>
      </c>
      <c r="R44" s="84">
        <v>3</v>
      </c>
      <c r="S44" s="84"/>
      <c r="T44" s="84"/>
      <c r="U44" s="84"/>
      <c r="V44" s="84"/>
    </row>
    <row r="45" spans="1:22" ht="15">
      <c r="A45" s="84" t="s">
        <v>2389</v>
      </c>
      <c r="B45" s="84">
        <v>3079</v>
      </c>
      <c r="C45" s="84" t="s">
        <v>2397</v>
      </c>
      <c r="D45" s="84">
        <v>31</v>
      </c>
      <c r="E45" s="84" t="s">
        <v>2404</v>
      </c>
      <c r="F45" s="84">
        <v>5</v>
      </c>
      <c r="G45" s="84" t="s">
        <v>2344</v>
      </c>
      <c r="H45" s="84">
        <v>9</v>
      </c>
      <c r="I45" s="84" t="s">
        <v>2413</v>
      </c>
      <c r="J45" s="84">
        <v>17</v>
      </c>
      <c r="K45" s="84" t="s">
        <v>2422</v>
      </c>
      <c r="L45" s="84">
        <v>2</v>
      </c>
      <c r="M45" s="84" t="s">
        <v>2432</v>
      </c>
      <c r="N45" s="84">
        <v>8</v>
      </c>
      <c r="O45" s="84" t="s">
        <v>2363</v>
      </c>
      <c r="P45" s="84">
        <v>10</v>
      </c>
      <c r="Q45" s="84" t="s">
        <v>2425</v>
      </c>
      <c r="R45" s="84">
        <v>3</v>
      </c>
      <c r="S45" s="84"/>
      <c r="T45" s="84"/>
      <c r="U45" s="84"/>
      <c r="V45" s="84"/>
    </row>
    <row r="46" spans="1:22" ht="15">
      <c r="A46" s="84" t="s">
        <v>594</v>
      </c>
      <c r="B46" s="84">
        <v>64</v>
      </c>
      <c r="C46" s="84" t="s">
        <v>2398</v>
      </c>
      <c r="D46" s="84">
        <v>31</v>
      </c>
      <c r="E46" s="84" t="s">
        <v>2405</v>
      </c>
      <c r="F46" s="84">
        <v>4</v>
      </c>
      <c r="G46" s="84" t="s">
        <v>334</v>
      </c>
      <c r="H46" s="84">
        <v>8</v>
      </c>
      <c r="I46" s="84" t="s">
        <v>2414</v>
      </c>
      <c r="J46" s="84">
        <v>17</v>
      </c>
      <c r="K46" s="84" t="s">
        <v>2423</v>
      </c>
      <c r="L46" s="84">
        <v>2</v>
      </c>
      <c r="M46" s="84" t="s">
        <v>2433</v>
      </c>
      <c r="N46" s="84">
        <v>8</v>
      </c>
      <c r="O46" s="84" t="s">
        <v>2355</v>
      </c>
      <c r="P46" s="84">
        <v>10</v>
      </c>
      <c r="Q46" s="84" t="s">
        <v>2448</v>
      </c>
      <c r="R46" s="84">
        <v>3</v>
      </c>
      <c r="S46" s="84"/>
      <c r="T46" s="84"/>
      <c r="U46" s="84"/>
      <c r="V46" s="84"/>
    </row>
    <row r="47" spans="1:22" ht="15">
      <c r="A47" s="84" t="s">
        <v>2390</v>
      </c>
      <c r="B47" s="84">
        <v>45</v>
      </c>
      <c r="C47" s="84" t="s">
        <v>2392</v>
      </c>
      <c r="D47" s="84">
        <v>31</v>
      </c>
      <c r="E47" s="84" t="s">
        <v>2351</v>
      </c>
      <c r="F47" s="84">
        <v>4</v>
      </c>
      <c r="G47" s="84" t="s">
        <v>2410</v>
      </c>
      <c r="H47" s="84">
        <v>7</v>
      </c>
      <c r="I47" s="84" t="s">
        <v>2415</v>
      </c>
      <c r="J47" s="84">
        <v>17</v>
      </c>
      <c r="K47" s="84" t="s">
        <v>2424</v>
      </c>
      <c r="L47" s="84">
        <v>2</v>
      </c>
      <c r="M47" s="84" t="s">
        <v>2434</v>
      </c>
      <c r="N47" s="84">
        <v>8</v>
      </c>
      <c r="O47" s="84" t="s">
        <v>2343</v>
      </c>
      <c r="P47" s="84">
        <v>10</v>
      </c>
      <c r="Q47" s="84" t="s">
        <v>2390</v>
      </c>
      <c r="R47" s="84">
        <v>3</v>
      </c>
      <c r="S47" s="84"/>
      <c r="T47" s="84"/>
      <c r="U47" s="84"/>
      <c r="V47" s="84"/>
    </row>
    <row r="48" spans="1:22" ht="15">
      <c r="A48" s="84" t="s">
        <v>2355</v>
      </c>
      <c r="B48" s="84">
        <v>41</v>
      </c>
      <c r="C48" s="84" t="s">
        <v>2399</v>
      </c>
      <c r="D48" s="84">
        <v>31</v>
      </c>
      <c r="E48" s="84" t="s">
        <v>2406</v>
      </c>
      <c r="F48" s="84">
        <v>4</v>
      </c>
      <c r="G48" s="84" t="s">
        <v>2345</v>
      </c>
      <c r="H48" s="84">
        <v>7</v>
      </c>
      <c r="I48" s="84" t="s">
        <v>2416</v>
      </c>
      <c r="J48" s="84">
        <v>17</v>
      </c>
      <c r="K48" s="84" t="s">
        <v>2425</v>
      </c>
      <c r="L48" s="84">
        <v>2</v>
      </c>
      <c r="M48" s="84" t="s">
        <v>2435</v>
      </c>
      <c r="N48" s="84">
        <v>8</v>
      </c>
      <c r="O48" s="84" t="s">
        <v>2443</v>
      </c>
      <c r="P48" s="84">
        <v>10</v>
      </c>
      <c r="Q48" s="84" t="s">
        <v>2449</v>
      </c>
      <c r="R48" s="84">
        <v>2</v>
      </c>
      <c r="S48" s="84"/>
      <c r="T48" s="84"/>
      <c r="U48" s="84"/>
      <c r="V48" s="84"/>
    </row>
    <row r="49" spans="1:22" ht="15">
      <c r="A49" s="84" t="s">
        <v>2391</v>
      </c>
      <c r="B49" s="84">
        <v>34</v>
      </c>
      <c r="C49" s="84" t="s">
        <v>2400</v>
      </c>
      <c r="D49" s="84">
        <v>31</v>
      </c>
      <c r="E49" s="84" t="s">
        <v>2407</v>
      </c>
      <c r="F49" s="84">
        <v>4</v>
      </c>
      <c r="G49" s="84" t="s">
        <v>2346</v>
      </c>
      <c r="H49" s="84">
        <v>7</v>
      </c>
      <c r="I49" s="84" t="s">
        <v>2417</v>
      </c>
      <c r="J49" s="84">
        <v>17</v>
      </c>
      <c r="K49" s="84" t="s">
        <v>2426</v>
      </c>
      <c r="L49" s="84">
        <v>2</v>
      </c>
      <c r="M49" s="84" t="s">
        <v>2436</v>
      </c>
      <c r="N49" s="84">
        <v>8</v>
      </c>
      <c r="O49" s="84" t="s">
        <v>2444</v>
      </c>
      <c r="P49" s="84">
        <v>10</v>
      </c>
      <c r="Q49" s="84" t="s">
        <v>345</v>
      </c>
      <c r="R49" s="84">
        <v>2</v>
      </c>
      <c r="S49" s="84"/>
      <c r="T49" s="84"/>
      <c r="U49" s="84"/>
      <c r="V49" s="84"/>
    </row>
    <row r="50" spans="1:22" ht="15">
      <c r="A50" s="84" t="s">
        <v>2392</v>
      </c>
      <c r="B50" s="84">
        <v>34</v>
      </c>
      <c r="C50" s="84" t="s">
        <v>2401</v>
      </c>
      <c r="D50" s="84">
        <v>31</v>
      </c>
      <c r="E50" s="84" t="s">
        <v>2408</v>
      </c>
      <c r="F50" s="84">
        <v>4</v>
      </c>
      <c r="G50" s="84" t="s">
        <v>2347</v>
      </c>
      <c r="H50" s="84">
        <v>7</v>
      </c>
      <c r="I50" s="84" t="s">
        <v>2390</v>
      </c>
      <c r="J50" s="84">
        <v>17</v>
      </c>
      <c r="K50" s="84" t="s">
        <v>2427</v>
      </c>
      <c r="L50" s="84">
        <v>2</v>
      </c>
      <c r="M50" s="84" t="s">
        <v>2437</v>
      </c>
      <c r="N50" s="84">
        <v>8</v>
      </c>
      <c r="O50" s="84" t="s">
        <v>2445</v>
      </c>
      <c r="P50" s="84">
        <v>10</v>
      </c>
      <c r="Q50" s="84" t="s">
        <v>2450</v>
      </c>
      <c r="R50" s="84">
        <v>2</v>
      </c>
      <c r="S50" s="84"/>
      <c r="T50" s="84"/>
      <c r="U50" s="84"/>
      <c r="V50" s="84"/>
    </row>
    <row r="53" spans="1:22" ht="15" customHeight="1">
      <c r="A53" s="13" t="s">
        <v>2465</v>
      </c>
      <c r="B53" s="13" t="s">
        <v>2285</v>
      </c>
      <c r="C53" s="13" t="s">
        <v>2476</v>
      </c>
      <c r="D53" s="13" t="s">
        <v>2288</v>
      </c>
      <c r="E53" s="13" t="s">
        <v>2477</v>
      </c>
      <c r="F53" s="13" t="s">
        <v>2291</v>
      </c>
      <c r="G53" s="13" t="s">
        <v>2488</v>
      </c>
      <c r="H53" s="13" t="s">
        <v>2293</v>
      </c>
      <c r="I53" s="13" t="s">
        <v>2499</v>
      </c>
      <c r="J53" s="13" t="s">
        <v>2295</v>
      </c>
      <c r="K53" s="13" t="s">
        <v>2510</v>
      </c>
      <c r="L53" s="13" t="s">
        <v>2297</v>
      </c>
      <c r="M53" s="13" t="s">
        <v>2521</v>
      </c>
      <c r="N53" s="13" t="s">
        <v>2301</v>
      </c>
      <c r="O53" s="13" t="s">
        <v>2532</v>
      </c>
      <c r="P53" s="13" t="s">
        <v>2303</v>
      </c>
      <c r="Q53" s="13" t="s">
        <v>2543</v>
      </c>
      <c r="R53" s="13" t="s">
        <v>2305</v>
      </c>
      <c r="S53" s="78" t="s">
        <v>2554</v>
      </c>
      <c r="T53" s="78" t="s">
        <v>2307</v>
      </c>
      <c r="U53" s="78" t="s">
        <v>2555</v>
      </c>
      <c r="V53" s="78" t="s">
        <v>2308</v>
      </c>
    </row>
    <row r="54" spans="1:22" ht="15">
      <c r="A54" s="84" t="s">
        <v>2466</v>
      </c>
      <c r="B54" s="84">
        <v>31</v>
      </c>
      <c r="C54" s="84" t="s">
        <v>2466</v>
      </c>
      <c r="D54" s="84">
        <v>31</v>
      </c>
      <c r="E54" s="84" t="s">
        <v>2478</v>
      </c>
      <c r="F54" s="84">
        <v>5</v>
      </c>
      <c r="G54" s="84" t="s">
        <v>2489</v>
      </c>
      <c r="H54" s="84">
        <v>8</v>
      </c>
      <c r="I54" s="84" t="s">
        <v>2500</v>
      </c>
      <c r="J54" s="84">
        <v>17</v>
      </c>
      <c r="K54" s="84" t="s">
        <v>2511</v>
      </c>
      <c r="L54" s="84">
        <v>2</v>
      </c>
      <c r="M54" s="84" t="s">
        <v>2522</v>
      </c>
      <c r="N54" s="84">
        <v>8</v>
      </c>
      <c r="O54" s="84" t="s">
        <v>2533</v>
      </c>
      <c r="P54" s="84">
        <v>10</v>
      </c>
      <c r="Q54" s="84" t="s">
        <v>2544</v>
      </c>
      <c r="R54" s="84">
        <v>3</v>
      </c>
      <c r="S54" s="84"/>
      <c r="T54" s="84"/>
      <c r="U54" s="84"/>
      <c r="V54" s="84"/>
    </row>
    <row r="55" spans="1:22" ht="15">
      <c r="A55" s="84" t="s">
        <v>2467</v>
      </c>
      <c r="B55" s="84">
        <v>31</v>
      </c>
      <c r="C55" s="84" t="s">
        <v>2467</v>
      </c>
      <c r="D55" s="84">
        <v>31</v>
      </c>
      <c r="E55" s="84" t="s">
        <v>2479</v>
      </c>
      <c r="F55" s="84">
        <v>4</v>
      </c>
      <c r="G55" s="84" t="s">
        <v>2490</v>
      </c>
      <c r="H55" s="84">
        <v>7</v>
      </c>
      <c r="I55" s="84" t="s">
        <v>2501</v>
      </c>
      <c r="J55" s="84">
        <v>17</v>
      </c>
      <c r="K55" s="84" t="s">
        <v>2512</v>
      </c>
      <c r="L55" s="84">
        <v>2</v>
      </c>
      <c r="M55" s="84" t="s">
        <v>2523</v>
      </c>
      <c r="N55" s="84">
        <v>8</v>
      </c>
      <c r="O55" s="84" t="s">
        <v>2534</v>
      </c>
      <c r="P55" s="84">
        <v>10</v>
      </c>
      <c r="Q55" s="84" t="s">
        <v>2545</v>
      </c>
      <c r="R55" s="84">
        <v>3</v>
      </c>
      <c r="S55" s="84"/>
      <c r="T55" s="84"/>
      <c r="U55" s="84"/>
      <c r="V55" s="84"/>
    </row>
    <row r="56" spans="1:22" ht="15">
      <c r="A56" s="84" t="s">
        <v>2468</v>
      </c>
      <c r="B56" s="84">
        <v>31</v>
      </c>
      <c r="C56" s="84" t="s">
        <v>2468</v>
      </c>
      <c r="D56" s="84">
        <v>31</v>
      </c>
      <c r="E56" s="84" t="s">
        <v>2480</v>
      </c>
      <c r="F56" s="84">
        <v>4</v>
      </c>
      <c r="G56" s="84" t="s">
        <v>2491</v>
      </c>
      <c r="H56" s="84">
        <v>7</v>
      </c>
      <c r="I56" s="84" t="s">
        <v>2502</v>
      </c>
      <c r="J56" s="84">
        <v>17</v>
      </c>
      <c r="K56" s="84" t="s">
        <v>2513</v>
      </c>
      <c r="L56" s="84">
        <v>2</v>
      </c>
      <c r="M56" s="84" t="s">
        <v>2524</v>
      </c>
      <c r="N56" s="84">
        <v>8</v>
      </c>
      <c r="O56" s="84" t="s">
        <v>2535</v>
      </c>
      <c r="P56" s="84">
        <v>10</v>
      </c>
      <c r="Q56" s="84" t="s">
        <v>2546</v>
      </c>
      <c r="R56" s="84">
        <v>2</v>
      </c>
      <c r="S56" s="84"/>
      <c r="T56" s="84"/>
      <c r="U56" s="84"/>
      <c r="V56" s="84"/>
    </row>
    <row r="57" spans="1:22" ht="15">
      <c r="A57" s="84" t="s">
        <v>2469</v>
      </c>
      <c r="B57" s="84">
        <v>31</v>
      </c>
      <c r="C57" s="84" t="s">
        <v>2469</v>
      </c>
      <c r="D57" s="84">
        <v>31</v>
      </c>
      <c r="E57" s="84" t="s">
        <v>2481</v>
      </c>
      <c r="F57" s="84">
        <v>4</v>
      </c>
      <c r="G57" s="84" t="s">
        <v>2492</v>
      </c>
      <c r="H57" s="84">
        <v>7</v>
      </c>
      <c r="I57" s="84" t="s">
        <v>2503</v>
      </c>
      <c r="J57" s="84">
        <v>17</v>
      </c>
      <c r="K57" s="84" t="s">
        <v>2514</v>
      </c>
      <c r="L57" s="84">
        <v>2</v>
      </c>
      <c r="M57" s="84" t="s">
        <v>2525</v>
      </c>
      <c r="N57" s="84">
        <v>8</v>
      </c>
      <c r="O57" s="84" t="s">
        <v>2536</v>
      </c>
      <c r="P57" s="84">
        <v>10</v>
      </c>
      <c r="Q57" s="84" t="s">
        <v>2547</v>
      </c>
      <c r="R57" s="84">
        <v>2</v>
      </c>
      <c r="S57" s="84"/>
      <c r="T57" s="84"/>
      <c r="U57" s="84"/>
      <c r="V57" s="84"/>
    </row>
    <row r="58" spans="1:22" ht="15">
      <c r="A58" s="84" t="s">
        <v>2470</v>
      </c>
      <c r="B58" s="84">
        <v>31</v>
      </c>
      <c r="C58" s="84" t="s">
        <v>2470</v>
      </c>
      <c r="D58" s="84">
        <v>31</v>
      </c>
      <c r="E58" s="84" t="s">
        <v>2482</v>
      </c>
      <c r="F58" s="84">
        <v>4</v>
      </c>
      <c r="G58" s="84" t="s">
        <v>2493</v>
      </c>
      <c r="H58" s="84">
        <v>7</v>
      </c>
      <c r="I58" s="84" t="s">
        <v>2504</v>
      </c>
      <c r="J58" s="84">
        <v>17</v>
      </c>
      <c r="K58" s="84" t="s">
        <v>2515</v>
      </c>
      <c r="L58" s="84">
        <v>2</v>
      </c>
      <c r="M58" s="84" t="s">
        <v>2526</v>
      </c>
      <c r="N58" s="84">
        <v>8</v>
      </c>
      <c r="O58" s="84" t="s">
        <v>2537</v>
      </c>
      <c r="P58" s="84">
        <v>10</v>
      </c>
      <c r="Q58" s="84" t="s">
        <v>2548</v>
      </c>
      <c r="R58" s="84">
        <v>2</v>
      </c>
      <c r="S58" s="84"/>
      <c r="T58" s="84"/>
      <c r="U58" s="84"/>
      <c r="V58" s="84"/>
    </row>
    <row r="59" spans="1:22" ht="15">
      <c r="A59" s="84" t="s">
        <v>2471</v>
      </c>
      <c r="B59" s="84">
        <v>31</v>
      </c>
      <c r="C59" s="84" t="s">
        <v>2471</v>
      </c>
      <c r="D59" s="84">
        <v>31</v>
      </c>
      <c r="E59" s="84" t="s">
        <v>2483</v>
      </c>
      <c r="F59" s="84">
        <v>4</v>
      </c>
      <c r="G59" s="84" t="s">
        <v>2494</v>
      </c>
      <c r="H59" s="84">
        <v>7</v>
      </c>
      <c r="I59" s="84" t="s">
        <v>2505</v>
      </c>
      <c r="J59" s="84">
        <v>17</v>
      </c>
      <c r="K59" s="84" t="s">
        <v>2516</v>
      </c>
      <c r="L59" s="84">
        <v>2</v>
      </c>
      <c r="M59" s="84" t="s">
        <v>2527</v>
      </c>
      <c r="N59" s="84">
        <v>8</v>
      </c>
      <c r="O59" s="84" t="s">
        <v>2538</v>
      </c>
      <c r="P59" s="84">
        <v>10</v>
      </c>
      <c r="Q59" s="84" t="s">
        <v>2549</v>
      </c>
      <c r="R59" s="84">
        <v>2</v>
      </c>
      <c r="S59" s="84"/>
      <c r="T59" s="84"/>
      <c r="U59" s="84"/>
      <c r="V59" s="84"/>
    </row>
    <row r="60" spans="1:22" ht="15">
      <c r="A60" s="84" t="s">
        <v>2472</v>
      </c>
      <c r="B60" s="84">
        <v>31</v>
      </c>
      <c r="C60" s="84" t="s">
        <v>2472</v>
      </c>
      <c r="D60" s="84">
        <v>31</v>
      </c>
      <c r="E60" s="84" t="s">
        <v>2484</v>
      </c>
      <c r="F60" s="84">
        <v>4</v>
      </c>
      <c r="G60" s="84" t="s">
        <v>2495</v>
      </c>
      <c r="H60" s="84">
        <v>7</v>
      </c>
      <c r="I60" s="84" t="s">
        <v>2506</v>
      </c>
      <c r="J60" s="84">
        <v>17</v>
      </c>
      <c r="K60" s="84" t="s">
        <v>2517</v>
      </c>
      <c r="L60" s="84">
        <v>2</v>
      </c>
      <c r="M60" s="84" t="s">
        <v>2528</v>
      </c>
      <c r="N60" s="84">
        <v>8</v>
      </c>
      <c r="O60" s="84" t="s">
        <v>2539</v>
      </c>
      <c r="P60" s="84">
        <v>10</v>
      </c>
      <c r="Q60" s="84" t="s">
        <v>2550</v>
      </c>
      <c r="R60" s="84">
        <v>2</v>
      </c>
      <c r="S60" s="84"/>
      <c r="T60" s="84"/>
      <c r="U60" s="84"/>
      <c r="V60" s="84"/>
    </row>
    <row r="61" spans="1:22" ht="15">
      <c r="A61" s="84" t="s">
        <v>2473</v>
      </c>
      <c r="B61" s="84">
        <v>31</v>
      </c>
      <c r="C61" s="84" t="s">
        <v>2473</v>
      </c>
      <c r="D61" s="84">
        <v>31</v>
      </c>
      <c r="E61" s="84" t="s">
        <v>2485</v>
      </c>
      <c r="F61" s="84">
        <v>4</v>
      </c>
      <c r="G61" s="84" t="s">
        <v>2496</v>
      </c>
      <c r="H61" s="84">
        <v>7</v>
      </c>
      <c r="I61" s="84" t="s">
        <v>2507</v>
      </c>
      <c r="J61" s="84">
        <v>17</v>
      </c>
      <c r="K61" s="84" t="s">
        <v>2518</v>
      </c>
      <c r="L61" s="84">
        <v>2</v>
      </c>
      <c r="M61" s="84" t="s">
        <v>2529</v>
      </c>
      <c r="N61" s="84">
        <v>8</v>
      </c>
      <c r="O61" s="84" t="s">
        <v>2540</v>
      </c>
      <c r="P61" s="84">
        <v>10</v>
      </c>
      <c r="Q61" s="84" t="s">
        <v>2551</v>
      </c>
      <c r="R61" s="84">
        <v>2</v>
      </c>
      <c r="S61" s="84"/>
      <c r="T61" s="84"/>
      <c r="U61" s="84"/>
      <c r="V61" s="84"/>
    </row>
    <row r="62" spans="1:22" ht="15">
      <c r="A62" s="84" t="s">
        <v>2474</v>
      </c>
      <c r="B62" s="84">
        <v>31</v>
      </c>
      <c r="C62" s="84" t="s">
        <v>2474</v>
      </c>
      <c r="D62" s="84">
        <v>31</v>
      </c>
      <c r="E62" s="84" t="s">
        <v>2486</v>
      </c>
      <c r="F62" s="84">
        <v>4</v>
      </c>
      <c r="G62" s="84" t="s">
        <v>2497</v>
      </c>
      <c r="H62" s="84">
        <v>7</v>
      </c>
      <c r="I62" s="84" t="s">
        <v>2508</v>
      </c>
      <c r="J62" s="84">
        <v>17</v>
      </c>
      <c r="K62" s="84" t="s">
        <v>2519</v>
      </c>
      <c r="L62" s="84">
        <v>2</v>
      </c>
      <c r="M62" s="84" t="s">
        <v>2530</v>
      </c>
      <c r="N62" s="84">
        <v>8</v>
      </c>
      <c r="O62" s="84" t="s">
        <v>2541</v>
      </c>
      <c r="P62" s="84">
        <v>10</v>
      </c>
      <c r="Q62" s="84" t="s">
        <v>2552</v>
      </c>
      <c r="R62" s="84">
        <v>2</v>
      </c>
      <c r="S62" s="84"/>
      <c r="T62" s="84"/>
      <c r="U62" s="84"/>
      <c r="V62" s="84"/>
    </row>
    <row r="63" spans="1:22" ht="15">
      <c r="A63" s="84" t="s">
        <v>2475</v>
      </c>
      <c r="B63" s="84">
        <v>30</v>
      </c>
      <c r="C63" s="84" t="s">
        <v>2475</v>
      </c>
      <c r="D63" s="84">
        <v>30</v>
      </c>
      <c r="E63" s="84" t="s">
        <v>2487</v>
      </c>
      <c r="F63" s="84">
        <v>4</v>
      </c>
      <c r="G63" s="84" t="s">
        <v>2498</v>
      </c>
      <c r="H63" s="84">
        <v>7</v>
      </c>
      <c r="I63" s="84" t="s">
        <v>2509</v>
      </c>
      <c r="J63" s="84">
        <v>17</v>
      </c>
      <c r="K63" s="84" t="s">
        <v>2520</v>
      </c>
      <c r="L63" s="84">
        <v>2</v>
      </c>
      <c r="M63" s="84" t="s">
        <v>2531</v>
      </c>
      <c r="N63" s="84">
        <v>8</v>
      </c>
      <c r="O63" s="84" t="s">
        <v>2542</v>
      </c>
      <c r="P63" s="84">
        <v>10</v>
      </c>
      <c r="Q63" s="84" t="s">
        <v>2553</v>
      </c>
      <c r="R63" s="84">
        <v>2</v>
      </c>
      <c r="S63" s="84"/>
      <c r="T63" s="84"/>
      <c r="U63" s="84"/>
      <c r="V63" s="84"/>
    </row>
    <row r="66" spans="1:22" ht="15" customHeight="1">
      <c r="A66" s="13" t="s">
        <v>2569</v>
      </c>
      <c r="B66" s="13" t="s">
        <v>2285</v>
      </c>
      <c r="C66" s="78" t="s">
        <v>2573</v>
      </c>
      <c r="D66" s="78" t="s">
        <v>2288</v>
      </c>
      <c r="E66" s="78" t="s">
        <v>2574</v>
      </c>
      <c r="F66" s="78" t="s">
        <v>2291</v>
      </c>
      <c r="G66" s="13" t="s">
        <v>2577</v>
      </c>
      <c r="H66" s="13" t="s">
        <v>2293</v>
      </c>
      <c r="I66" s="78" t="s">
        <v>2579</v>
      </c>
      <c r="J66" s="78" t="s">
        <v>2295</v>
      </c>
      <c r="K66" s="13" t="s">
        <v>2581</v>
      </c>
      <c r="L66" s="13" t="s">
        <v>2297</v>
      </c>
      <c r="M66" s="78" t="s">
        <v>2583</v>
      </c>
      <c r="N66" s="78" t="s">
        <v>2301</v>
      </c>
      <c r="O66" s="78" t="s">
        <v>2585</v>
      </c>
      <c r="P66" s="78" t="s">
        <v>2303</v>
      </c>
      <c r="Q66" s="78" t="s">
        <v>2587</v>
      </c>
      <c r="R66" s="78" t="s">
        <v>2305</v>
      </c>
      <c r="S66" s="13" t="s">
        <v>2589</v>
      </c>
      <c r="T66" s="13" t="s">
        <v>2307</v>
      </c>
      <c r="U66" s="78" t="s">
        <v>2591</v>
      </c>
      <c r="V66" s="78" t="s">
        <v>2308</v>
      </c>
    </row>
    <row r="67" spans="1:22" ht="15">
      <c r="A67" s="78" t="s">
        <v>370</v>
      </c>
      <c r="B67" s="78">
        <v>1</v>
      </c>
      <c r="C67" s="78"/>
      <c r="D67" s="78"/>
      <c r="E67" s="78"/>
      <c r="F67" s="78"/>
      <c r="G67" s="78" t="s">
        <v>340</v>
      </c>
      <c r="H67" s="78">
        <v>1</v>
      </c>
      <c r="I67" s="78"/>
      <c r="J67" s="78"/>
      <c r="K67" s="78" t="s">
        <v>366</v>
      </c>
      <c r="L67" s="78">
        <v>1</v>
      </c>
      <c r="M67" s="78"/>
      <c r="N67" s="78"/>
      <c r="O67" s="78"/>
      <c r="P67" s="78"/>
      <c r="Q67" s="78"/>
      <c r="R67" s="78"/>
      <c r="S67" s="78" t="s">
        <v>353</v>
      </c>
      <c r="T67" s="78">
        <v>1</v>
      </c>
      <c r="U67" s="78"/>
      <c r="V67" s="78"/>
    </row>
    <row r="68" spans="1:22" ht="15">
      <c r="A68" s="78" t="s">
        <v>366</v>
      </c>
      <c r="B68" s="78">
        <v>1</v>
      </c>
      <c r="C68" s="78"/>
      <c r="D68" s="78"/>
      <c r="E68" s="78"/>
      <c r="F68" s="78"/>
      <c r="G68" s="78" t="s">
        <v>370</v>
      </c>
      <c r="H68" s="78">
        <v>1</v>
      </c>
      <c r="I68" s="78"/>
      <c r="J68" s="78"/>
      <c r="K68" s="78" t="s">
        <v>360</v>
      </c>
      <c r="L68" s="78">
        <v>1</v>
      </c>
      <c r="M68" s="78"/>
      <c r="N68" s="78"/>
      <c r="O68" s="78"/>
      <c r="P68" s="78"/>
      <c r="Q68" s="78"/>
      <c r="R68" s="78"/>
      <c r="S68" s="78"/>
      <c r="T68" s="78"/>
      <c r="U68" s="78"/>
      <c r="V68" s="78"/>
    </row>
    <row r="69" spans="1:22" ht="15">
      <c r="A69" s="78" t="s">
        <v>360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353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340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337</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2570</v>
      </c>
      <c r="B75" s="13" t="s">
        <v>2285</v>
      </c>
      <c r="C75" s="13" t="s">
        <v>2575</v>
      </c>
      <c r="D75" s="13" t="s">
        <v>2288</v>
      </c>
      <c r="E75" s="78" t="s">
        <v>2576</v>
      </c>
      <c r="F75" s="78" t="s">
        <v>2291</v>
      </c>
      <c r="G75" s="13" t="s">
        <v>2578</v>
      </c>
      <c r="H75" s="13" t="s">
        <v>2293</v>
      </c>
      <c r="I75" s="13" t="s">
        <v>2580</v>
      </c>
      <c r="J75" s="13" t="s">
        <v>2295</v>
      </c>
      <c r="K75" s="13" t="s">
        <v>2582</v>
      </c>
      <c r="L75" s="13" t="s">
        <v>2297</v>
      </c>
      <c r="M75" s="13" t="s">
        <v>2584</v>
      </c>
      <c r="N75" s="13" t="s">
        <v>2301</v>
      </c>
      <c r="O75" s="13" t="s">
        <v>2586</v>
      </c>
      <c r="P75" s="13" t="s">
        <v>2303</v>
      </c>
      <c r="Q75" s="13" t="s">
        <v>2588</v>
      </c>
      <c r="R75" s="13" t="s">
        <v>2305</v>
      </c>
      <c r="S75" s="13" t="s">
        <v>2590</v>
      </c>
      <c r="T75" s="13" t="s">
        <v>2307</v>
      </c>
      <c r="U75" s="13" t="s">
        <v>2592</v>
      </c>
      <c r="V75" s="13" t="s">
        <v>2308</v>
      </c>
    </row>
    <row r="76" spans="1:22" ht="15">
      <c r="A76" s="78" t="s">
        <v>295</v>
      </c>
      <c r="B76" s="78">
        <v>32</v>
      </c>
      <c r="C76" s="78" t="s">
        <v>295</v>
      </c>
      <c r="D76" s="78">
        <v>32</v>
      </c>
      <c r="E76" s="78"/>
      <c r="F76" s="78"/>
      <c r="G76" s="78" t="s">
        <v>327</v>
      </c>
      <c r="H76" s="78">
        <v>13</v>
      </c>
      <c r="I76" s="78" t="s">
        <v>228</v>
      </c>
      <c r="J76" s="78">
        <v>17</v>
      </c>
      <c r="K76" s="78" t="s">
        <v>343</v>
      </c>
      <c r="L76" s="78">
        <v>3</v>
      </c>
      <c r="M76" s="78" t="s">
        <v>313</v>
      </c>
      <c r="N76" s="78">
        <v>11</v>
      </c>
      <c r="O76" s="78" t="s">
        <v>297</v>
      </c>
      <c r="P76" s="78">
        <v>9</v>
      </c>
      <c r="Q76" s="78" t="s">
        <v>345</v>
      </c>
      <c r="R76" s="78">
        <v>4</v>
      </c>
      <c r="S76" s="78" t="s">
        <v>352</v>
      </c>
      <c r="T76" s="78">
        <v>1</v>
      </c>
      <c r="U76" s="78" t="s">
        <v>379</v>
      </c>
      <c r="V76" s="78">
        <v>1</v>
      </c>
    </row>
    <row r="77" spans="1:22" ht="15">
      <c r="A77" s="78" t="s">
        <v>228</v>
      </c>
      <c r="B77" s="78">
        <v>17</v>
      </c>
      <c r="C77" s="78" t="s">
        <v>342</v>
      </c>
      <c r="D77" s="78">
        <v>2</v>
      </c>
      <c r="E77" s="78"/>
      <c r="F77" s="78"/>
      <c r="G77" s="78" t="s">
        <v>335</v>
      </c>
      <c r="H77" s="78">
        <v>10</v>
      </c>
      <c r="I77" s="78" t="s">
        <v>338</v>
      </c>
      <c r="J77" s="78">
        <v>1</v>
      </c>
      <c r="K77" s="78" t="s">
        <v>365</v>
      </c>
      <c r="L77" s="78">
        <v>1</v>
      </c>
      <c r="M77" s="78"/>
      <c r="N77" s="78"/>
      <c r="O77" s="78" t="s">
        <v>2571</v>
      </c>
      <c r="P77" s="78">
        <v>9</v>
      </c>
      <c r="Q77" s="78" t="s">
        <v>300</v>
      </c>
      <c r="R77" s="78">
        <v>3</v>
      </c>
      <c r="S77" s="78" t="s">
        <v>351</v>
      </c>
      <c r="T77" s="78">
        <v>1</v>
      </c>
      <c r="U77" s="78" t="s">
        <v>378</v>
      </c>
      <c r="V77" s="78">
        <v>1</v>
      </c>
    </row>
    <row r="78" spans="1:22" ht="15">
      <c r="A78" s="78" t="s">
        <v>327</v>
      </c>
      <c r="B78" s="78">
        <v>13</v>
      </c>
      <c r="C78" s="78"/>
      <c r="D78" s="78"/>
      <c r="E78" s="78"/>
      <c r="F78" s="78"/>
      <c r="G78" s="78" t="s">
        <v>334</v>
      </c>
      <c r="H78" s="78">
        <v>8</v>
      </c>
      <c r="I78" s="78"/>
      <c r="J78" s="78"/>
      <c r="K78" s="78" t="s">
        <v>364</v>
      </c>
      <c r="L78" s="78">
        <v>1</v>
      </c>
      <c r="M78" s="78"/>
      <c r="N78" s="78"/>
      <c r="O78" s="78"/>
      <c r="P78" s="78"/>
      <c r="Q78" s="78" t="s">
        <v>355</v>
      </c>
      <c r="R78" s="78">
        <v>2</v>
      </c>
      <c r="S78" s="78" t="s">
        <v>350</v>
      </c>
      <c r="T78" s="78">
        <v>1</v>
      </c>
      <c r="U78" s="78" t="s">
        <v>377</v>
      </c>
      <c r="V78" s="78">
        <v>1</v>
      </c>
    </row>
    <row r="79" spans="1:22" ht="15">
      <c r="A79" s="78" t="s">
        <v>313</v>
      </c>
      <c r="B79" s="78">
        <v>11</v>
      </c>
      <c r="C79" s="78"/>
      <c r="D79" s="78"/>
      <c r="E79" s="78"/>
      <c r="F79" s="78"/>
      <c r="G79" s="78" t="s">
        <v>2572</v>
      </c>
      <c r="H79" s="78">
        <v>6</v>
      </c>
      <c r="I79" s="78"/>
      <c r="J79" s="78"/>
      <c r="K79" s="78" t="s">
        <v>363</v>
      </c>
      <c r="L79" s="78">
        <v>1</v>
      </c>
      <c r="M79" s="78"/>
      <c r="N79" s="78"/>
      <c r="O79" s="78"/>
      <c r="P79" s="78"/>
      <c r="Q79" s="78" t="s">
        <v>344</v>
      </c>
      <c r="R79" s="78">
        <v>2</v>
      </c>
      <c r="S79" s="78" t="s">
        <v>349</v>
      </c>
      <c r="T79" s="78">
        <v>1</v>
      </c>
      <c r="U79" s="78"/>
      <c r="V79" s="78"/>
    </row>
    <row r="80" spans="1:22" ht="15">
      <c r="A80" s="78" t="s">
        <v>335</v>
      </c>
      <c r="B80" s="78">
        <v>10</v>
      </c>
      <c r="C80" s="78"/>
      <c r="D80" s="78"/>
      <c r="E80" s="78"/>
      <c r="F80" s="78"/>
      <c r="G80" s="78" t="s">
        <v>331</v>
      </c>
      <c r="H80" s="78">
        <v>2</v>
      </c>
      <c r="I80" s="78"/>
      <c r="J80" s="78"/>
      <c r="K80" s="78" t="s">
        <v>362</v>
      </c>
      <c r="L80" s="78">
        <v>1</v>
      </c>
      <c r="M80" s="78"/>
      <c r="N80" s="78"/>
      <c r="O80" s="78"/>
      <c r="P80" s="78"/>
      <c r="Q80" s="78" t="s">
        <v>341</v>
      </c>
      <c r="R80" s="78">
        <v>1</v>
      </c>
      <c r="S80" s="78" t="s">
        <v>348</v>
      </c>
      <c r="T80" s="78">
        <v>1</v>
      </c>
      <c r="U80" s="78"/>
      <c r="V80" s="78"/>
    </row>
    <row r="81" spans="1:22" ht="15">
      <c r="A81" s="78" t="s">
        <v>297</v>
      </c>
      <c r="B81" s="78">
        <v>9</v>
      </c>
      <c r="C81" s="78"/>
      <c r="D81" s="78"/>
      <c r="E81" s="78"/>
      <c r="F81" s="78"/>
      <c r="G81" s="78" t="s">
        <v>369</v>
      </c>
      <c r="H81" s="78">
        <v>2</v>
      </c>
      <c r="I81" s="78"/>
      <c r="J81" s="78"/>
      <c r="K81" s="78" t="s">
        <v>361</v>
      </c>
      <c r="L81" s="78">
        <v>1</v>
      </c>
      <c r="M81" s="78"/>
      <c r="N81" s="78"/>
      <c r="O81" s="78"/>
      <c r="P81" s="78"/>
      <c r="Q81" s="78"/>
      <c r="R81" s="78"/>
      <c r="S81" s="78" t="s">
        <v>347</v>
      </c>
      <c r="T81" s="78">
        <v>1</v>
      </c>
      <c r="U81" s="78"/>
      <c r="V81" s="78"/>
    </row>
    <row r="82" spans="1:22" ht="15">
      <c r="A82" s="78" t="s">
        <v>2571</v>
      </c>
      <c r="B82" s="78">
        <v>9</v>
      </c>
      <c r="C82" s="78"/>
      <c r="D82" s="78"/>
      <c r="E82" s="78"/>
      <c r="F82" s="78"/>
      <c r="G82" s="78" t="s">
        <v>371</v>
      </c>
      <c r="H82" s="78">
        <v>1</v>
      </c>
      <c r="I82" s="78"/>
      <c r="J82" s="78"/>
      <c r="K82" s="78" t="s">
        <v>359</v>
      </c>
      <c r="L82" s="78">
        <v>1</v>
      </c>
      <c r="M82" s="78"/>
      <c r="N82" s="78"/>
      <c r="O82" s="78"/>
      <c r="P82" s="78"/>
      <c r="Q82" s="78"/>
      <c r="R82" s="78"/>
      <c r="S82" s="78" t="s">
        <v>346</v>
      </c>
      <c r="T82" s="78">
        <v>1</v>
      </c>
      <c r="U82" s="78"/>
      <c r="V82" s="78"/>
    </row>
    <row r="83" spans="1:22" ht="15">
      <c r="A83" s="78" t="s">
        <v>334</v>
      </c>
      <c r="B83" s="78">
        <v>8</v>
      </c>
      <c r="C83" s="78"/>
      <c r="D83" s="78"/>
      <c r="E83" s="78"/>
      <c r="F83" s="78"/>
      <c r="G83" s="78" t="s">
        <v>370</v>
      </c>
      <c r="H83" s="78">
        <v>1</v>
      </c>
      <c r="I83" s="78"/>
      <c r="J83" s="78"/>
      <c r="K83" s="78" t="s">
        <v>358</v>
      </c>
      <c r="L83" s="78">
        <v>1</v>
      </c>
      <c r="M83" s="78"/>
      <c r="N83" s="78"/>
      <c r="O83" s="78"/>
      <c r="P83" s="78"/>
      <c r="Q83" s="78"/>
      <c r="R83" s="78"/>
      <c r="S83" s="78"/>
      <c r="T83" s="78"/>
      <c r="U83" s="78"/>
      <c r="V83" s="78"/>
    </row>
    <row r="84" spans="1:22" ht="15">
      <c r="A84" s="78" t="s">
        <v>2572</v>
      </c>
      <c r="B84" s="78">
        <v>6</v>
      </c>
      <c r="C84" s="78"/>
      <c r="D84" s="78"/>
      <c r="E84" s="78"/>
      <c r="F84" s="78"/>
      <c r="G84" s="78" t="s">
        <v>368</v>
      </c>
      <c r="H84" s="78">
        <v>1</v>
      </c>
      <c r="I84" s="78"/>
      <c r="J84" s="78"/>
      <c r="K84" s="78" t="s">
        <v>357</v>
      </c>
      <c r="L84" s="78">
        <v>1</v>
      </c>
      <c r="M84" s="78"/>
      <c r="N84" s="78"/>
      <c r="O84" s="78"/>
      <c r="P84" s="78"/>
      <c r="Q84" s="78"/>
      <c r="R84" s="78"/>
      <c r="S84" s="78"/>
      <c r="T84" s="78"/>
      <c r="U84" s="78"/>
      <c r="V84" s="78"/>
    </row>
    <row r="85" spans="1:22" ht="15">
      <c r="A85" s="78" t="s">
        <v>345</v>
      </c>
      <c r="B85" s="78">
        <v>4</v>
      </c>
      <c r="C85" s="78"/>
      <c r="D85" s="78"/>
      <c r="E85" s="78"/>
      <c r="F85" s="78"/>
      <c r="G85" s="78" t="s">
        <v>373</v>
      </c>
      <c r="H85" s="78">
        <v>1</v>
      </c>
      <c r="I85" s="78"/>
      <c r="J85" s="78"/>
      <c r="K85" s="78" t="s">
        <v>356</v>
      </c>
      <c r="L85" s="78">
        <v>1</v>
      </c>
      <c r="M85" s="78"/>
      <c r="N85" s="78"/>
      <c r="O85" s="78"/>
      <c r="P85" s="78"/>
      <c r="Q85" s="78"/>
      <c r="R85" s="78"/>
      <c r="S85" s="78"/>
      <c r="T85" s="78"/>
      <c r="U85" s="78"/>
      <c r="V85" s="78"/>
    </row>
    <row r="88" spans="1:22" ht="15" customHeight="1">
      <c r="A88" s="13" t="s">
        <v>2607</v>
      </c>
      <c r="B88" s="13" t="s">
        <v>2285</v>
      </c>
      <c r="C88" s="13" t="s">
        <v>2608</v>
      </c>
      <c r="D88" s="13" t="s">
        <v>2288</v>
      </c>
      <c r="E88" s="13" t="s">
        <v>2609</v>
      </c>
      <c r="F88" s="13" t="s">
        <v>2291</v>
      </c>
      <c r="G88" s="13" t="s">
        <v>2610</v>
      </c>
      <c r="H88" s="13" t="s">
        <v>2293</v>
      </c>
      <c r="I88" s="13" t="s">
        <v>2611</v>
      </c>
      <c r="J88" s="13" t="s">
        <v>2295</v>
      </c>
      <c r="K88" s="13" t="s">
        <v>2612</v>
      </c>
      <c r="L88" s="13" t="s">
        <v>2297</v>
      </c>
      <c r="M88" s="13" t="s">
        <v>2613</v>
      </c>
      <c r="N88" s="13" t="s">
        <v>2301</v>
      </c>
      <c r="O88" s="13" t="s">
        <v>2614</v>
      </c>
      <c r="P88" s="13" t="s">
        <v>2303</v>
      </c>
      <c r="Q88" s="13" t="s">
        <v>2615</v>
      </c>
      <c r="R88" s="13" t="s">
        <v>2305</v>
      </c>
      <c r="S88" s="13" t="s">
        <v>2616</v>
      </c>
      <c r="T88" s="13" t="s">
        <v>2307</v>
      </c>
      <c r="U88" s="13" t="s">
        <v>2617</v>
      </c>
      <c r="V88" s="13" t="s">
        <v>2308</v>
      </c>
    </row>
    <row r="89" spans="1:22" ht="15">
      <c r="A89" s="114" t="s">
        <v>302</v>
      </c>
      <c r="B89" s="78">
        <v>965569</v>
      </c>
      <c r="C89" s="114" t="s">
        <v>271</v>
      </c>
      <c r="D89" s="78">
        <v>466063</v>
      </c>
      <c r="E89" s="114" t="s">
        <v>321</v>
      </c>
      <c r="F89" s="78">
        <v>69098</v>
      </c>
      <c r="G89" s="114" t="s">
        <v>327</v>
      </c>
      <c r="H89" s="78">
        <v>74831</v>
      </c>
      <c r="I89" s="114" t="s">
        <v>232</v>
      </c>
      <c r="J89" s="78">
        <v>488049</v>
      </c>
      <c r="K89" s="114" t="s">
        <v>361</v>
      </c>
      <c r="L89" s="78">
        <v>34968</v>
      </c>
      <c r="M89" s="114" t="s">
        <v>255</v>
      </c>
      <c r="N89" s="78">
        <v>410338</v>
      </c>
      <c r="O89" s="114" t="s">
        <v>233</v>
      </c>
      <c r="P89" s="78">
        <v>135249</v>
      </c>
      <c r="Q89" s="114" t="s">
        <v>344</v>
      </c>
      <c r="R89" s="78">
        <v>81363</v>
      </c>
      <c r="S89" s="114" t="s">
        <v>302</v>
      </c>
      <c r="T89" s="78">
        <v>965569</v>
      </c>
      <c r="U89" s="114" t="s">
        <v>332</v>
      </c>
      <c r="V89" s="78">
        <v>49377</v>
      </c>
    </row>
    <row r="90" spans="1:22" ht="15">
      <c r="A90" s="114" t="s">
        <v>232</v>
      </c>
      <c r="B90" s="78">
        <v>488049</v>
      </c>
      <c r="C90" s="114" t="s">
        <v>274</v>
      </c>
      <c r="D90" s="78">
        <v>156308</v>
      </c>
      <c r="E90" s="114" t="s">
        <v>330</v>
      </c>
      <c r="F90" s="78">
        <v>57283</v>
      </c>
      <c r="G90" s="114" t="s">
        <v>369</v>
      </c>
      <c r="H90" s="78">
        <v>56914</v>
      </c>
      <c r="I90" s="114" t="s">
        <v>229</v>
      </c>
      <c r="J90" s="78">
        <v>279806</v>
      </c>
      <c r="K90" s="114" t="s">
        <v>325</v>
      </c>
      <c r="L90" s="78">
        <v>26424</v>
      </c>
      <c r="M90" s="114" t="s">
        <v>306</v>
      </c>
      <c r="N90" s="78">
        <v>150798</v>
      </c>
      <c r="O90" s="114" t="s">
        <v>298</v>
      </c>
      <c r="P90" s="78">
        <v>115027</v>
      </c>
      <c r="Q90" s="114" t="s">
        <v>257</v>
      </c>
      <c r="R90" s="78">
        <v>44759</v>
      </c>
      <c r="S90" s="114" t="s">
        <v>353</v>
      </c>
      <c r="T90" s="78">
        <v>41396</v>
      </c>
      <c r="U90" s="114" t="s">
        <v>377</v>
      </c>
      <c r="V90" s="78">
        <v>3619</v>
      </c>
    </row>
    <row r="91" spans="1:22" ht="15">
      <c r="A91" s="114" t="s">
        <v>271</v>
      </c>
      <c r="B91" s="78">
        <v>466063</v>
      </c>
      <c r="C91" s="114" t="s">
        <v>270</v>
      </c>
      <c r="D91" s="78">
        <v>101746</v>
      </c>
      <c r="E91" s="114" t="s">
        <v>258</v>
      </c>
      <c r="F91" s="78">
        <v>30455</v>
      </c>
      <c r="G91" s="114" t="s">
        <v>370</v>
      </c>
      <c r="H91" s="78">
        <v>49525</v>
      </c>
      <c r="I91" s="114" t="s">
        <v>245</v>
      </c>
      <c r="J91" s="78">
        <v>227544</v>
      </c>
      <c r="K91" s="114" t="s">
        <v>356</v>
      </c>
      <c r="L91" s="78">
        <v>11879</v>
      </c>
      <c r="M91" s="114" t="s">
        <v>303</v>
      </c>
      <c r="N91" s="78">
        <v>94512</v>
      </c>
      <c r="O91" s="114" t="s">
        <v>218</v>
      </c>
      <c r="P91" s="78">
        <v>93958</v>
      </c>
      <c r="Q91" s="114" t="s">
        <v>317</v>
      </c>
      <c r="R91" s="78">
        <v>41367</v>
      </c>
      <c r="S91" s="114" t="s">
        <v>350</v>
      </c>
      <c r="T91" s="78">
        <v>25671</v>
      </c>
      <c r="U91" s="114" t="s">
        <v>379</v>
      </c>
      <c r="V91" s="78">
        <v>2100</v>
      </c>
    </row>
    <row r="92" spans="1:22" ht="15">
      <c r="A92" s="114" t="s">
        <v>255</v>
      </c>
      <c r="B92" s="78">
        <v>410338</v>
      </c>
      <c r="C92" s="114" t="s">
        <v>265</v>
      </c>
      <c r="D92" s="78">
        <v>90969</v>
      </c>
      <c r="E92" s="114" t="s">
        <v>251</v>
      </c>
      <c r="F92" s="78">
        <v>30379</v>
      </c>
      <c r="G92" s="114" t="s">
        <v>340</v>
      </c>
      <c r="H92" s="78">
        <v>25484</v>
      </c>
      <c r="I92" s="114" t="s">
        <v>238</v>
      </c>
      <c r="J92" s="78">
        <v>172278</v>
      </c>
      <c r="K92" s="114" t="s">
        <v>359</v>
      </c>
      <c r="L92" s="78">
        <v>5469</v>
      </c>
      <c r="M92" s="114" t="s">
        <v>309</v>
      </c>
      <c r="N92" s="78">
        <v>74542</v>
      </c>
      <c r="O92" s="114" t="s">
        <v>247</v>
      </c>
      <c r="P92" s="78">
        <v>81345</v>
      </c>
      <c r="Q92" s="114" t="s">
        <v>345</v>
      </c>
      <c r="R92" s="78">
        <v>40062</v>
      </c>
      <c r="S92" s="114" t="s">
        <v>346</v>
      </c>
      <c r="T92" s="78">
        <v>20695</v>
      </c>
      <c r="U92" s="114" t="s">
        <v>378</v>
      </c>
      <c r="V92" s="78">
        <v>1314</v>
      </c>
    </row>
    <row r="93" spans="1:22" ht="15">
      <c r="A93" s="114" t="s">
        <v>229</v>
      </c>
      <c r="B93" s="78">
        <v>279806</v>
      </c>
      <c r="C93" s="114" t="s">
        <v>294</v>
      </c>
      <c r="D93" s="78">
        <v>76617</v>
      </c>
      <c r="E93" s="114" t="s">
        <v>315</v>
      </c>
      <c r="F93" s="78">
        <v>28887</v>
      </c>
      <c r="G93" s="114" t="s">
        <v>329</v>
      </c>
      <c r="H93" s="78">
        <v>25002</v>
      </c>
      <c r="I93" s="114" t="s">
        <v>223</v>
      </c>
      <c r="J93" s="78">
        <v>166300</v>
      </c>
      <c r="K93" s="114" t="s">
        <v>358</v>
      </c>
      <c r="L93" s="78">
        <v>3192</v>
      </c>
      <c r="M93" s="114" t="s">
        <v>305</v>
      </c>
      <c r="N93" s="78">
        <v>60697</v>
      </c>
      <c r="O93" s="114" t="s">
        <v>297</v>
      </c>
      <c r="P93" s="78">
        <v>67998</v>
      </c>
      <c r="Q93" s="114" t="s">
        <v>300</v>
      </c>
      <c r="R93" s="78">
        <v>19500</v>
      </c>
      <c r="S93" s="114" t="s">
        <v>349</v>
      </c>
      <c r="T93" s="78">
        <v>10785</v>
      </c>
      <c r="U93" s="114"/>
      <c r="V93" s="78"/>
    </row>
    <row r="94" spans="1:22" ht="15">
      <c r="A94" s="114" t="s">
        <v>245</v>
      </c>
      <c r="B94" s="78">
        <v>227544</v>
      </c>
      <c r="C94" s="114" t="s">
        <v>278</v>
      </c>
      <c r="D94" s="78">
        <v>73348</v>
      </c>
      <c r="E94" s="114" t="s">
        <v>333</v>
      </c>
      <c r="F94" s="78">
        <v>6009</v>
      </c>
      <c r="G94" s="114" t="s">
        <v>253</v>
      </c>
      <c r="H94" s="78">
        <v>21698</v>
      </c>
      <c r="I94" s="114" t="s">
        <v>231</v>
      </c>
      <c r="J94" s="78">
        <v>140135</v>
      </c>
      <c r="K94" s="114" t="s">
        <v>343</v>
      </c>
      <c r="L94" s="78">
        <v>3028</v>
      </c>
      <c r="M94" s="114" t="s">
        <v>308</v>
      </c>
      <c r="N94" s="78">
        <v>50475</v>
      </c>
      <c r="O94" s="114" t="s">
        <v>216</v>
      </c>
      <c r="P94" s="78">
        <v>29418</v>
      </c>
      <c r="Q94" s="114" t="s">
        <v>341</v>
      </c>
      <c r="R94" s="78">
        <v>15640</v>
      </c>
      <c r="S94" s="114" t="s">
        <v>352</v>
      </c>
      <c r="T94" s="78">
        <v>3975</v>
      </c>
      <c r="U94" s="114"/>
      <c r="V94" s="78"/>
    </row>
    <row r="95" spans="1:22" ht="15">
      <c r="A95" s="114" t="s">
        <v>238</v>
      </c>
      <c r="B95" s="78">
        <v>172278</v>
      </c>
      <c r="C95" s="114" t="s">
        <v>296</v>
      </c>
      <c r="D95" s="78">
        <v>38178</v>
      </c>
      <c r="E95" s="114" t="s">
        <v>312</v>
      </c>
      <c r="F95" s="78">
        <v>5409</v>
      </c>
      <c r="G95" s="114" t="s">
        <v>225</v>
      </c>
      <c r="H95" s="78">
        <v>19258</v>
      </c>
      <c r="I95" s="114" t="s">
        <v>249</v>
      </c>
      <c r="J95" s="78">
        <v>61905</v>
      </c>
      <c r="K95" s="114" t="s">
        <v>363</v>
      </c>
      <c r="L95" s="78">
        <v>2750</v>
      </c>
      <c r="M95" s="114" t="s">
        <v>242</v>
      </c>
      <c r="N95" s="78">
        <v>41183</v>
      </c>
      <c r="O95" s="114" t="s">
        <v>222</v>
      </c>
      <c r="P95" s="78">
        <v>9422</v>
      </c>
      <c r="Q95" s="114" t="s">
        <v>301</v>
      </c>
      <c r="R95" s="78">
        <v>14140</v>
      </c>
      <c r="S95" s="114" t="s">
        <v>351</v>
      </c>
      <c r="T95" s="78">
        <v>2692</v>
      </c>
      <c r="U95" s="114"/>
      <c r="V95" s="78"/>
    </row>
    <row r="96" spans="1:22" ht="15">
      <c r="A96" s="114" t="s">
        <v>223</v>
      </c>
      <c r="B96" s="78">
        <v>166300</v>
      </c>
      <c r="C96" s="114" t="s">
        <v>284</v>
      </c>
      <c r="D96" s="78">
        <v>36839</v>
      </c>
      <c r="E96" s="114" t="s">
        <v>324</v>
      </c>
      <c r="F96" s="78">
        <v>5254</v>
      </c>
      <c r="G96" s="114" t="s">
        <v>373</v>
      </c>
      <c r="H96" s="78">
        <v>17811</v>
      </c>
      <c r="I96" s="114" t="s">
        <v>228</v>
      </c>
      <c r="J96" s="78">
        <v>56527</v>
      </c>
      <c r="K96" s="114" t="s">
        <v>292</v>
      </c>
      <c r="L96" s="78">
        <v>2608</v>
      </c>
      <c r="M96" s="114" t="s">
        <v>307</v>
      </c>
      <c r="N96" s="78">
        <v>40101</v>
      </c>
      <c r="O96" s="114" t="s">
        <v>246</v>
      </c>
      <c r="P96" s="78">
        <v>7537</v>
      </c>
      <c r="Q96" s="114" t="s">
        <v>355</v>
      </c>
      <c r="R96" s="78">
        <v>3036</v>
      </c>
      <c r="S96" s="114" t="s">
        <v>348</v>
      </c>
      <c r="T96" s="78">
        <v>1916</v>
      </c>
      <c r="U96" s="114"/>
      <c r="V96" s="78"/>
    </row>
    <row r="97" spans="1:22" ht="15">
      <c r="A97" s="114" t="s">
        <v>274</v>
      </c>
      <c r="B97" s="78">
        <v>156308</v>
      </c>
      <c r="C97" s="114" t="s">
        <v>261</v>
      </c>
      <c r="D97" s="78">
        <v>34689</v>
      </c>
      <c r="E97" s="114" t="s">
        <v>310</v>
      </c>
      <c r="F97" s="78">
        <v>4483</v>
      </c>
      <c r="G97" s="114" t="s">
        <v>219</v>
      </c>
      <c r="H97" s="78">
        <v>14701</v>
      </c>
      <c r="I97" s="114" t="s">
        <v>244</v>
      </c>
      <c r="J97" s="78">
        <v>44078</v>
      </c>
      <c r="K97" s="114" t="s">
        <v>360</v>
      </c>
      <c r="L97" s="78">
        <v>2249</v>
      </c>
      <c r="M97" s="114" t="s">
        <v>311</v>
      </c>
      <c r="N97" s="78">
        <v>38195</v>
      </c>
      <c r="O97" s="114" t="s">
        <v>217</v>
      </c>
      <c r="P97" s="78">
        <v>4291</v>
      </c>
      <c r="Q97" s="114" t="s">
        <v>243</v>
      </c>
      <c r="R97" s="78">
        <v>806</v>
      </c>
      <c r="S97" s="114" t="s">
        <v>347</v>
      </c>
      <c r="T97" s="78">
        <v>1293</v>
      </c>
      <c r="U97" s="114"/>
      <c r="V97" s="78"/>
    </row>
    <row r="98" spans="1:22" ht="15">
      <c r="A98" s="114" t="s">
        <v>306</v>
      </c>
      <c r="B98" s="78">
        <v>150798</v>
      </c>
      <c r="C98" s="114" t="s">
        <v>283</v>
      </c>
      <c r="D98" s="78">
        <v>24794</v>
      </c>
      <c r="E98" s="114" t="s">
        <v>273</v>
      </c>
      <c r="F98" s="78">
        <v>4362</v>
      </c>
      <c r="G98" s="114" t="s">
        <v>375</v>
      </c>
      <c r="H98" s="78">
        <v>13229</v>
      </c>
      <c r="I98" s="114" t="s">
        <v>234</v>
      </c>
      <c r="J98" s="78">
        <v>40976</v>
      </c>
      <c r="K98" s="114" t="s">
        <v>357</v>
      </c>
      <c r="L98" s="78">
        <v>1824</v>
      </c>
      <c r="M98" s="114" t="s">
        <v>313</v>
      </c>
      <c r="N98" s="78">
        <v>10106</v>
      </c>
      <c r="O98" s="114" t="s">
        <v>235</v>
      </c>
      <c r="P98" s="78">
        <v>2907</v>
      </c>
      <c r="Q98" s="114"/>
      <c r="R98" s="78"/>
      <c r="S98" s="114"/>
      <c r="T98" s="78"/>
      <c r="U98" s="114"/>
      <c r="V98" s="78"/>
    </row>
  </sheetData>
  <hyperlinks>
    <hyperlink ref="A2" r:id="rId1" display="https://www.washingtonpost.com/energy-environment/2018/12/20/nine-state-attorneys-join-lawsuit-opposing-airguns-search-oil-atlantic/?utm_term=.1cdc0b3caf36"/>
    <hyperlink ref="A3" r:id="rId2" display="https://environmental-action.org/action/petition-stop-offshore-drilling/"/>
    <hyperlink ref="A4" r:id="rId3" display="https://www.offshoreenergytoday.com/total-spins-drill-bit-at-brulpadda-re-entry-offshore-south-africa/#.XCTvhz7b0mU.twitter"/>
    <hyperlink ref="A5" r:id="rId4" display="http://www.offshoreenergytoday.com/kishorn-to-prepare-worlds-largest-semi-submersible-rig-for-new-gig/"/>
    <hyperlink ref="A6" r:id="rId5" display="https://youtu.be/-wI7OD9lC9M"/>
    <hyperlink ref="A7" r:id="rId6" display="https://lnkd.in/eftHfus"/>
    <hyperlink ref="A8" r:id="rId7" display="http://www.purplepatriot.com/"/>
    <hyperlink ref="A9" r:id="rId8" display="https://twitter.com/i/web/status/1079433182636699648"/>
    <hyperlink ref="A10" r:id="rId9" display="https://paper.li/CanadaVolunteer/environment?edition_id=2fdcba90-0c07-11e9-9722-0cc47a0d164b"/>
    <hyperlink ref="A11" r:id="rId10" display="https://www.thechronicleherald.ca/news/canada/rough-waters-spill-raises-new-questions-about-fast-growing-nl-oil-industry-268818/"/>
    <hyperlink ref="C2" r:id="rId11" display="https://twitter.com/i/web/status/1075810801297047552"/>
    <hyperlink ref="C3" r:id="rId12" display="https://twitter.com/i/web/status/1075838422063960064"/>
    <hyperlink ref="C4" r:id="rId13" display="https://www.facebook.com/MarylandAttorneyGeneral/"/>
    <hyperlink ref="C5" r:id="rId14" display="https://twitter.com/i/web/status/1075779281375113217"/>
    <hyperlink ref="C6" r:id="rId15" display="https://twitter.com/i/web/status/1075838420264587264"/>
    <hyperlink ref="E2" r:id="rId16" display="https://youtu.be/-wI7OD9lC9M"/>
    <hyperlink ref="E3" r:id="rId17" display="https://twitter.com/i/web/status/1074508668601753602"/>
    <hyperlink ref="E4" r:id="rId18" display="https://www.instagram.com/p/BrjN0FHg2oypvrt5BkcD4w_VzDFiWHR9XxddAs0/?utm_source=ig_twitter_share&amp;igshid=zqm7p8a3i32b"/>
    <hyperlink ref="E5" r:id="rId19" display="https://twitter.com/i/web/status/1075283728518176768"/>
    <hyperlink ref="E6" r:id="rId20" display="https://twitter.com/i/web/status/1075370150902272001"/>
    <hyperlink ref="E7" r:id="rId21" display="https://www.bassoe.no/a-good-year-turned-bad-offshore-rig-backlog-fell-in-2018/news/115/"/>
    <hyperlink ref="E8" r:id="rId22" display="https://twitter.com/i/web/status/1075701520916758528"/>
    <hyperlink ref="E9" r:id="rId23" display="https://twitter.com/i/web/status/1075781408197627910"/>
    <hyperlink ref="E10" r:id="rId24" display="https://twitter.com/i/web/status/1075823379914153984"/>
    <hyperlink ref="E11" r:id="rId25" display="https://wnctimes.com/news/911-nc-leads-bipartisan-effort-to-oppose-seismic-testing-and-offshore-drilling"/>
    <hyperlink ref="G2" r:id="rId26" display="https://www.thechronicleherald.ca/news/canada/rough-waters-spill-raises-new-questions-about-fast-growing-nl-oil-industry-268818/"/>
    <hyperlink ref="G3" r:id="rId27" display="https://twitter.com/i/web/status/1074647296443342848"/>
    <hyperlink ref="G4" r:id="rId28" display="https://twitter.com/i/web/status/1075040439806369792"/>
    <hyperlink ref="G5" r:id="rId29" display="https://twitter.com/i/web/status/1074276371143237634"/>
    <hyperlink ref="G6" r:id="rId30" display="https://twitter.com/i/web/status/1075759000661213187"/>
    <hyperlink ref="G7" r:id="rId31" display="https://www.thechronicleherald.ca/opinion/letter-to-the-editor/readers-corner-put-offshore-drilling-under-proper-microscope-271730/"/>
    <hyperlink ref="G8" r:id="rId32" display="https://www.thechronicleherald.ca/news/local/offshore-petroleum-board-issues-call-for-bids-267118/"/>
    <hyperlink ref="I2" r:id="rId33" display="https://www.counterpunch.org/2018/11/16/judge-orders-moratorium-on-offshore-fracking-in-federal-waters-off-california/"/>
    <hyperlink ref="I3" r:id="rId34" display="https://public-accountability.org/report/the-california-oil-veto/?fbclid=IwAR1WbNm01NXzy3s-zfO4Uuo4donSO5UL-nnzTnZzIL6slTSOPVFoVw6yu2w"/>
    <hyperlink ref="K2" r:id="rId35" display="https://twitter.com/i/web/status/1078755093489561600"/>
    <hyperlink ref="K3" r:id="rId36" display="https://twitter.com/i/web/status/1078754590017929217"/>
    <hyperlink ref="K4" r:id="rId37" display="https://twitter.com/i/web/status/1076145067172220928"/>
    <hyperlink ref="M2" r:id="rId38" display="https://www.washingtonpost.com/energy-environment/2018/12/20/nine-state-attorneys-join-lawsuit-opposing-airguns-search-oil-atlantic/?utm_term=.1cdc0b3caf36"/>
    <hyperlink ref="M3" r:id="rId39" display="https://environmental-action.org/action/petition-stop-offshore-drilling/"/>
    <hyperlink ref="M4" r:id="rId40" display="https://twitter.com/i/web/status/1077340896041955328"/>
    <hyperlink ref="M5" r:id="rId41" display="https://twitter.com/i/web/status/1075029919208562693"/>
    <hyperlink ref="M6" r:id="rId42" display="https://twitter.com/i/web/status/1076150049837441024"/>
    <hyperlink ref="M7" r:id="rId43" display="https://www.delmarvanow.com/story/opinion/editorials/2018/12/21/seismic-testing-offshore-drilling-no-thanks-maryland/2364546002/"/>
    <hyperlink ref="O2" r:id="rId44" display="https://twitter.com/i/web/status/1074706182902816768"/>
    <hyperlink ref="Q2" r:id="rId45" display="https://twitter.com/i/web/status/1078452796574388226"/>
    <hyperlink ref="Q3" r:id="rId46" display="https://actionnetwork.org/petitions/dont-let-trump-drill-our-coast?source=twitter&amp;"/>
    <hyperlink ref="Q4" r:id="rId47" display="https://twitter.com/i/web/status/1076888172703944712"/>
    <hyperlink ref="Q5" r:id="rId48" display="https://twitter.com/i/web/status/1074724159157080065"/>
    <hyperlink ref="Q6" r:id="rId49" display="https://twitter.com/i/web/status/1075090066106650630"/>
    <hyperlink ref="Q7" r:id="rId50" display="https://twitter.com/i/web/status/1075420240962617350"/>
    <hyperlink ref="Q8" r:id="rId51" display="https://www.postandcourier.com/news/environmental-groups-will-join-sc-cities-to-sue-over-offshore/article_b25fdc70-fc9b-11e8-8fef-4fdde5bda055.html?utm_source=tw&amp;utm_medium=tweet&amp;utm_campaign=AFOCS"/>
    <hyperlink ref="S2" r:id="rId52" display="https://twitter.com/i/web/status/1076953796046131200"/>
    <hyperlink ref="U2" r:id="rId53" display="https://paper.li/CanadaVolunteer/environment?edition_id=2fdcba90-0c07-11e9-9722-0cc47a0d164b"/>
  </hyperlinks>
  <printOptions/>
  <pageMargins left="0.7" right="0.7" top="0.75" bottom="0.75" header="0.3" footer="0.3"/>
  <pageSetup orientation="portrait" paperSize="9"/>
  <tableParts>
    <tablePart r:id="rId61"/>
    <tablePart r:id="rId54"/>
    <tablePart r:id="rId60"/>
    <tablePart r:id="rId59"/>
    <tablePart r:id="rId57"/>
    <tablePart r:id="rId58"/>
    <tablePart r:id="rId56"/>
    <tablePart r:id="rId5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2018-12-31T01:28:46Z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